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https://dgprd.sharepoint.com/sites/Depto.deEstudiosEconmicos/Shared Documents/Reportes Semanales/2026/Marzo/13-03-2026/"/>
    </mc:Choice>
  </mc:AlternateContent>
  <xr:revisionPtr revIDLastSave="1388" documentId="13_ncr:1_{87D4B469-2031-4FA1-9D28-6765D36EFD91}" xr6:coauthVersionLast="47" xr6:coauthVersionMax="47" xr10:uidLastSave="{3E8ADF78-9F58-40C8-84F6-F01BB271053D}"/>
  <bookViews>
    <workbookView xWindow="-120" yWindow="-120" windowWidth="29040" windowHeight="15720" tabRatio="875" activeTab="1" xr2:uid="{00000000-000D-0000-FFFF-FFFF00000000}"/>
  </bookViews>
  <sheets>
    <sheet name="Dinámica " sheetId="13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7"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8" i="71" l="1"/>
  <c r="E28" i="71"/>
  <c r="F24" i="71"/>
  <c r="D28" i="71"/>
  <c r="F18" i="71"/>
  <c r="E14" i="71"/>
  <c r="D27" i="71"/>
  <c r="D26" i="71"/>
  <c r="D25" i="71"/>
  <c r="D24" i="71"/>
  <c r="D14" i="71"/>
  <c r="F16" i="92"/>
  <c r="D70" i="131"/>
  <c r="E70" i="131"/>
  <c r="E65" i="131"/>
  <c r="G30" i="71"/>
  <c r="G18" i="71"/>
  <c r="G16" i="71"/>
  <c r="F30" i="71"/>
  <c r="F17" i="71" l="1"/>
  <c r="F16" i="71"/>
  <c r="G15" i="71" l="1"/>
  <c r="F15" i="71"/>
  <c r="G17" i="71"/>
  <c r="C108" i="130"/>
  <c r="D108" i="130"/>
  <c r="F45" i="92"/>
  <c r="G45" i="92" s="1"/>
  <c r="E21" i="71"/>
  <c r="D23" i="92"/>
  <c r="E56" i="92"/>
  <c r="G56" i="92" s="1"/>
  <c r="E55" i="92"/>
  <c r="G55" i="92" s="1"/>
  <c r="E54" i="92"/>
  <c r="G54" i="92" s="1"/>
  <c r="E53" i="92"/>
  <c r="G53" i="92" s="1"/>
  <c r="E52" i="92"/>
  <c r="G52" i="92" s="1"/>
  <c r="E51" i="92"/>
  <c r="G51" i="92" s="1"/>
  <c r="E50" i="92"/>
  <c r="G50" i="92" s="1"/>
  <c r="E49" i="92"/>
  <c r="G49" i="92" s="1"/>
  <c r="E47" i="92"/>
  <c r="G47" i="92" s="1"/>
  <c r="E46" i="92"/>
  <c r="G46" i="92" s="1"/>
  <c r="E44" i="92"/>
  <c r="G44" i="92" s="1"/>
  <c r="E43" i="92"/>
  <c r="G43" i="92" s="1"/>
  <c r="E42" i="92"/>
  <c r="G42" i="92" s="1"/>
  <c r="E41" i="92"/>
  <c r="G41" i="92" s="1"/>
  <c r="E40" i="92"/>
  <c r="G40" i="92" s="1"/>
  <c r="E39" i="92"/>
  <c r="G39" i="92" s="1"/>
  <c r="E38" i="92"/>
  <c r="G38" i="92" s="1"/>
  <c r="E36" i="92"/>
  <c r="G36" i="92" s="1"/>
  <c r="E35" i="92"/>
  <c r="G35" i="92" s="1"/>
  <c r="E32" i="92"/>
  <c r="G32" i="92" s="1"/>
  <c r="E28" i="92"/>
  <c r="G28" i="92" s="1"/>
  <c r="E27" i="92"/>
  <c r="G27" i="92" s="1"/>
  <c r="E26" i="92"/>
  <c r="G26" i="92" s="1"/>
  <c r="F30" i="92"/>
  <c r="G30" i="92" s="1"/>
  <c r="F25" i="92"/>
  <c r="G25" i="92" s="1"/>
  <c r="F24" i="92"/>
  <c r="E22" i="92"/>
  <c r="G22" i="92" s="1"/>
  <c r="E21" i="92"/>
  <c r="G21" i="92" s="1"/>
  <c r="E18" i="92"/>
  <c r="G18" i="92" s="1"/>
  <c r="D48" i="92"/>
  <c r="H48" i="92" s="1"/>
  <c r="D37" i="92"/>
  <c r="D34" i="92"/>
  <c r="H34" i="92" s="1"/>
  <c r="D31" i="92"/>
  <c r="H31" i="92" s="1"/>
  <c r="D29" i="92"/>
  <c r="H29" i="92" s="1"/>
  <c r="D20" i="92"/>
  <c r="D17" i="92"/>
  <c r="D16" i="92" s="1"/>
  <c r="H18" i="92"/>
  <c r="H56" i="92"/>
  <c r="H55" i="92"/>
  <c r="H54" i="92"/>
  <c r="H53" i="92"/>
  <c r="H52" i="92"/>
  <c r="H51" i="92"/>
  <c r="H50" i="92"/>
  <c r="H49" i="92"/>
  <c r="H47" i="92"/>
  <c r="H46" i="92"/>
  <c r="H45" i="92"/>
  <c r="H44" i="92"/>
  <c r="H43" i="92"/>
  <c r="H42" i="92"/>
  <c r="H41" i="92"/>
  <c r="H40" i="92"/>
  <c r="H39" i="92"/>
  <c r="H38" i="92"/>
  <c r="H36" i="92"/>
  <c r="H35" i="92"/>
  <c r="H32" i="92"/>
  <c r="H30" i="92"/>
  <c r="H28" i="92"/>
  <c r="H27" i="92"/>
  <c r="H26" i="92"/>
  <c r="H25" i="92"/>
  <c r="H24" i="92"/>
  <c r="H22" i="92"/>
  <c r="H21" i="92"/>
  <c r="D16" i="91"/>
  <c r="D18" i="91"/>
  <c r="D21" i="91"/>
  <c r="D20" i="91" s="1"/>
  <c r="D24" i="91"/>
  <c r="D26" i="91"/>
  <c r="D28" i="91"/>
  <c r="E14" i="131"/>
  <c r="E20" i="131"/>
  <c r="E30" i="131"/>
  <c r="E40" i="131"/>
  <c r="E49" i="131"/>
  <c r="E55" i="131"/>
  <c r="E76" i="131"/>
  <c r="E78"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E24" i="71" s="1"/>
  <c r="D22" i="3"/>
  <c r="E22" i="71" s="1"/>
  <c r="E25" i="71" s="1"/>
  <c r="D30" i="3"/>
  <c r="G28" i="71"/>
  <c r="G22" i="71"/>
  <c r="C58" i="130"/>
  <c r="F23" i="92" l="1"/>
  <c r="G24" i="92"/>
  <c r="E75" i="131"/>
  <c r="G20" i="71"/>
  <c r="G14" i="71"/>
  <c r="F14" i="71"/>
  <c r="D29" i="3"/>
  <c r="E32" i="71"/>
  <c r="F21" i="71"/>
  <c r="G21" i="71"/>
  <c r="D19" i="92"/>
  <c r="H23" i="92"/>
  <c r="D74" i="130"/>
  <c r="D16" i="130"/>
  <c r="D103" i="130"/>
  <c r="D39" i="130"/>
  <c r="D33" i="92"/>
  <c r="H33" i="92" s="1"/>
  <c r="H37" i="92"/>
  <c r="H20" i="92"/>
  <c r="H17" i="92"/>
  <c r="E13" i="131"/>
  <c r="D15" i="91"/>
  <c r="D23" i="91"/>
  <c r="F20" i="71"/>
  <c r="G24" i="71"/>
  <c r="E19" i="71"/>
  <c r="F22" i="71"/>
  <c r="G25" i="71"/>
  <c r="D14" i="4"/>
  <c r="D62" i="4" s="1"/>
  <c r="D14" i="3"/>
  <c r="F31" i="92"/>
  <c r="E17" i="92"/>
  <c r="E48" i="92"/>
  <c r="G48" i="92" s="1"/>
  <c r="F48" i="92"/>
  <c r="E37" i="92"/>
  <c r="F37" i="92"/>
  <c r="E34" i="92"/>
  <c r="G34" i="92" s="1"/>
  <c r="F34" i="92"/>
  <c r="E31" i="92"/>
  <c r="G31" i="92" s="1"/>
  <c r="F29" i="92"/>
  <c r="G29" i="92" s="1"/>
  <c r="E23" i="92"/>
  <c r="E20" i="92"/>
  <c r="G20" i="92" s="1"/>
  <c r="F20"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27" i="71" l="1"/>
  <c r="G27" i="71" s="1"/>
  <c r="E26" i="71"/>
  <c r="G26" i="71" s="1"/>
  <c r="G37" i="92"/>
  <c r="G23" i="92"/>
  <c r="E16" i="92"/>
  <c r="G16" i="92" s="1"/>
  <c r="G17" i="92"/>
  <c r="E19" i="92"/>
  <c r="D33" i="3"/>
  <c r="G32" i="71"/>
  <c r="F32" i="71"/>
  <c r="D57" i="92"/>
  <c r="H57" i="92" s="1"/>
  <c r="H19" i="92"/>
  <c r="E80" i="131"/>
  <c r="D15" i="130"/>
  <c r="D155" i="130" s="1"/>
  <c r="H16" i="92"/>
  <c r="D33" i="91"/>
  <c r="G19" i="71"/>
  <c r="D13" i="131"/>
  <c r="F33" i="92"/>
  <c r="E33" i="92"/>
  <c r="F19" i="92"/>
  <c r="C16" i="130"/>
  <c r="C103" i="130"/>
  <c r="C39" i="130"/>
  <c r="C74" i="130"/>
  <c r="C19" i="92"/>
  <c r="G19" i="92" l="1"/>
  <c r="G33" i="92"/>
  <c r="F57" i="92"/>
  <c r="E57" i="92"/>
  <c r="D80" i="131"/>
  <c r="C15" i="130"/>
  <c r="C155" i="130" s="1"/>
  <c r="G57" i="92" l="1"/>
  <c r="C17" i="92"/>
  <c r="C16" i="92" l="1"/>
  <c r="C59" i="4"/>
  <c r="C30" i="3" l="1"/>
  <c r="C16" i="91" l="1"/>
  <c r="C18" i="91"/>
  <c r="C21" i="91"/>
  <c r="C20" i="91" s="1"/>
  <c r="C28" i="91"/>
  <c r="C26" i="91" l="1"/>
  <c r="C24" i="91"/>
  <c r="C23" i="91" l="1"/>
  <c r="C33" i="92"/>
  <c r="C15" i="91"/>
  <c r="C33" i="91" l="1"/>
  <c r="C57" i="92"/>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<sst xmlns="http://schemas.openxmlformats.org/spreadsheetml/2006/main" count="2412" uniqueCount="2091">
  <si>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</si>
  <si>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</si>
  <si>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</si>
  <si>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</si>
  <si>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</si>
  <si>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</si>
  <si>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</si>
  <si>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</si>
  <si>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</si>
  <si>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</si>
  <si>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</si>
  <si>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</si>
  <si>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</si>
  <si>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</si>
  <si>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</si>
  <si>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</si>
  <si>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</si>
  <si>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</si>
  <si>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</si>
  <si>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</si>
  <si>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</si>
  <si>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</si>
  <si>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</si>
  <si>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</si>
  <si>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</si>
  <si>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</si>
  <si>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</si>
  <si>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</si>
  <si>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</si>
  <si>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</si>
  <si>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</si>
  <si>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</si>
  <si>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</si>
  <si>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</si>
  <si>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</si>
  <si>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</si>
  <si>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</si>
  <si>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</si>
  <si>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</si>
  <si>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</si>
  <si>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</si>
  <si>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</si>
  <si>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</si>
  <si>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</si>
  <si>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</si>
  <si>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</si>
  <si>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</si>
  <si>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</si>
  <si>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</si>
  <si>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</si>
  <si>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</si>
  <si>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</si>
  <si>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</si>
  <si>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</si>
  <si>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</si>
  <si>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</si>
  <si>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</si>
  <si>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</si>
  <si>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</si>
  <si>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</si>
  <si>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</si>
  <si>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</si>
  <si>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</si>
  <si>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</si>
  <si>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</si>
  <si>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</si>
  <si>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</si>
  <si>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</si>
  <si>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</si>
  <si>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</si>
  <si>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</si>
  <si>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</si>
  <si>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</si>
  <si>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</si>
  <si>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</si>
  <si>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</si>
  <si>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</si>
  <si>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</si>
  <si>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</si>
  <si>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</si>
  <si>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</si>
  <si>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</si>
  <si>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</si>
  <si>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</si>
  <si>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</si>
  <si>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</si>
  <si>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</si>
  <si>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</si>
  <si>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</si>
  <si>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</si>
  <si>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</si>
  <si>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</si>
  <si>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</si>
  <si>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</si>
  <si>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</si>
  <si>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</si>
  <si>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</si>
  <si>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</si>
  <si>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</si>
  <si>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</si>
  <si>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</si>
  <si>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</si>
  <si>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</si>
  <si>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</si>
  <si>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</si>
  <si>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</si>
  <si>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</si>
  <si>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</si>
  <si>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</si>
  <si>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</si>
  <si>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</si>
  <si>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</si>
  <si>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</si>
  <si>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</si>
  <si>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</si>
  <si>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</si>
  <si>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</si>
  <si>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</si>
  <si>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</si>
  <si>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</si>
  <si>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</si>
  <si>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</si>
  <si>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</si>
  <si>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</si>
  <si>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</si>
  <si>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</si>
  <si>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</si>
  <si>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</si>
  <si>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</si>
  <si>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</si>
  <si>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</si>
  <si>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</si>
  <si>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</si>
  <si>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</si>
  <si>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</si>
  <si>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</si>
  <si>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</si>
  <si>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</si>
  <si>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</si>
  <si>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</si>
  <si>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</si>
  <si>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</si>
  <si>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</si>
  <si>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</si>
  <si>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</si>
  <si>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</si>
  <si>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</si>
  <si>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</si>
  <si>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</si>
  <si>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</si>
  <si>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</si>
  <si>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</si>
  <si>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</si>
  <si>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</si>
  <si>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</si>
  <si>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</si>
  <si>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</si>
  <si>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</si>
  <si>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</si>
  <si>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</si>
  <si>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</si>
  <si>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</si>
  <si>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</si>
  <si>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</si>
  <si>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</si>
  <si>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</si>
  <si>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</si>
  <si>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</si>
  <si>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</si>
  <si>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</si>
  <si>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</si>
  <si>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</si>
  <si>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</si>
  <si>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</si>
  <si>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</si>
  <si>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</si>
  <si>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</si>
  <si>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</si>
  <si>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</si>
  <si>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</si>
  <si>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</si>
  <si>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</si>
  <si>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</si>
  <si>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</si>
  <si>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</si>
  <si>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</si>
  <si>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</si>
  <si>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</si>
  <si>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</si>
  <si>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</si>
  <si>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</si>
  <si>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</si>
  <si>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</si>
  <si>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</si>
  <si>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</si>
  <si>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</si>
  <si>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</si>
  <si>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</si>
  <si>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</si>
  <si>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</si>
  <si>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</si>
  <si>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</si>
  <si>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</si>
  <si>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</si>
  <si>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</si>
  <si>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</si>
  <si>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</si>
  <si>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</si>
  <si>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</si>
  <si>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</si>
  <si>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</si>
  <si>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</si>
  <si>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</si>
  <si>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</si>
  <si>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</si>
  <si>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</si>
  <si>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</si>
  <si>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</si>
  <si>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</si>
  <si>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</si>
  <si>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</si>
  <si>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</si>
  <si>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</si>
  <si>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</si>
  <si>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</si>
  <si>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</si>
  <si>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</si>
  <si>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</si>
  <si>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</si>
  <si>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</si>
  <si>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</si>
  <si>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</si>
  <si>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</si>
  <si>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</si>
  <si>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</si>
  <si>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</si>
  <si>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</si>
  <si>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</si>
  <si>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</si>
  <si>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</si>
  <si>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</si>
  <si>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</si>
  <si>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</si>
  <si>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</si>
  <si>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</si>
  <si>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</si>
  <si>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</si>
  <si>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</si>
  <si>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</si>
  <si>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</si>
  <si>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</si>
  <si>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</si>
  <si>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</si>
  <si>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</si>
  <si>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</si>
  <si>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</si>
  <si>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</si>
  <si>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</si>
  <si>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</si>
  <si>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</si>
  <si>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</si>
  <si>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</si>
  <si>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</si>
  <si>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</si>
  <si>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</si>
  <si>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</si>
  <si>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</si>
  <si>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</si>
  <si>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</si>
  <si>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</si>
  <si>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</si>
  <si>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</si>
  <si>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</si>
  <si>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</si>
  <si>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</si>
  <si>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</si>
  <si>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</si>
  <si>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</si>
  <si>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</si>
  <si>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</si>
  <si>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</si>
  <si>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</si>
  <si>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</si>
  <si>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</si>
  <si>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</si>
  <si>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</si>
  <si>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</si>
  <si>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</si>
  <si>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</si>
  <si>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</si>
  <si>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</si>
  <si>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</si>
  <si>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</si>
  <si>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</si>
  <si>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</si>
  <si>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</si>
  <si>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</si>
  <si>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</si>
  <si>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</si>
  <si>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</si>
  <si>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</si>
  <si>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</si>
  <si>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</si>
  <si>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</si>
  <si>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</si>
  <si>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</si>
  <si>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</si>
  <si>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</si>
  <si>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</si>
  <si>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</si>
  <si>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</si>
  <si>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</si>
  <si>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</si>
  <si>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</si>
  <si>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</si>
  <si>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</si>
  <si>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</si>
  <si>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</si>
  <si>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</si>
  <si>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</si>
  <si>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</si>
  <si>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</si>
  <si>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</si>
  <si>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</si>
  <si>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</si>
  <si>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</si>
  <si>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</si>
  <si>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</si>
  <si>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</si>
  <si>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</si>
  <si>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</si>
  <si>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</si>
  <si>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</si>
  <si>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</si>
  <si>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</si>
  <si>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</si>
  <si>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</si>
  <si>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</si>
  <si>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</si>
  <si>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</si>
  <si>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</si>
  <si>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</si>
  <si>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</si>
  <si>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</si>
  <si>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</si>
  <si>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</si>
  <si>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</si>
  <si>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</si>
  <si>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</si>
  <si>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</si>
  <si>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</si>
  <si>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</si>
  <si>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</si>
  <si>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</si>
  <si>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</si>
  <si>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</si>
  <si>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</si>
  <si>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</si>
  <si>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</si>
  <si>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</si>
  <si>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</si>
  <si>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</si>
  <si>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</si>
  <si>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</si>
  <si>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</si>
  <si>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</si>
  <si>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</si>
  <si>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</si>
  <si>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</si>
  <si>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</si>
  <si>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</si>
  <si>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</si>
  <si>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</si>
  <si>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</si>
  <si>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</si>
  <si>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</si>
  <si>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</si>
  <si>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</si>
  <si>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</si>
  <si>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</si>
  <si>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</si>
  <si>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</si>
  <si>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</si>
  <si>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</si>
  <si>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</si>
  <si>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</si>
  <si>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</si>
  <si>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</si>
  <si>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</si>
  <si>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</si>
  <si>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</si>
  <si>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</si>
  <si>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</si>
  <si>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</si>
  <si>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33-REHABILITACIÓN HOSPITAL GENERAL Y ESPECIALIDADES DR. NELSON ASTACIO, SANTO DOMINGO NORTE, PROV. SANTO DOMINGO,</t>
  </si>
  <si>
    <t>Total general</t>
  </si>
  <si>
    <t>3-FINANCIAMIENTO</t>
  </si>
  <si>
    <t>4.3.04-Servicios de radio, televisión y servicios editoriales</t>
  </si>
  <si>
    <t>26-CONSTRUCCIÓN CASA DE LOS PERIODISTAS, PUERTO PLATA.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</si>
  <si>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</si>
  <si>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</si>
  <si>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</si>
  <si>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</si>
  <si>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</si>
  <si>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</si>
  <si>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</si>
  <si>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</si>
  <si>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</si>
  <si>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</si>
  <si>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</si>
  <si>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</si>
  <si>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</si>
  <si>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</si>
  <si>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</si>
  <si>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</si>
  <si>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</si>
  <si>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</si>
  <si>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</si>
  <si>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</si>
  <si>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</si>
  <si>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</si>
  <si>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</si>
  <si>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</si>
  <si>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</si>
  <si>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</si>
  <si>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</si>
  <si>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</si>
  <si>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</si>
  <si>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</si>
  <si>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</si>
  <si>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</si>
  <si>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</si>
  <si>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</si>
  <si>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</si>
  <si>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</si>
  <si>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</si>
  <si>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</si>
  <si>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</si>
  <si>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</si>
  <si>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</si>
  <si>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</si>
  <si>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</si>
  <si>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</si>
  <si>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</si>
  <si>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</si>
  <si>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</si>
  <si>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</si>
  <si>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</si>
  <si>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</si>
  <si>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</si>
  <si>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</si>
  <si>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</si>
  <si>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</si>
  <si>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</si>
  <si>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</si>
  <si>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</si>
  <si>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</si>
  <si>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</si>
  <si>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</si>
  <si>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</si>
  <si>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</si>
  <si>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</si>
  <si>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</si>
  <si>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</si>
  <si>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</si>
  <si>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</si>
  <si>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</si>
  <si>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</si>
  <si>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</si>
  <si>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</si>
  <si>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</si>
  <si>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</si>
  <si>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</si>
  <si>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</si>
  <si>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</si>
  <si>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</si>
  <si>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</si>
  <si>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</si>
  <si>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</si>
  <si>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</si>
  <si>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</si>
  <si>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</si>
  <si>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</si>
  <si>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</si>
  <si>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</si>
  <si>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</si>
  <si>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</si>
  <si>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</si>
  <si>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</si>
  <si>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</si>
  <si>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</si>
  <si>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</si>
  <si>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</si>
  <si>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</si>
  <si>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</si>
  <si>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</si>
  <si>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</si>
  <si>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</si>
  <si>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</si>
  <si>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</si>
  <si>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</si>
  <si>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</si>
  <si>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</si>
  <si>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</si>
  <si>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</si>
  <si>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</si>
  <si>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</si>
  <si>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</si>
  <si>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</si>
  <si>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</si>
  <si>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</si>
  <si>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</si>
  <si>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</si>
  <si>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</si>
  <si>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</si>
  <si>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</si>
  <si>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</si>
  <si>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</si>
  <si>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</si>
  <si>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</si>
  <si>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</si>
  <si>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</si>
  <si>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</si>
  <si>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</si>
  <si>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</si>
  <si>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</si>
  <si>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</si>
  <si>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</si>
  <si>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</si>
  <si>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</si>
  <si>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</si>
  <si>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</si>
  <si>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</si>
  <si>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</si>
  <si>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</si>
  <si>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</si>
  <si>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</si>
  <si>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</si>
  <si>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</si>
  <si>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</si>
  <si>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</si>
  <si>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</si>
  <si>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</si>
  <si>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</si>
  <si>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</si>
  <si>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</si>
  <si>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</si>
  <si>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</si>
  <si>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</si>
  <si>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</si>
  <si>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</si>
  <si>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</si>
  <si>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</si>
  <si>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</si>
  <si>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</si>
  <si>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</si>
  <si>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</si>
  <si>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</si>
  <si>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</si>
  <si>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</si>
  <si>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</si>
  <si>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</si>
  <si>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</si>
  <si>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</si>
  <si>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</si>
  <si>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</si>
  <si>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</si>
  <si>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</si>
  <si>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</si>
  <si>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</si>
  <si>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</si>
  <si>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</si>
  <si>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</si>
  <si>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</si>
  <si>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</si>
  <si>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</si>
  <si>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</si>
  <si>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</si>
  <si>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</si>
  <si>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</si>
  <si>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</si>
  <si>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</si>
  <si>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</si>
  <si>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</si>
  <si>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</si>
  <si>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</si>
  <si>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</si>
  <si>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</si>
  <si>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</si>
  <si>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</si>
  <si>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</si>
  <si>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</si>
  <si>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</si>
  <si>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</si>
  <si>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</si>
  <si>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</si>
  <si>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</si>
  <si>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</si>
  <si>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</si>
  <si>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</si>
  <si>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</si>
  <si>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</si>
  <si>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</si>
  <si>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</si>
  <si>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</si>
  <si>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</si>
  <si>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</si>
  <si>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</si>
  <si>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</si>
  <si>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</si>
  <si>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</si>
  <si>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</si>
  <si>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</si>
  <si>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</si>
  <si>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</si>
  <si>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</si>
  <si>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</si>
  <si>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</si>
  <si>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</si>
  <si>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</si>
  <si>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</si>
  <si>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</si>
  <si>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</si>
  <si>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</si>
  <si>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</si>
  <si>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</si>
  <si>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</si>
  <si>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</si>
  <si>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</si>
  <si>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</si>
  <si>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</si>
  <si>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</si>
  <si>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</si>
  <si>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</si>
  <si>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</si>
  <si>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</si>
  <si>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</si>
  <si>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</si>
  <si>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</si>
  <si>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</si>
  <si>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</si>
  <si>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</si>
  <si>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</si>
  <si>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</si>
  <si>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</si>
  <si>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</si>
  <si>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</si>
  <si>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</si>
  <si>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</si>
  <si>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</si>
  <si>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</si>
  <si>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</si>
  <si>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</si>
  <si>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</si>
  <si>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</si>
  <si>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</si>
  <si>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</si>
  <si>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</si>
  <si>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</si>
  <si>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</si>
  <si>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</si>
  <si>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</si>
  <si>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</si>
  <si>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</si>
  <si>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</si>
  <si>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</si>
  <si>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</si>
  <si>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</si>
  <si>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</si>
  <si>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</si>
  <si>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</si>
  <si>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</si>
  <si>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</si>
  <si>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</si>
  <si>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</si>
  <si>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</si>
  <si>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</si>
  <si>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</si>
  <si>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</si>
  <si>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</si>
  <si>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</si>
  <si>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</si>
  <si>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</si>
  <si>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</si>
  <si>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</si>
  <si>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</si>
  <si>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</si>
  <si>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</si>
  <si>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</si>
  <si>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</si>
  <si>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</si>
  <si>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</si>
  <si>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</si>
  <si>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</si>
  <si>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</si>
  <si>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</si>
  <si>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</si>
  <si>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</si>
  <si>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</si>
  <si>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</si>
  <si>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</si>
  <si>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</si>
  <si>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</si>
  <si>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</si>
  <si>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</si>
  <si>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</si>
  <si>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</si>
  <si>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</si>
  <si>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</si>
  <si>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</si>
  <si>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</si>
  <si>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</si>
  <si>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</si>
  <si>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</si>
  <si>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</si>
  <si>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</si>
  <si>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</si>
  <si>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</si>
  <si>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</si>
  <si>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</si>
  <si>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</si>
  <si>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</si>
  <si>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</si>
  <si>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</si>
  <si>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</si>
  <si>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</si>
  <si>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</si>
  <si>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</si>
  <si>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</si>
  <si>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</si>
  <si>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</si>
  <si>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</si>
  <si>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</si>
  <si>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</si>
  <si>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</si>
  <si>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</si>
  <si>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</si>
  <si>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</si>
  <si>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</si>
  <si>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</si>
  <si>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</si>
  <si>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</si>
  <si>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</si>
  <si>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</si>
  <si>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</si>
  <si>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</si>
  <si>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</si>
  <si>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</si>
  <si>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</si>
  <si>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</si>
  <si>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</si>
  <si>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</si>
  <si>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</si>
  <si>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</si>
  <si>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</si>
  <si>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</si>
  <si>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</si>
  <si>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</si>
  <si>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</si>
  <si>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</si>
  <si>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</si>
  <si>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</si>
  <si>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</si>
  <si>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</si>
  <si>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</si>
  <si>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</si>
  <si>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</si>
  <si>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</si>
  <si>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</si>
  <si>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</si>
  <si>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</si>
  <si>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</si>
  <si>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</si>
  <si>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</si>
  <si>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</si>
  <si>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</si>
  <si>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</si>
  <si>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</si>
  <si>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</si>
  <si>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</si>
  <si>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</si>
  <si>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</si>
  <si>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</si>
  <si>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</si>
  <si>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</si>
  <si>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</si>
  <si>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</si>
  <si>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</si>
  <si>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</si>
  <si>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</si>
  <si>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</si>
  <si>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</si>
  <si>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</si>
  <si>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</si>
  <si>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</si>
  <si>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</si>
  <si>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</si>
  <si>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</si>
  <si>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</si>
  <si>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</si>
  <si>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</si>
  <si>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</si>
  <si>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</si>
  <si>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</si>
  <si>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</si>
  <si>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</si>
  <si>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</si>
  <si>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</si>
  <si>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</si>
  <si>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</si>
  <si>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</si>
  <si>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</si>
  <si>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</si>
  <si>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</si>
  <si>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</si>
  <si>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</si>
  <si>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</si>
  <si>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</si>
  <si>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</si>
  <si>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</si>
  <si>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</si>
  <si>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</si>
  <si>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</si>
  <si>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</si>
  <si>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</si>
  <si>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</si>
  <si>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</si>
  <si>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</si>
  <si>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</si>
  <si>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</si>
  <si>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</si>
  <si>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</si>
  <si>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</si>
  <si>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</si>
  <si>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</si>
  <si>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</si>
  <si>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</si>
  <si>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</si>
  <si>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</si>
  <si>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</si>
  <si>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</si>
  <si>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</si>
  <si>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</si>
  <si>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</si>
  <si>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</si>
  <si>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</si>
  <si>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</si>
  <si>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</si>
  <si>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</si>
  <si>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</si>
  <si>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</si>
  <si>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</si>
  <si>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</si>
  <si>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</si>
  <si>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</si>
  <si>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</si>
  <si>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</si>
  <si>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</si>
  <si>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</si>
  <si>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</si>
  <si>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</si>
  <si>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</si>
  <si>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</si>
  <si>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</si>
  <si>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</si>
  <si>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</si>
  <si>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</si>
  <si>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</si>
  <si>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</si>
  <si>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</si>
  <si>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</si>
  <si>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</si>
  <si>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</si>
  <si>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</si>
  <si>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</si>
  <si>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</si>
  <si>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</si>
  <si>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</si>
  <si>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</si>
  <si>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</si>
  <si>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</si>
  <si>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</si>
  <si>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</si>
  <si>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</si>
  <si>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</si>
  <si>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</si>
  <si>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</si>
  <si>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</si>
  <si>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</si>
  <si>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</si>
  <si>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</si>
  <si>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</si>
  <si>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</si>
  <si>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</si>
  <si>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</si>
  <si>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</si>
  <si>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</si>
  <si>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</si>
  <si>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</si>
  <si>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</si>
  <si>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</si>
  <si>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</si>
  <si>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</si>
  <si>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</si>
  <si>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</si>
  <si>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</si>
  <si>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</si>
  <si>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</si>
  <si>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</si>
  <si>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</si>
  <si>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</si>
  <si>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</si>
  <si>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</si>
  <si>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</si>
  <si>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</si>
  <si>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</si>
  <si>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</si>
  <si>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</si>
  <si>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</si>
  <si>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</si>
  <si>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</si>
  <si>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</si>
  <si>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</si>
  <si>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</si>
  <si>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</si>
  <si>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</si>
  <si>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</si>
  <si>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</si>
  <si>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</si>
  <si>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</si>
  <si>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</si>
  <si>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</si>
  <si>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</si>
  <si>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</si>
  <si>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</si>
  <si>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</si>
  <si>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</si>
  <si>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</si>
  <si>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</si>
  <si>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</si>
  <si>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</si>
  <si>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</si>
  <si>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</si>
  <si>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</si>
  <si>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</si>
  <si>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</si>
  <si>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</si>
  <si>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</si>
  <si>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</si>
  <si>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</si>
  <si>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</si>
  <si>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</si>
  <si>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</si>
  <si>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</si>
  <si>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</si>
  <si>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</si>
  <si>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</si>
  <si>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</si>
  <si>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</si>
  <si>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</si>
  <si>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</si>
  <si>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</si>
  <si>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</si>
  <si>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</si>
  <si>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</si>
  <si>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</si>
  <si>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</si>
  <si>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</si>
  <si>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</si>
  <si>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</si>
  <si>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</si>
  <si>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</si>
  <si>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</si>
  <si>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</si>
  <si>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</si>
  <si>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</si>
  <si>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</si>
  <si>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</si>
  <si>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</si>
  <si>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</si>
  <si>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</si>
  <si>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</si>
  <si>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</si>
  <si>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</si>
  <si>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</si>
  <si>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</si>
  <si>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</si>
  <si>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</si>
  <si>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</si>
  <si>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</si>
  <si>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</si>
  <si>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</si>
  <si>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</si>
  <si>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</si>
  <si>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</si>
  <si>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</si>
  <si>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</si>
  <si>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</si>
  <si>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</si>
  <si>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</si>
  <si>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</si>
  <si>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</si>
  <si>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</si>
  <si>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</si>
  <si>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</si>
  <si>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</si>
  <si>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</si>
  <si>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</si>
  <si>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</si>
  <si>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</si>
  <si>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</si>
  <si>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</si>
  <si>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</si>
  <si>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</si>
  <si>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</si>
  <si>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</si>
  <si>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</si>
  <si>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</si>
  <si>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</si>
  <si>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</si>
  <si>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</si>
  <si>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</si>
  <si>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</si>
  <si>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</si>
  <si>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</si>
  <si>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</si>
  <si>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</si>
  <si>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</si>
  <si>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</si>
  <si>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</si>
  <si>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</si>
  <si>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</si>
  <si>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</si>
  <si>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</si>
  <si>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</si>
  <si>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</si>
  <si>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</si>
  <si>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</si>
  <si>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</si>
  <si>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</si>
  <si>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</si>
  <si>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</si>
  <si>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</si>
  <si>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</si>
  <si>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</si>
  <si>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</si>
  <si>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</si>
  <si>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</si>
  <si>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</si>
  <si>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</si>
  <si>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</si>
  <si>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</si>
  <si>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</si>
  <si>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</si>
  <si>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</si>
  <si>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</si>
  <si>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</si>
  <si>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</si>
  <si>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</si>
  <si>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</si>
  <si>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</si>
  <si>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</si>
  <si>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</si>
  <si>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</si>
  <si>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</si>
  <si>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</si>
  <si>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05-CONSTRUCCIÓN EDIFICIO DE DOS NIVELES DEL INSTITUTO DE CARDIOLOGÍA</t>
  </si>
  <si>
    <t>33-RECONSTRUCCIÓN DEL PARQUE NACIONAL SUBMARINO LA CALETA Y SU ENTORNO, DISTRITO MUNICIPAL LA CALETA,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</si>
  <si>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</si>
  <si>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</si>
  <si>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</si>
  <si>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</si>
  <si>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</si>
  <si>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</si>
  <si>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</si>
  <si>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</si>
  <si>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</si>
  <si>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</si>
  <si>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</si>
  <si>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</si>
  <si>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</si>
  <si>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</si>
  <si>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</si>
  <si>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</si>
  <si>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</si>
  <si>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</si>
  <si>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</si>
  <si>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</si>
  <si>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</si>
  <si>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</si>
  <si>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</si>
  <si>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</si>
  <si>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</si>
  <si>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</si>
  <si>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</si>
  <si>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</si>
  <si>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</si>
  <si>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</si>
  <si>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</si>
  <si>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</si>
  <si>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</si>
  <si>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</si>
  <si>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</si>
  <si>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</si>
  <si>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</si>
  <si>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</si>
  <si>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61-RECONSTRUCCIÓN CAMINO VECINAL EL HEAM AFECTADO POR EL HURACAN FIONA, MUNICIPIO MONTE PLATA, PROVINCIA MONTE PLATA</t>
  </si>
  <si>
    <t>48-CONSTRUCCIÓN DEL CAMINO VECINAL LA CEIBA-CHIRINO, MUNICIPIO MONTE PLATA, PROVINCIA MONTE 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</si>
  <si>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</si>
  <si>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</si>
  <si>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</si>
  <si>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</si>
  <si>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</si>
  <si>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</si>
  <si>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</si>
  <si>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</si>
  <si>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</si>
  <si>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</si>
  <si>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</si>
  <si>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</si>
  <si>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</si>
  <si>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</si>
  <si>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</si>
  <si>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</si>
  <si>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</si>
  <si>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</si>
  <si>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</si>
  <si>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</si>
  <si>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</si>
  <si>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</si>
  <si>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</si>
  <si>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</si>
  <si>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</si>
  <si>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</si>
  <si>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</si>
  <si>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</si>
  <si>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</si>
  <si>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</si>
  <si>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</si>
  <si>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</si>
  <si>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</si>
  <si>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</si>
  <si>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</si>
  <si>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</si>
  <si>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</si>
  <si>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</si>
  <si>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</si>
  <si>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</si>
  <si>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</si>
  <si>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</si>
  <si>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</si>
  <si>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</si>
  <si>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</si>
  <si>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</si>
  <si>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</si>
  <si>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</si>
  <si>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</si>
  <si>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</si>
  <si>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</si>
  <si>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</si>
  <si>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</si>
  <si>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</si>
  <si>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</si>
  <si>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</si>
  <si>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</si>
  <si>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</si>
  <si>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</si>
  <si>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</si>
  <si>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</si>
  <si>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</si>
  <si>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</si>
  <si>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</si>
  <si>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</si>
  <si>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</si>
  <si>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</si>
  <si>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</si>
  <si>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</si>
  <si>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</si>
  <si>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</si>
  <si>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</si>
  <si>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</si>
  <si>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</si>
  <si>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</si>
  <si>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</si>
  <si>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</si>
  <si>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</si>
  <si>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</si>
  <si>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</si>
  <si>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</si>
  <si>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</si>
  <si>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</si>
  <si>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</si>
  <si>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</si>
  <si>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</si>
  <si>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</si>
  <si>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</si>
  <si>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</si>
  <si>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</si>
  <si>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</si>
  <si>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</si>
  <si>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</si>
  <si>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</si>
  <si>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</si>
  <si>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</si>
  <si>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</si>
  <si>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</si>
  <si>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</si>
  <si>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</si>
  <si>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</si>
  <si>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</si>
  <si>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</si>
  <si>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</si>
  <si>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</si>
  <si>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</si>
  <si>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</si>
  <si>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</si>
  <si>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</si>
  <si>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</si>
  <si>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</si>
  <si>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</si>
  <si>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37-RECONSTRUCCIÓN DEL MUELLE TURISTICO DE MICHES, MUNICIPIO MICHES, PROVINCIA EL SEIBO.</t>
  </si>
  <si>
    <t>73-CONSTRUCCIÓN MURO DE GAVIONES PARA PROTECCIÓN DEL PUENTE SOBRE EL RÍO CEDRO, AFECTADO POR EL HURACAN FIONA, MUNICIPIO MICHES, PROVINCIA EL SEIBO</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</si>
  <si>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</si>
  <si>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</si>
  <si>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</si>
  <si>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</si>
  <si>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</si>
  <si>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</si>
  <si>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</si>
  <si>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</si>
  <si>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</si>
  <si>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</si>
  <si>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</si>
  <si>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</si>
  <si>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</si>
  <si>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</si>
  <si>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</si>
  <si>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</si>
  <si>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</si>
  <si>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</si>
  <si>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</si>
  <si>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</si>
  <si>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</si>
  <si>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</si>
  <si>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</si>
  <si>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</si>
  <si>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</si>
  <si>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</si>
  <si>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</si>
  <si>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</si>
  <si>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</si>
  <si>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</si>
  <si>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</si>
  <si>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</si>
  <si>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</si>
  <si>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</si>
  <si>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</si>
  <si>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</si>
  <si>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</si>
  <si>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</si>
  <si>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</si>
  <si>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</si>
  <si>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</si>
  <si>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</si>
  <si>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</si>
  <si>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</si>
  <si>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</si>
  <si>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</si>
  <si>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</si>
  <si>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</si>
  <si>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</si>
  <si>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</si>
  <si>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</si>
  <si>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</si>
  <si>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</si>
  <si>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</si>
  <si>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</si>
  <si>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</si>
  <si>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</si>
  <si>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</si>
  <si>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</si>
  <si>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</si>
  <si>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</si>
  <si>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</si>
  <si>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</si>
  <si>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</si>
  <si>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</si>
  <si>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</si>
  <si>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</si>
  <si>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</si>
  <si>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</si>
  <si>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</si>
  <si>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</si>
  <si>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</si>
  <si>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</si>
  <si>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</si>
  <si>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</si>
  <si>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</si>
  <si>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</si>
  <si>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</si>
  <si>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</si>
  <si>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</si>
  <si>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</si>
  <si>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</si>
  <si>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</si>
  <si>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</si>
  <si>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</si>
  <si>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</si>
  <si>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</si>
  <si>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</si>
  <si>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</si>
  <si>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</si>
  <si>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</si>
  <si>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</si>
  <si>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</si>
  <si>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</si>
  <si>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</si>
  <si>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</si>
  <si>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</si>
  <si>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</si>
  <si>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</si>
  <si>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</si>
  <si>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</si>
  <si>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</si>
  <si>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</si>
  <si>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</si>
  <si>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</si>
  <si>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</si>
  <si>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</si>
  <si>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</si>
  <si>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</si>
  <si>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</si>
  <si>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</si>
  <si>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</si>
  <si>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</si>
  <si>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</si>
  <si>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</si>
  <si>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</si>
  <si>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</si>
  <si>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</si>
  <si>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</si>
  <si>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</si>
  <si>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</si>
  <si>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</si>
  <si>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</si>
  <si>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</si>
  <si>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</si>
  <si>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</si>
  <si>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</si>
  <si>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</si>
  <si>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</si>
  <si>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</si>
  <si>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</si>
  <si>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</si>
  <si>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</si>
  <si>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</si>
  <si>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</si>
  <si>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</si>
  <si>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</si>
  <si>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</si>
  <si>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</si>
  <si>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</si>
  <si>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</si>
  <si>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</si>
  <si>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</si>
  <si>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</si>
  <si>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</si>
  <si>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</si>
  <si>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</si>
  <si>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</si>
  <si>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</si>
  <si>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</si>
  <si>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</si>
  <si>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</si>
  <si>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</si>
  <si>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</si>
  <si>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</si>
  <si>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</si>
  <si>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</si>
  <si>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</si>
  <si>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</si>
  <si>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</si>
  <si>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</si>
  <si>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</si>
  <si>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</si>
  <si>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</si>
  <si>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</si>
  <si>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</si>
  <si>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</si>
  <si>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</si>
  <si>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</si>
  <si>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</si>
  <si>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</si>
  <si>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</si>
  <si>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</si>
  <si>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</si>
  <si>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</si>
  <si>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</si>
  <si>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</si>
  <si>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</si>
  <si>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</si>
  <si>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</si>
  <si>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</si>
  <si>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</si>
  <si>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</si>
  <si>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</si>
  <si>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</si>
  <si>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</si>
  <si>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</si>
  <si>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</si>
  <si>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</si>
  <si>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</si>
  <si>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</si>
  <si>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</si>
  <si>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</si>
  <si>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</si>
  <si>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</si>
  <si>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</si>
  <si>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</si>
  <si>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</si>
  <si>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</si>
  <si>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</si>
  <si>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</si>
  <si>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</si>
  <si>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</si>
  <si>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</si>
  <si>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</si>
  <si>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05-AMPLIACIÓN DEL PLANTEL EDUCATIVO PARA INICIAL CRISTINO MATOS LEDESMA, MUNICIPIO TAMAYO, PROVINCIA BAHORUCO.</t>
  </si>
  <si>
    <t>45-AMPLIACIÓN DEL PLANTEL EDUCATIVO PARA INICIAL PEDRO MIR, MUNICIPIO TAMAYO, PROVINCIA BAORUCO.</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</si>
  <si>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</si>
  <si>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</si>
  <si>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</si>
  <si>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</si>
  <si>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</si>
  <si>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</si>
  <si>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</si>
  <si>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</si>
  <si>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</si>
  <si>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</si>
  <si>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</si>
  <si>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</si>
  <si>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</si>
  <si>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</si>
  <si>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</si>
  <si>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</si>
  <si>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</si>
  <si>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</si>
  <si>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</si>
  <si>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</si>
  <si>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</si>
  <si>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</si>
  <si>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</si>
  <si>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</si>
  <si>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</si>
  <si>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</si>
  <si>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</si>
  <si>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</si>
  <si>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</si>
  <si>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</si>
  <si>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</si>
  <si>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</si>
  <si>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</si>
  <si>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</si>
  <si>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</si>
  <si>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</si>
  <si>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</si>
  <si>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</si>
  <si>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</si>
  <si>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</si>
  <si>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</si>
  <si>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</si>
  <si>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</si>
  <si>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</si>
  <si>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</si>
  <si>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</si>
  <si>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</si>
  <si>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</si>
  <si>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</si>
  <si>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</si>
  <si>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</si>
  <si>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</si>
  <si>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</si>
  <si>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</si>
  <si>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</si>
  <si>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</si>
  <si>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</si>
  <si>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</si>
  <si>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</si>
  <si>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</si>
  <si>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</si>
  <si>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</si>
  <si>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</si>
  <si>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15-AMPLIACIÓN DEL PLANTEL EDUCATIVO PARA INICIAL PEDRO LIVIO CEDEÑO, MUNICIPIO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</si>
  <si>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</si>
  <si>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</si>
  <si>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</si>
  <si>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</si>
  <si>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</si>
  <si>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</si>
  <si>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</si>
  <si>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</si>
  <si>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</si>
  <si>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</si>
  <si>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</si>
  <si>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</si>
  <si>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</si>
  <si>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</si>
  <si>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</si>
  <si>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</si>
  <si>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</si>
  <si>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</si>
  <si>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</si>
  <si>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</si>
  <si>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</si>
  <si>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</si>
  <si>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</si>
  <si>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</si>
  <si>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</si>
  <si>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</si>
  <si>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</si>
  <si>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</si>
  <si>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</si>
  <si>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</si>
  <si>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</si>
  <si>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</si>
  <si>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</si>
  <si>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</si>
  <si>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</si>
  <si>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</si>
  <si>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</si>
  <si>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</si>
  <si>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</si>
  <si>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</si>
  <si>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</si>
  <si>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</si>
  <si>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</si>
  <si>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</si>
  <si>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</si>
  <si>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</si>
  <si>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</si>
  <si>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</si>
  <si>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</si>
  <si>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</si>
  <si>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</si>
  <si>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</si>
  <si>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</si>
  <si>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</si>
  <si>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</si>
  <si>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</si>
  <si>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</si>
  <si>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</si>
  <si>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</si>
  <si>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</si>
  <si>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</si>
  <si>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</si>
  <si>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</si>
  <si>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</si>
  <si>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</si>
  <si>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</si>
  <si>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</si>
  <si>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</si>
  <si>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</si>
  <si>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</si>
  <si>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</si>
  <si>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</si>
  <si>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</si>
  <si>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</si>
  <si>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</si>
  <si>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</si>
  <si>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</si>
  <si>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</si>
  <si>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</si>
  <si>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</si>
  <si>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</si>
  <si>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</si>
  <si>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</si>
  <si>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</si>
  <si>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</si>
  <si>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</si>
  <si>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</si>
  <si>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</si>
  <si>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</si>
  <si>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</si>
  <si>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</si>
  <si>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</si>
  <si>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</si>
  <si>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</si>
  <si>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</si>
  <si>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</si>
  <si>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</si>
  <si>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</si>
  <si>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</si>
  <si>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</si>
  <si>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</si>
  <si>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</si>
  <si>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</si>
  <si>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</si>
  <si>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</si>
  <si>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</si>
  <si>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</si>
  <si>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</si>
  <si>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</si>
  <si>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</si>
  <si>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</si>
  <si>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</si>
  <si>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</si>
  <si>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</si>
  <si>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</si>
  <si>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</si>
  <si>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</si>
  <si>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</si>
  <si>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</si>
  <si>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</si>
  <si>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</si>
  <si>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</si>
  <si>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</si>
  <si>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</si>
  <si>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</si>
  <si>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</si>
  <si>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</si>
  <si>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</si>
  <si>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</si>
  <si>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</si>
  <si>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</si>
  <si>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</si>
  <si>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</si>
  <si>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</si>
  <si>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</si>
  <si>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</si>
  <si>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</si>
  <si>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</si>
  <si>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</si>
  <si>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</si>
  <si>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</si>
  <si>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</si>
  <si>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</si>
  <si>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</si>
  <si>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</si>
  <si>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</si>
  <si>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</si>
  <si>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</si>
  <si>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</si>
  <si>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</si>
  <si>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</si>
  <si>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</si>
  <si>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</si>
  <si>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</si>
  <si>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</si>
  <si>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</si>
  <si>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</si>
  <si>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</si>
  <si>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</si>
  <si>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</si>
  <si>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</si>
  <si>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</si>
  <si>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</si>
  <si>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</si>
  <si>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</si>
  <si>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</si>
  <si>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</si>
  <si>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</si>
  <si>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</si>
  <si>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</si>
  <si>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</si>
  <si>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</si>
  <si>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</si>
  <si>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</si>
  <si>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</si>
  <si>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</si>
  <si>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</si>
  <si>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</si>
  <si>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</si>
  <si>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</si>
  <si>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</si>
  <si>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</si>
  <si>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</si>
  <si>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</si>
  <si>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</si>
  <si>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</si>
  <si>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</si>
  <si>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</si>
  <si>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</si>
  <si>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</si>
  <si>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</si>
  <si>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</si>
  <si>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</si>
  <si>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</si>
  <si>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</si>
  <si>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</si>
  <si>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</si>
  <si>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</si>
  <si>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</si>
  <si>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</si>
  <si>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</si>
  <si>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</si>
  <si>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</si>
  <si>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</si>
  <si>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</si>
  <si>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</si>
  <si>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</si>
  <si>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</si>
  <si>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</si>
  <si>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</si>
  <si>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</si>
  <si>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</si>
  <si>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</si>
  <si>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</si>
  <si>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</si>
  <si>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</si>
  <si>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</si>
  <si>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</si>
  <si>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</si>
  <si>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</si>
  <si>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</si>
  <si>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</si>
  <si>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</si>
  <si>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</si>
  <si>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</si>
  <si>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</si>
  <si>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</si>
  <si>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</si>
  <si>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</si>
  <si>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</si>
  <si>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</si>
  <si>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</si>
  <si>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</si>
  <si>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</si>
  <si>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</si>
  <si>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</si>
  <si>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</si>
  <si>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</si>
  <si>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</si>
  <si>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</si>
  <si>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</si>
  <si>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</si>
  <si>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</si>
  <si>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</si>
  <si>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</si>
  <si>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16-AMPLIACIÓN DE PLANTELES EDUCATIVOS EN LA PROVINCIA DE SANTO DOMINGO (FASE 2)</t>
  </si>
  <si>
    <t>17-AMPLIACIÓN DEL PLANTEL EDUCATIVO PARA INICIAL MARÍA TRINIDAD SÁNCHEZ, MUNICIPIO BOCA CHICA, PROVINCIA SANTO DOMINGO.</t>
  </si>
  <si>
    <t>18-AMPLIACIÓN DEL PLANTEL EDUCATIVO PARA INICIAL MARÍA CONCEPCIÓN BONA, MUNICIPIO BOCA CHICA, PROVINCIA SANTO DOMINGO.</t>
  </si>
  <si>
    <t>19-AMPLIACIÓN DEL PLANTEL EDUCATIVO PARA INICIAL EMILIO PRUD¿HOMME, MUNICIPIO BOCA CHICA,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</si>
  <si>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</si>
  <si>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</si>
  <si>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</si>
  <si>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</si>
  <si>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</si>
  <si>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</si>
  <si>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</si>
  <si>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</si>
  <si>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</si>
  <si>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</si>
  <si>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</si>
  <si>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</si>
  <si>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</si>
  <si>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</si>
  <si>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</si>
  <si>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</si>
  <si>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</si>
  <si>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</si>
  <si>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</si>
  <si>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</si>
  <si>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</si>
  <si>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</si>
  <si>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</si>
  <si>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</si>
  <si>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</si>
  <si>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</si>
  <si>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</si>
  <si>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</si>
  <si>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</si>
  <si>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</si>
  <si>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</si>
  <si>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</si>
  <si>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</si>
  <si>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</si>
  <si>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</si>
  <si>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</si>
  <si>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</si>
  <si>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</si>
  <si>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</si>
  <si>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</si>
  <si>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</si>
  <si>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</si>
  <si>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</si>
  <si>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</si>
  <si>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</si>
  <si>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</si>
  <si>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</si>
  <si>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</si>
  <si>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</si>
  <si>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</si>
  <si>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</si>
  <si>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</si>
  <si>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</si>
  <si>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</si>
  <si>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</si>
  <si>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</si>
  <si>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</si>
  <si>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</si>
  <si>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</si>
  <si>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</si>
  <si>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</si>
  <si>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</si>
  <si>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</si>
  <si>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</si>
  <si>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</si>
  <si>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</si>
  <si>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</si>
  <si>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</si>
  <si>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</si>
  <si>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</si>
  <si>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</si>
  <si>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</si>
  <si>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</si>
  <si>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</si>
  <si>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</si>
  <si>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</si>
  <si>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</si>
  <si>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</si>
  <si>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</si>
  <si>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</si>
  <si>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</si>
  <si>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</si>
  <si>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</si>
  <si>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</si>
  <si>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</si>
  <si>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</si>
  <si>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</si>
  <si>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</si>
  <si>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</si>
  <si>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</si>
  <si>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</si>
  <si>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</si>
  <si>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</si>
  <si>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</si>
  <si>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</si>
  <si>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</si>
  <si>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</si>
  <si>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</si>
  <si>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41-CONSTRUCCIÓN CENTRO DE CORRECCIÓN Y REHABILITACIÓN (CCR) AZUA, PROVINCIA AZUA</t>
  </si>
  <si>
    <t>43-CONSTRUCCIÓN CENTRO DE CORRECCIÓN Y REHABILITACIÓN (CCR) NEIBA, PROVINCIA BAHORUCO.</t>
  </si>
  <si>
    <t>36-CONSTRUCCIÓN CENTRO DE CORRECCIÓN Y REHABILITACIÓN (CCR) BARAHONA, PROVINCIA BARAHONA</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</si>
  <si>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</si>
  <si>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</si>
  <si>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</si>
  <si>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44-CONSTRUCCIÓN CENTRO DE CORRECCIÓN Y REHABILITACIÓN (CCR) PEDERNALES, PROVINCIA PEDERNALES</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</si>
  <si>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</si>
  <si>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</si>
  <si>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</si>
  <si>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40-CONSTRUCCIÓN CENTRO DE CORRECCIÓN Y REHABILITACIÓN (CCR) COTUÍ, PROVINCIA SÁNCHEZ RAMÍREZ</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</si>
  <si>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</si>
  <si>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</si>
  <si>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</si>
  <si>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38-CONSTRUCCIÓN CENTRO DE CORRECCIÓN Y REHABILITACIÓN (CCR) BONAO, PROVINCIA MONSEÑOR NOUEL</t>
  </si>
  <si>
    <t>39-CONSTRUCCIÓN CENTRO DE CORRECCIÓN Y REHABILITACIÓN (CCR) HATO MAYOR, PROVINCIA HATO MAYOR</t>
  </si>
  <si>
    <t>13-CONSTRUCCIÓN Y RECONSTRUCCIÓN DE DESTACAMENTOS POLICIALES EN COMUNIDADES DE LA PROVINCIA SANTO DOMINGO</t>
  </si>
  <si>
    <t>62-CONSTRUCCIÓN PUENTE VEHICULAR TIPO TABLERO LAS LILAS, SECTOR RIVERA DEL OZAMA, MUNICIPIO SANTO DOMINGO ESTE</t>
  </si>
  <si>
    <t>Grand Total</t>
  </si>
  <si>
    <t>Row Labels</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</si>
  <si>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</si>
  <si>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</si>
  <si>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</si>
  <si>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</si>
  <si>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</si>
  <si>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</si>
  <si>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</si>
  <si>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</si>
  <si>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57-AMPLIACIÓN DEL PLANTEL EDUCATIVO PARA INICIAL MAURICIO BÁEZ, MUNICIPIO TAMAYO, PROVINCIA BAORUCO.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</si>
  <si>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</si>
  <si>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</si>
  <si>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</si>
  <si>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</si>
  <si>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</si>
  <si>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09-AMPLIACIÓN DEL PLANTEL EDUCATIVO PARA INICIAL FRANCISCO JAVIER UREÑA CANELA, MUNICIPIO DAJABÓN, PROVINCIA DAJABÓN.</t>
  </si>
  <si>
    <t>10-AMPLIACIÓN DEL PLANTEL EDUCATIVO PARA INICIAL JUAN SANTOS DÍAZ, MUNICIPIO LOMA DE CABRERA, PROVINCIA DAJABÓN.</t>
  </si>
  <si>
    <t>41-RECONSTRUCCIÓN CANCHA MUNICIPIO EL PINO, PROVINCIA DAJABON</t>
  </si>
  <si>
    <t>50-RECONSTRUCCIÓN CANCHA MUNICIPAL EUGENIO MARIA DE HOSTOS, PROVINCIA DUARTE</t>
  </si>
  <si>
    <t>54-AMPLIACIÓN DEL PLANTEL EDUCATIVO PARA INICIAL AGUSTÍN CHALJUB BUARY, MUNICIPIO LAS GUÁRANAS, PROVINCIA DUARTE.</t>
  </si>
  <si>
    <t>28-CONSTRUCCIÓN DE 5 PLANTELES ESCOLARES EN LA PROVINCIA ELIAS PIÑA</t>
  </si>
  <si>
    <t>51-RECONSTRUCCIÓN CANCHA MUNICIPAL DE JUAN SANTIAGO, PROVINCIA ELIAS PIÑA</t>
  </si>
  <si>
    <t>53-RECONSTRUCCIÓN CANCHA MUNICIPAL DE PEDRO SANTANA, PROVINCIA ELIAS PIÑA</t>
  </si>
  <si>
    <t>77-CONSTRUCCIÓN DE 1 ESTANCIA INFANTIL EN LA PROVINCIA DE ELÍAS PIÑA (FASE 3)</t>
  </si>
  <si>
    <t>23-AMPLIACIÓN DEL PLANTEL EDUCATIVO PARA INICIAL BUENA VENTURA SORIANO, MUNICIPIO EL SEIBO, PROVINCIA EL SEIBO.</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</si>
  <si>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</si>
  <si>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</si>
  <si>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</si>
  <si>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10-AMPLIACIÓN DEL PLANTEL EDUCATIVO PARA INICIAL NUESTRA SEÑORA DEL CARMEN, MUNICIPIO DUVERGÉ, PROVINCIA INDEPENDENCIA.</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</si>
  <si>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</si>
  <si>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</si>
  <si>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</si>
  <si>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</si>
  <si>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</si>
  <si>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01-AMPLIACIÓN DEL PLANTEL EDUCATIVO PARA INICIAL PROF. JUAN EMILIO BOSCH GAVIÑO, MUNICIPIO CONSTANZA, PROVINCIA LA VEGA.</t>
  </si>
  <si>
    <t>04-AMPLIACIÓN DEL PLANTEL EDUCATIVO PARA INICIAL PADRE FANTINO , MUNICIPIO CONSTANZA, PROVINCIA LA VEGA.</t>
  </si>
  <si>
    <t>05-AMPLIACIÓN DEL PLANTEL EDUCATIVO PARA INICIAL HATO VIEJO , MUNICIPIO JARABACOA, PROVINCIA LA VEGA.</t>
  </si>
  <si>
    <t>28-AMPLIACIÓN DEL PLANTEL EDUCATIVO PARA INICIAL DOMITILA GRULLÓN, MUNICIPIO JIMA ABAJO, PROVINCIA LA VEGA.</t>
  </si>
  <si>
    <t>31-AMPLIACIÓN DEL PLANTEL EDUCATIVO PARA INICIAL RINCÓN, MUNICIPIO JIMA ABAJO, PROVINCIA LA VEGA.</t>
  </si>
  <si>
    <t>44-CONSTRUCCIÓN DE PLANTELES EDUCATIVOS EN LA PROVINCIA DE LA VEGA (FASE 2)</t>
  </si>
  <si>
    <t>74-RECONSTRUCCIÓN DEL PARQUE ANACAONA, MUNICIPIO DE CONSTANZA, PROVINCIA LA VEGA</t>
  </si>
  <si>
    <t>65-CONSTRUCCIÓN DE 1 ESTANCIAS INFANTILES EN LA PROVINCIA DE MARIA TRINIDAD SÁNCHEZ (FASE 3)</t>
  </si>
  <si>
    <t>03-CONSTRUCCIÓN DE ECO-VIVIENDAS PARA CIUDADANOS EN CONDICION DE POBREZA MULTIDIMENSIONAL EN EL MUNICIPIO MONTE CRISTI, PROVINCIA MONTE CRISTI</t>
  </si>
  <si>
    <t>08-AMPLIACIÓN DEL PLANTEL EDUCATIVO PARA INICIAL JOSÉ GABRIEL GARCÍA, MUNICIPIO CASTAÑUELAS, PROVINCIA MONTE CRISTI.</t>
  </si>
  <si>
    <t>51-AMPLIACIÓN DEL PLANTEL EDUCATIVO PARA INICIAL DEMETRIO RODRÍGUEZ, MUNICIPIO GUAYUBÍN, PROVINCIA MONTE CRISTI.</t>
  </si>
  <si>
    <t>06-AMPLIACIÓN DEL PLANTEL EDUCATIVO PARA INICIAL ANDRÉS PEÑA CABRAL, MUNICIPIO BANÍ, PROVINCIA PERAVIA.</t>
  </si>
  <si>
    <t>49-RECONSTRUCCIÓN CANCHA MUNICIPIO MATANZAS, PROVINCIA PERAVIA</t>
  </si>
  <si>
    <t>01-RECONSTRUCCIÓN CANCHA DEPORTIVA CLUB MIRAMAR, SECTOR LOS 
COCOS MUNICIPIO SAN FELIPE PUERTO PLATA</t>
  </si>
  <si>
    <t>66-AMPLIACIÓN DEL PLANTEL EDUCATIVO PARA INICIAL JUAN VENTURA, MUNICIPIO VILLA TAPIA, PROVINCIA HERMANAS MIRABAL.</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</si>
  <si>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</si>
  <si>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</si>
  <si>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</si>
  <si>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</si>
  <si>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</si>
  <si>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</si>
  <si>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</si>
  <si>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41-AMPLIACIÓN DEL PLANTEL EDUCATIVO PARA INICIAL JUAN FRANCISCO ADAMES (LICO), MUNICIPIO COTUÍ, PROVINCIA SANCHEZ RAMIREZ.</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</si>
  <si>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</si>
  <si>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</si>
  <si>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</si>
  <si>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43-AMPLIACIÓN DEL PLANTEL EDUCATIVO PARA INICIAL PROF. MARÍA MIRANDA, MUNICIPIO PUÑAL, PROVINCIA SANTIAGO.</t>
  </si>
  <si>
    <t>50-AMPLIACIÓN DEL PLANTEL EDUCATIVO PARA INICIAL AURA HERRERA MARTÍNEZ - LAS TRES CRUCES, MUNICIPIO SANTIAGO, PROVINCIA SANTIAGO.</t>
  </si>
  <si>
    <t>56-CONSTRUCCIÓN DE PLANTELES EDUCATIVOS EN LA PROVINCIA DE SANTIAGO (FASE 2)</t>
  </si>
  <si>
    <t>63-RECONSTRUCCIÓN CANCHA DEPORTIVA LA JOYA, MUNICIPIO SABANA IGLESIA, PROVINCIA SANTIAGO</t>
  </si>
  <si>
    <t>64-AMPLIACIÓN DEL PLANTEL EDUCATIVO PARA INICIAL PROF. AQUILES TRINIDAD, MUNICIPIO SANTIAGO, PROVINCIA SANTIAGO.</t>
  </si>
  <si>
    <t>65-AMPLIACIÓN DEL PLANTEL EDUCATIVO PARA INICIAL ACIBA, MUNICIPIO SANTIAGO, PROVINCIA SANTIAGO.</t>
  </si>
  <si>
    <t>69-AMPLIACIÓN DEL PLANTEL EDUCATIVO PARA INICIAL MANUEL DE JESÚS LUCIANO MÉNDEZ, MUNICIPIO SANTIAGO, PROVINCIA SANTIAGO.</t>
  </si>
  <si>
    <t>25-CONSTRUCCIÓN DE 1 ESTANCIA INFANTIL EN LA PROVINCIA DE SANTIAGO RODRIGUEZ</t>
  </si>
  <si>
    <t>32-AMPLIACIÓN DEL PLANTEL EDUCATIVO PARA INICIAL MIGUEL PAULINO BÁEZ, MUNICIPIO SAN IGNACIO DE SABANETA, PROVINCIA SANTIAGO RODRIGUEZ.</t>
  </si>
  <si>
    <t>24-AMPLIACIÓN DEL PLANTEL EDUCATIVO PARA INICIAL CESAR NICOLÁS PENSON,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</si>
  <si>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</si>
  <si>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</si>
  <si>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01-AMPLIACIÓN DEL PLANTEL EDUCATIVO PARA INICIAL GUAZUMITA, MUNICIPIO YAMASÁ, PROVINCIA MONTE PLATA.</t>
  </si>
  <si>
    <t>02-AMPLIACIÓN DEL PLANTEL EDUCATIVO PARA INICIAL ANA VIRGINIA REYNOSO, MUNICIPIO SABANA GRANDE DE BOYÁ, PROVINCIA MONTE PLATA.</t>
  </si>
  <si>
    <t>05-AMPLIACIÓN DEL PLANTEL EDUCATIVO PARA INICIAL FERNANDO ARTURO DE MERIÑO, MUNICIPIO MONTE PLATA, PROVINCIA MONTE PLATA.</t>
  </si>
  <si>
    <t>06-AMPLIACIÓN DEL PLANTEL EDUCATIVO PARA INICIAL CARA LINDA, MUNICIPIO MONTE PLATA, PROVINCIA MONTE PLATA.</t>
  </si>
  <si>
    <t>27-CONSTRUCCIÓN DE 7 PLANTELES ESCOLARES EN LA PROVINCIA MONTE PLATA</t>
  </si>
  <si>
    <t>48-CONSTRUCCIÓN DE PLANTELES EDUCATIVOS EN LA PROVINCIA DE MONTE PLATA (FASE 2)</t>
  </si>
  <si>
    <t>73-CONSTRUCCIÓN DE 3 ESTANCIAS INFANTILES EN LA PROVINCIA DE MONTE PLATA (FASE 3)</t>
  </si>
  <si>
    <t>01-CONSTRUCCIÓN DE OFICINAS DEL ESTADO MAYOR ERD, MUNICIPIO PEDRO BRAND, PROVINCIA SANTO DOMINGO</t>
  </si>
  <si>
    <t>03-CONSTRUCCIÓN INSTALACIONES PARA EL CUERPO ESPECIALIZADO DE MITIGACION A EMERGENCIAS Y DESASTRES, CEMED, DIRECCION GENERAL - CENTRO DE MITIGACION OZAMA, DISTRITO NACIONAL</t>
  </si>
  <si>
    <t>05-REMODELACIÓN INFRAESTRUCTURAS DEL 1ER ESCUADRÓN DE CABALLERÍA AÉREA, ERD, SECCIÓN EL HIGUERO, MUNICIPIO SANTO DOMINGO NORTE, PROVINCIA SANTO DOMINGO</t>
  </si>
  <si>
    <t>20-AMPLIACIÓN DEL PLANTEL EDUCATIVO PARA INICIAL COLOMBINA CASTRO, MUNICIPIO BOCA CHICA, PROVINCIA SANTO DOMINGO.</t>
  </si>
  <si>
    <t>21-AMPLIACIÓN DEL PLANTEL EDUCATIVO PARA INICIAL PROF. JUAN TAYLOR VENTURA, MUNICIPIO BOCA CHICA, PROVINCIA SANTO DOMINGO.</t>
  </si>
  <si>
    <t>35-AMPLIACIÓN DEL PLANTEL EDUCATIVO PARA INICIAL REPÚBLICA DE ECUADOR, MUNICIPIO SANTO DOMINGO NORTE, PROVINCIA SANTO DOMINGO.</t>
  </si>
  <si>
    <t>60-RECONSTRUCCIÓN CANCHA DEPORTIVA GUANUMA, MUNICIPIO SANTO DOMINGO NORTE, PROVINCIA SANTO DOMINGO</t>
  </si>
  <si>
    <t>76-AMPLIACIÓN DEL PLANTEL EDUCATIVO PARA INICIAL PROF. JUANA TAVERAS LIRIANO, MUNICIPIO SAN ANTONIO DE GUERRA,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</si>
  <si>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</si>
  <si>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</si>
  <si>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14-CONSTRUCCIÓN DE ESTACIÒN DE TRANSFERENCIA DE RESIDUOS SOLIDOS EN EL MUNICIPIO DE MAO, PROVINCIA VALVERDE.</t>
  </si>
  <si>
    <t>48-AMPLIACIÓN Y REHABILITACION DE 4 PLANTELES ESCOLARES EN EL DISTRITO NACIONAL</t>
  </si>
  <si>
    <t>20-CONSTRUCCIÓN DE 3 PLANTELES ESCOLARES EN LA PROVINCIA INDEPENDENCIA</t>
  </si>
  <si>
    <t>41-CONSTRUCCIÓN DE PLANTELES EDUCATIVOS EN LA PROVINCIA DE INDEPENDENCIA (FASE 2)</t>
  </si>
  <si>
    <t>32-CONSTRUCCIÓN IGLESIA CATÓLICA SAN JUAN PABLO II, DISTRITO MUNICIPAL VERÓN-PUNTA CANA, PROVINCIA LA ALTAGRACIA.</t>
  </si>
  <si>
    <t>59-AMPLIACIÓN Y REHABILITACION DE 19 PLANTELES ESCOLARES EN LA PROVINCIA MONTECRISTI</t>
  </si>
  <si>
    <t>31-CONSTRUCCIÓN DE 18 PLANTELES ESCOLARES EN LA PROVINCIA PUERTO PLATA</t>
  </si>
  <si>
    <t>51-CONSTRUCCIÓN DE PLANTELES EDUCATIVOS EN LA PROVINCIA DE SAMANÁ (FASE 2)</t>
  </si>
  <si>
    <t>31-REPARACIÓN DEL CENTRO CATÓLICO CARISMÁTICO, LAS CHARCAS, PROVINCIA SANTIAGO</t>
  </si>
  <si>
    <t>6= (2/PIB)</t>
  </si>
  <si>
    <t>5=3-4</t>
  </si>
  <si>
    <t>Incidencia neta</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</si>
  <si>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</si>
  <si>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</si>
  <si>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</si>
  <si>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Ejecución 1ero de enero - 13 de marzo de 2026*</t>
  </si>
  <si>
    <t>*Fecha de imputación al 13 de marzo de 2026 y fecha de registro al 16 de marzo de 2026. La fecha de imputación representa los gastos o ingresos en el momento de su ejecución, mientras que la fecha de registro representa el momento de su registro en el sistema, en la medida que se van regularizando los pagos.</t>
  </si>
  <si>
    <t>23-AMPLIACIÓN AVENIDA REPÚBLICA DE COLOMBIA, DESDE AUTOPOPISTA DUARTE HASTA AVENIDA LOS PRÓCERES, DISTRITO NACIONAL</t>
  </si>
  <si>
    <t>24-CONSTRUCCIÓN DE PASO A DESNIVEL EN LA INTERSECCIÓN AV. REPÚBLICA DE COLOMBIA CON AV. LOS PRÓCERES, DISTRITO NACIONAL</t>
  </si>
  <si>
    <t>50-CONSTRUCCIÓN PUENTES DE HORMIGÓN POSTENSADO SOBRE RÍO IRABÓN EN LA CARRETERA EL BARRO-LA LOMA Y SOBRE EL RÍO TÁBARA EN LA CARRETERA SABANA YEGUA-LOS NEGROS, AFECTADOS POR LA TORMENTA TROPICAL MELISSA, PROVINCIA AZUA</t>
  </si>
  <si>
    <t>22-RECONSTRUCCIÓN DEL CAMINO VECINAL BATEY 6-BATEY 9, AFECTADO POR LA TORMENTA TROPICAL MELISSA, MUNICIPIOS CRISTÓBAL Y TAMAYO, PROVINCIAS INDEPENDENCIA Y BAHORUCO</t>
  </si>
  <si>
    <t>49-REPARACIÓN DEL PUENTE GENERAL GREGORIO LUPERÓN (LA BARQUITA), AFECTADO POR LA TORMENTA TROPICAL MELISSA, MUNICIPIO SANTO DOMINGO ESTE, PROVINCIA SANTO DOMINGO</t>
  </si>
  <si>
    <t>60-REHABILITACIÓN DEL ALMACÉN EN EL CENTRO DE ATENCIÓN INTEGRAL PARA LA DISCAPACIDAD (CAID), MUNICIPIO SANTO DOMINGO OESTE, PROVINCIA SANTO DOMINGO.</t>
  </si>
  <si>
    <t xml:space="preserve">   Ejecución 1ro de enero - 13 de marzo de 2026 (fecha de imputación)</t>
  </si>
  <si>
    <t>Ejecución 1ro de enero - 16 de marzo de 2026 (fecha de registro)</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</si>
  <si>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</si>
  <si>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</si>
  <si>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</si>
  <si>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</si>
  <si>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</si>
  <si>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</si>
  <si>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</si>
  <si>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</si>
  <si>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</si>
  <si>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</si>
  <si>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16-RECONSTRUCCIÓN CANCHA CLUB DEPORTIVO Y CULTURAL MATRISA, URB. MARIA TRINIDAD SANCHEZ, LOS MINA, MUNICIPO SANTO DOMINGO ESTE</t>
  </si>
  <si>
    <t>18-REMODELACIÓN DE NUEVAS OFICINAS PARA LA JUNTA DE AVIACIÓN CIVIL, DISTRITO NACIONAL</t>
  </si>
  <si>
    <t>33-CONSTRUCCIÓN DE 8 ESTANCIAS INFANTILES DE LA PROVINCIA DISTRITO NACIONAL (FASE 2)</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</si>
  <si>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</si>
  <si>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</si>
  <si>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</si>
  <si>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08-CONSTRUCCIÓN PUENTE SOBRE EL RIO TABARA ARRIBA, PROVINCIA AZUA</t>
  </si>
  <si>
    <t>77-AMPLIACIÓN Y REHABILITACION DE 18 PLANTELES ESCOLARES EN LA PROVINCIA BARAHONA</t>
  </si>
  <si>
    <t>11-REHABILITACIÓN Y MANTENIMIENTO DE CARRETERAS (117 KM) Y CAMINOS VECINALES (884 KM) A NIVEL NACIONAL</t>
  </si>
  <si>
    <t>04-AMPLIACIÓN DEL PLANTEL EDUCATIVO PARA INICIAL GREGORIO LUPERÓN, MUNICIPIO LOS RÍOS, PROVINCIA BAHORUCO.</t>
  </si>
  <si>
    <t>63-CONSTRUCCIÓN DE 1 ESTANCIA INFANTIL EN LA PROVINCIA DE BAHORUCO (FASE 2)</t>
  </si>
  <si>
    <t>16-AMPLIACIÓN DEL PLANTEL EDUCATIVO PARA INICIAL PROF. JOSÉ FRANCISCO QUEZADA HERNÁNDEZ, MUNICIPIO BARAHONA,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</si>
  <si>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</si>
  <si>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</si>
  <si>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33-CONSTRUCCIÓN IGLESIA CATÓLICA SAN ROQUE, LA GORRA, MUNICIPIO PARTIDO, PROVINCIA DAJABÓN</t>
  </si>
  <si>
    <t>36-CONSTRUCCIÓN DE PLANTELES EDUCATIVOS EN LA PROVINCIA DE DUARTE (FASE 2)</t>
  </si>
  <si>
    <t>40-CONSTRUCCIÓN DE 2 ESTANCIAS INFANTILES EN LA PROVINCIA DUARTE (FASE 2)</t>
  </si>
  <si>
    <t>50-AMPLIACIÓN Y REHABILITACION DE 29 PLANTELES ESCOLARES EN LA PROVINCIA DUARTE</t>
  </si>
  <si>
    <t>63-CONSTRUCCIÓN PUENTE SOBRE EL RIO PAYABO, CAMINO VECINAL LAS SERVAS-LOS CONTRERAS AFECTADO POR LA VAGUADA DE ABRIL 2022, MUNICIPIO VILLA RIVA, PROVINCIA DUARTE</t>
  </si>
  <si>
    <t>70-CONSTRUCCIÓN HOSPITAL REGIONAL EN SAN FRANCISCO DE MACORIS, PROV. DUARTE</t>
  </si>
  <si>
    <t>90-RECONSTRUCCIÓN DEL CAMINO VECINAL LA GINA - CAMPECHE ABAJO - SABANA GRANDE, MUNICIPIO PIMENTEL, PROVINCIA DUARTE</t>
  </si>
  <si>
    <t>98-RECONSTRUCCIÓN DE LA INFRAESTRUCTURA VIAL URBANA DEL MUNICIPIO ARENOSO, PROVINCIA DUARTE</t>
  </si>
  <si>
    <t>08-CONSTRUCCIÓN DE PLAZA COMUNITARIA EN EL MUNICIPIO DE BÁNICA, PROVINCIA ELÍAS PIÑA</t>
  </si>
  <si>
    <t>51-AMPLIACIÓN Y REHABILITACION DE 12 PLANTELES ESCOLARES EN LA PROVINCIA ELIAS PIÑA</t>
  </si>
  <si>
    <t>22-RECONSTRUCCIÓN PARQUE DEL HIGO Y SU ENTORNO, MUNICIPIO DE BÁNICA, PROVINCIA ELIAS PIÑA.</t>
  </si>
  <si>
    <t>01-CONSTRUCCIÓN CENTRO DE DESARROLLO DE CAPACIDADES EN COMENDADOR, PROVINCIA ELÍAS PIÑA</t>
  </si>
  <si>
    <t>30-RECONSTRUCCIÓN TRAMO DE LA CARRETERA HATO MAYOR - VICENTILLO, PROVINCIA EL SEIBO</t>
  </si>
  <si>
    <t>55-CONSTRUCCIÓN DE 1 ESTANCIA INFANTIL EN LA PROVINCIA DE EL SEIBO (FASE 2)</t>
  </si>
  <si>
    <t>53-CONSTRUCCIÓN PLAZA MULTIUSO SEIBANA, MUNICIPIO DE SANTA CRUZ, PROVINCIA EL SEIBO.</t>
  </si>
  <si>
    <t>04-RECUPERACION DE LOS RECURSOS NATURALES EN LAS SUB CUENCAS JAMAO Y VERAGUA</t>
  </si>
  <si>
    <t>88-CONSTRUCCIÓN DEL TRAMO DE CARRETERA ENLACE VIAL ESTANCIA NUEVA HASTA EL CRUCE DE CHERO MUNICIPIO MOCA, PROVINCIA ESPAILLAT</t>
  </si>
  <si>
    <t>81-CONSTRUCCIÓN DE 1 ESTANCIA INFANTIL EN LA PROVINCIA DE INDEPENDENCIA (FASE 3)</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</si>
  <si>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</si>
  <si>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</si>
  <si>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20-RECONSTRUCCIÓN DE CALLES ADYACENTES A LA ESCUELA CANDIDO ELIGIO GUERRERO, AFECTADAS POR LA TORMENTA FRANKLIN, MUNICIPIO SALVALEON DE HIGÜEY, PROVINCIA LA ALTAGRACIA</t>
  </si>
  <si>
    <t>22-CONSTRUCCIÓN IGLESIA SAN FRANCISCO DE ASÍS, MUNICIPIO HIGÜEY, PROVINCIA LA ALTAGRACIA</t>
  </si>
  <si>
    <t>28-CONSTRUCCIÓN DEL MERCADO MUNICIPAL DE HIGUEY, PROVINCIA LA ALTAGRACIA</t>
  </si>
  <si>
    <t>65-CONSTRUCCIÓN DE PUENTE DE CAJÓN SOBRE EL ARROYO ZAFRAN EN LA CARRETERA HIGUEY - HATO MANA AFECTADO POR EL HURACAN FIONA, MUNICIPIO HIGUEY, PROVINCIA LA ALTAGRACIA</t>
  </si>
  <si>
    <t>64-RECONSTRUCCIÓN DE LA INFRAESTRUCTURA VIAL URBANA DEL MUNICIPIO GUAYMATE, PROVINCIA LA ROMANA</t>
  </si>
  <si>
    <t>38-REMODELACIÓN AREA DE ENTRENAMIENTO COMPLEJO DEPORTIVO DE LA VEGA</t>
  </si>
  <si>
    <t>43-CONSTRUCCIÓN DE 3 ESTANCIAS INFANTIESL EN LA PROVINCIA DE LA VEGA (FASE 2)</t>
  </si>
  <si>
    <t>58-CONSTRUCCIÓN DE 1 ESTANCIA INFANTIL EN LA PROVINCIA DE MARIA TRINIDAD SANCHEZ (FASE 2)</t>
  </si>
  <si>
    <t>16-CONSTRUCCIÓN DE ESTACIÓN DE TRANSFERENCIA DE RESIDUOS SÓLIDOS EN EL MUNICIPIO DE GUAYUBIN, PROVINCIA MONTE CRISTI</t>
  </si>
  <si>
    <t>47-CONSTRUCCIÓN DE PLANTELES EDUCATIVOS EN LA PROVINCIA DE MONTE CRISTI (FASE 2)</t>
  </si>
  <si>
    <t>57-CONSTRUCCIÓN DE 1 ESTANCIA INFANTIL EN LA PROVINCIA DE MONTE CRISTI (FASE 2)</t>
  </si>
  <si>
    <t>78-RECONSTRUCCIÓN DE LA INFRAESTRUCTURA VIAL URBANA DEL MUNICIPIO SAN FERNANDO, PROVINCIA MONTE CRISTI</t>
  </si>
  <si>
    <t>01-INVESTIGACIÓN POTENCIAL DE TIERRAS RARAS EN LA RESERVA FISCAL AVILA, PROVINCIA PEDERNALES</t>
  </si>
  <si>
    <t>07-AMPLIACIÓN DEL PLANTEL EDUCATIVO PARA INICIAL PROF. VITALINA GUERRERO PIMENTEL, MUNICIPIO BANÍ, PROVINCIA PERAVIA.</t>
  </si>
  <si>
    <t>50-CONSTRUCCIÓN DE 2 ESTANCIAS INFATILES EN LA PROVINCIA DE PERAVIA (FASE 2)</t>
  </si>
  <si>
    <t>61-RECONSTRUCCIÓN DE INFRAESTRUCTURA VIAL URBANA DEL MUNICIPIO DE BANÍ, PROVINCIA PERAVIA</t>
  </si>
  <si>
    <t>06-RECONSTRUCCIÓN DE TRAMO CARRETERO DESDE LA ISABELA HASTA LA ZONA URBANA DEL MUNICIPIO LUPERÓN, MUNICIPIO LUPERON, PROVINCIA PUERTO PLATA.</t>
  </si>
  <si>
    <t>15-AMPLIACIÓN DEL PLANTEL EDUCATIVO PARA INICIAL ERNESTO CABRERA DURAN - RIO GRANDE AL MEDIO, MUNICIPIO ALTAMIRA, PROVINCIA PUERTO PLATA.</t>
  </si>
  <si>
    <t>45-RECONSTRUCCIÓN DE TRAMO CARRETERA SAN MARCOS ARRIBA - SAN MARCOS, MUNICIPIO PUERTO PLATA, PROVINCIA PUERTO PLATA.</t>
  </si>
  <si>
    <t>63-AMPLIACIÓN Y REHABILITACION DE 15 PLANTELES ESCOLARES EN LA PROVINCIA PUERTO PLATA</t>
  </si>
  <si>
    <t>45-RECONSTRUCCIÓN DE LAS CALLES DEL MUNICIPIO SOSUA, PROVINCIA PUERTO PLATA.</t>
  </si>
  <si>
    <t>53-CONSTRUCCIÓN DE 1 ESTANCIA INFANTIL EN LA PROVINCIA HERMANAS MIRABAL (FASE 2)</t>
  </si>
  <si>
    <t>59-CONSTRUCCIÓN DE 2 ESTANCIA INFANTIL EN LA PROVINCIA SAMANA (FASE 2)</t>
  </si>
  <si>
    <t>14-REHABILITACIÓN EDIFICIOS DE VIVIENDAS LOS NOVA, SAN CRISTÓBAL  PROVINCIA SAN CRISTÓBAL</t>
  </si>
  <si>
    <t>29-RECONSTRUCCIÓN DE TRAMO CARRETERA SANCHEZ, FRENTE A QUALA DOMINICANA, AFECTADO POR LA TORMENTA FRANKLIN, MUNICIPIO BAJOS DE HAINA, PROVINCIA SAN CRISTÓBAL</t>
  </si>
  <si>
    <t>37-CONSTRUCCIÓN DE 5 ESTANCIAS INFANTILES EN LA PROVINCIA DE SAN CRISTOBAL (FASE 2)</t>
  </si>
  <si>
    <t>66-AMPLIACIÓN Y REHABILITACION DE 14 PLANTELES ESCOLARES EN LA PROVINCIA SAN CRISTOBAL</t>
  </si>
  <si>
    <t>92-AMPLIACIÓN DEL PLANTEL EDUCATIVO PARA INICIAL LOS MONTONES 2, MUNICIPIO SAN CRISTÓBAL, PROVINCIA SAN CRISTÓBAL.</t>
  </si>
  <si>
    <t>99-CONSTRUCCIÓN DE EDIFICIO DE ESTACIONAMIENTOS PÚBLICOS EN EL MUNICIPIO SAN CRISTÓBAL, PROVINCIA SAN CRISTÓBAL</t>
  </si>
  <si>
    <t>54-CONSTRUCCIÓN PARQUE URBANO EN EL MUNICIPIO BAJOS DE HAINA, PROVINCIA SAN CRISTOBAL</t>
  </si>
  <si>
    <t>72-MEJORAMIENTO ENTORNOS BALNEARIOS CASCADA LAS TAÍNAS Y EL TABERNÁCULO, MUNICIPIO LOS CACAOS, PROVINCIA SAN CRISTOBAL.</t>
  </si>
  <si>
    <t>44-RECONSTRUCCIÓN DE LA INFRAESTRUCTURA VIAL URBANA DEL MUNICIPIO EL CERCADO, PROVINCIA SAN JUAN</t>
  </si>
  <si>
    <t>39-CONSTRUCCIÓN DE 3 ESTANCIAS INFANTILES EN LA PROVINCIA DE SAN PEDRO DE MACORIS (FASE 2)</t>
  </si>
  <si>
    <t>52-RECONSTRUCCIÓN DE LA INFRAESTRUCTURA VIAL URBANA DEL MUNICIPIO SAN PEDRO DE MACORÍS, PROVINCIA SAN PEDRO DE MACORIS</t>
  </si>
  <si>
    <t>65-AMPLIACIÓN Y REHABILITACION DE 6 PLANTELES ESCOLARES EN LA PROVINCIA SANCHEZ RAMIREZ</t>
  </si>
  <si>
    <t>11-RESTAURACIÓN DEL EDIFICIO QUE ALOJA LAS OFICINAS DE PATRINOMIO MOMUNENTAL DE SANTIAGO, PROVINCIA SANTIAGO.</t>
  </si>
  <si>
    <t>30-CONSTRUCCIÓN Y EQUIPAMIENTO DEL CENTRO DE DIAGNÓSTICO Y ATENCIÓN PRIMARIA EN LA JOYA, MUNICIPIO SANTIAGO, PROVINCIA SANTIAGO</t>
  </si>
  <si>
    <t>35-CONSTRUCCIÓN DE 8 ESTANCIAS INFANTILES EN LA PROVINCIA SANTIAGO (FASE 2)</t>
  </si>
  <si>
    <t>70-AMPLIACIÓN Y REHABILITACION DE 12 PLANTELES ESCOLARES EN LA PROVINCIA SANTIAGO</t>
  </si>
  <si>
    <t>77-RECONSTRUCCIÓN DE LA INFRAESTRUCTURA VIAL URBANA DEL MUNICIPIO SANTIAGO DE LOS CABALLEROS, PROVINCIA SANTIAGO</t>
  </si>
  <si>
    <t>04-RECONSTRUCCIÓN DE MUROS DE GAVION EN LA CARRETERA MAGUANA - LA LEONOR, PROVINCIA SANTIAGO RODRÍGUEZ</t>
  </si>
  <si>
    <t>47-CONSTRUCCIÓN DE 2 ESTANCIAS INFANTILES EN LA PROVINCIA DE VALVERDE (FASE 2)</t>
  </si>
  <si>
    <t>58-AMPLIACIÓN Y REHABILITACION DE 6 PLANTELES ESCOLARES EN LA PROVINCIA MONSEÑOR NOUEL</t>
  </si>
  <si>
    <t>60-CONSTRUCCIÓN DE 1 ESTANCIAS INFANTILES EN LA PROVINCIA DE MONSEÑOR NOUEL (FASE 2)</t>
  </si>
  <si>
    <t>07-CONSTRUCCIÓN PUENTE SOBRE RIO GUANUMA, AFECTADO POR LA TORMENTA TROPICAL FRANKLIN, CARRETERA LOS BOTADOS-HATO NUEVO, MUNICIPIO YAMASÁ, PROVINCIA MONTEPLATA</t>
  </si>
  <si>
    <t>34-CONSTRUCCIÓN DE LA ALCANTARILLA DE CAJÓN SIMPLE, ARROYO PIEDRA EN LA CARRETERA LOS BOTADOS, AFECTADOS POR LA TORMENTA FRANKLIN, MUNICIPIO YAMASÁ, PROVINCIA MONTE PLATA.</t>
  </si>
  <si>
    <t>48-CONSTRUCCIÓN TEMPLOS, CASAS CURIALES Y OFICINAS PARROQUIALES, PROVINCIA MONTE PLATA</t>
  </si>
  <si>
    <t>60-AMPLIACIÓN Y REHABILITACION DE 15 PLANTELES ESCOLARES EN LA PROVINCIA MONTE PLATA</t>
  </si>
  <si>
    <t>64-RECONSTRUCCIÓN DEL CAMINO VECINAL BOSQUE ABAJO-BOSQUE ARRIBA , AFECTADO POR EL HURACAN FIONA, DISTRITO MUNICIPAL DON JUAN, MUNICIPIO MONTE PLATA, PROVINCIA MONTE PLATA</t>
  </si>
  <si>
    <t>94-RECONSTRUCCIÓN DE TRAMO VIAL EN LOS COQUITOS, MUNICIPIO MONTE PLATA, PROVINCIA MONTE PLATA</t>
  </si>
  <si>
    <t>55-CONSTRUCCIÓN AYUDANTIA DEL MOPC EN EL MUNICIPIO HATO MAYOR DEL REY, PROVINCIA DE HATO MAYOR</t>
  </si>
  <si>
    <t>05-RESTAURACIÓN DE LA CUENCA DEL RÍO OCOA Y SU COSTA EN LA PROVINCIA SAN JOSÉ DE OCOA.</t>
  </si>
  <si>
    <t>01-RECONSTRUCCIÓN ESTADIO DE SOFTBALL LOS MAMEYES MUNICIPIO SANTO DOMINGO ESTE, PROVINCIA SANTO DOMINGO</t>
  </si>
  <si>
    <t>02-RECONSTRUCCIÓN DE LA INFRAESTRUCTURA VIAL URBANA DEL MUNICIPIO SANTO DOMINGO ESTE</t>
  </si>
  <si>
    <t>03-CONSTRUCCIÓN LÍNEA 2C DEL METRO DE SANTO DOMINGO TRAMOS: ALCARRIZOS- LUPERÓN</t>
  </si>
  <si>
    <t>03-RECONSTRUCCIÓN DE DOS CANCHAS DEPORTIVAS EN EL MUNICIPIO PEDRO BRAND, PROVINCIA SANTO DOMINGO</t>
  </si>
  <si>
    <t>06-CONSTRUCCIÓN DEL PARQUE DISTRITO INDUSTRIAL SANTO DOMINGO OESTE (DISDO), EN HATO NUEVO, MANOGUAYABO</t>
  </si>
  <si>
    <t>08-AMPLIACIÓN DEL PLANTEL EDUCATIVO PARA INICIAL PROF. ANA LUISA ANDÚJAR SOLANO - FE Y ALEGRÍA, MUNICIPIO LOS ALCARRIZOS, PROVINCIA SANTO DOMINGO.</t>
  </si>
  <si>
    <t>11-REPARACIÓN DE VARIAS INFRAESTRUCTURAS DE LA FUERZA AÉREA DE REPÚBLICA DOMINICANA, BASE AÉREA SAN ISIDRO, MUNICIPIO SANTO DOMINGO ESTE</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</si>
  <si>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</si>
  <si>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</si>
  <si>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</si>
  <si>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</si>
  <si>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</si>
  <si>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</si>
  <si>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</si>
  <si>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</si>
  <si>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</si>
  <si>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</si>
  <si>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</si>
  <si>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</si>
  <si>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</si>
  <si>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01-CONSTRUCCIÓN DEL LABORATORIO REGIONAL DE SALUD PÚBLICA EN AZUA DE COMPOSTELA</t>
  </si>
  <si>
    <t>15-MEJORAMIENTO DE OBRAS PÚBLICAS RESILIENTES PARA REDUCIR RIESGOS DE DESASTRES EN EL CONTEXTO DEL CAMBIO CLIMÁTICO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</si>
</sst>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5">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179" fontId="40" fillId="0" borderId="0" xfId="0" applyNumberFormat="1" applyFont="1"/>
    <xf numFmtId="0" fontId="67" fillId="0" borderId="0" xfId="0" pivotButton="1" applyFont="1"/>
    <xf numFmtId="0" fontId="67" fillId="0" borderId="0" xfId="0" applyFont="1"/>
    <xf numFmtId="0" fontId="67" fillId="0" borderId="0" xfId="0" applyFont="1" applyAlignment="1">
      <alignment horizontal="left"/>
    </xf>
    <xf numFmtId="176" fontId="67" fillId="0" borderId="0" xfId="0" applyNumberFormat="1" applyFont="1"/>
    <xf numFmtId="0" fontId="67" fillId="0" borderId="0" xfId="0" applyFont="1" applyAlignment="1">
      <alignment horizontal="left" indent="1"/>
    </xf>
    <xf numFmtId="0" fontId="67" fillId="0" borderId="0" xfId="0" applyFont="1" applyAlignment="1">
      <alignment horizontal="left" indent="2"/>
    </xf>
    <xf numFmtId="0" fontId="67" fillId="0" borderId="0" xfId="0" applyFont="1" applyAlignment="1">
      <alignment horizontal="left" indent="3"/>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xf numFmtId="175" fontId="40" fillId="0" borderId="0" xfId="788" applyNumberFormat="1" applyFon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twoCellAnchor editAs="oneCell">
    <xdr:from>
      <xdr:col>0</xdr:col>
      <xdr:colOff>704850</xdr:colOff>
      <xdr:row>3</xdr:row>
      <xdr:rowOff>19050</xdr:rowOff>
    </xdr:from>
    <xdr:to>
      <xdr:col>0</xdr:col>
      <xdr:colOff>2345451</xdr:colOff>
      <xdr:row>7</xdr:row>
      <xdr:rowOff>134140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 y="828675"/>
          <a:ext cx="1640601" cy="922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95250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98618</xdr:colOff>
      <xdr:row>7</xdr:row>
      <xdr:rowOff>55245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1274841</xdr:colOff>
      <xdr:row>7</xdr:row>
      <xdr:rowOff>134140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7</xdr:col>
      <xdr:colOff>129541</xdr:colOff>
      <xdr:row>7</xdr:row>
      <xdr:rowOff>18413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98.416378587965" createdVersion="8" refreshedVersion="8" minRefreshableVersion="3" recordCount="9138" xr:uid="{5AAD079D-A8F6-4DCB-BD59-C5918A40047F}">
  <cacheSource type="worksheet">
    <worksheetSource ref="A1:T9139"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25"/>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2287837124.95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38">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35265208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30549999"/>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78064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7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10273644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9547503"/>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13250001"/>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8519001"/>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1674999"/>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11821839"/>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26912502"/>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10225002"/>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704375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1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2649999"/>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624999"/>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2250003"/>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1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962502"/>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756252"/>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10198857"/>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317500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546968589.96999991"/>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314456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55180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1148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150463687.02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1875165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46999998"/>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53175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878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12868655.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83281362"/>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18838496.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37905806.729999997"/>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17150000.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575000.00999999989"/>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3380750.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1250001"/>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265000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432688.50000000006"/>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29652687.510000005"/>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6419998.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78754720.54000000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2578655.33999999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29061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4593405.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12026585.34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2267018.690000000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2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5640253.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440482.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1543025.5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20039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6053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365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763118.4299999999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493782.45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388812257.8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8193816.6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58516947.81999998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4598440.2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1831224.4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112356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1665622.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3862602.3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2755716.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3068435.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11085378.87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2314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13302.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6375624.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239913"/>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56850959.969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4958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8423815.6500000004"/>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2594344.5600000005"/>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91889020.810000002"/>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110805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13955208.120000003"/>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14932668.629999999"/>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4723924.9399999995"/>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3960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6232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611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1554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934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10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950829.4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930756.8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236268.59999999998"/>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2778023.079999999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469825.92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88986998.449999988"/>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565771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13129496.2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2432173.570000000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1056532.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149481.4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3163817.5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3436407.0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178559.7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11801281.27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4132279.7600000002"/>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315457.919999999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6921508.630000000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125530417.21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6757139.169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18566335.65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17657215.3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1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32167062.8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30979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8995726.030000001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19960965.65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5055178.649999999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76956930.35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1306932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480964.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30940345.67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5066698.800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5707098.449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23681594.55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49436166.919999994"/>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4324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648739.6399999999"/>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2044068.62"/>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48111067.839999996"/>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13936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6028524.3400000008"/>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1135709.04"/>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146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4070419.07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120798.13"/>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8142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193482463.91"/>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78441833.340000004"/>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29476592.680000007"/>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46889673.839999989"/>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1452245.79"/>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942820.40999999992"/>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28922154.469999999"/>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1132364.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2105854.9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5688330.5700000003"/>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42768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11572214.8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240020.0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4238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7200356.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42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1101453.0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554618.2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24550518.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667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3714111.5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2953901.8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9448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2733281.2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163329.7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4480500.729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6868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22066"/>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10702732.609999999"/>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228951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1629103.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1700958.260000000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501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137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3147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36483719.23999999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711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5453188.509999998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1237752.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176234.6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45824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156667.92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1044839.67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1870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33463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917576.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1520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77965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89656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11909882.199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1941299.319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116949584.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7011436.66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101276.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16937448.13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3023622.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847340.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12548883.7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8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13354028.88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2766300.59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1656550.6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36248315.01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5145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1989832.4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19234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24744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984109.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2991650.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6443248.77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2516406.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1573913.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2408014.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2815324.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3539046.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2088869.5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2072320.73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2632375.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10721607.83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77501639.759999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211264.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34537.800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26007.3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110531.360000000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3040852.92"/>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985073.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384758.6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240651.4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368145.6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430443.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541100.430000000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319368.35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316818.09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402490.16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1639168.979999999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11785784.73"/>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5612993.669999999"/>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1921852.0499999998"/>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40000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2068123.78"/>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88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133667.03999999998"/>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81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123849"/>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81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122556.3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12107633.3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7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1819578.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717122.7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3956884.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1225320.2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2277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1205245.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44184315.61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1311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6665259.51999999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2941017.080000000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20390.4000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4089226.0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922177.4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5100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1142746.1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43445.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156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22741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3478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348854.6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4743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10940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7500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18989859.80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158171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2895665.87"/>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2857624.910000000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2301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1274091.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4696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47274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71837.440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28846463.550000001"/>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1956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4083751.0700000003"/>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1736235.71"/>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974102.35999999987"/>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470160.57"/>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986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3009609.71"/>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139074.79999999999"/>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35017536.410000004"/>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723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4590881.41"/>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1681883.24"/>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599325.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53213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351431182.49999994"/>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10026450.4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53624809.699999996"/>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7574009.2300000004"/>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3116894.29"/>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13873371.329999998"/>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104830.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37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450939.9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480976.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201546.789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2514786.0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1844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334150.1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266274.49"/>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37662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135861104.28999999"/>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8470744.560000000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20049220.33999999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blank)"/>
    <n v="0"/>
    <n v="5354051.260000000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blank)"/>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blank)"/>
    <n v="0"/>
    <n v="147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blank)"/>
    <n v="0"/>
    <n v="12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blank)"/>
    <n v="0"/>
    <n v="3776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310600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blank)"/>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706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1141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1063364.2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413417.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10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2243005.73999999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1198904.4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162769.200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55868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29132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13194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4283197.109999999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1754524.4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27066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1955588.2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435929.93"/>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979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231645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9673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25166958.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2694064.1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13932.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3806018.86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754933.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454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1157819.22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1113081.09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153325.1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3066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1126623.86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206053.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96695.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910340.9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415246.339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42210466.35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3551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6236105.9700000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4140897.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755528.51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2761288.4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643775.2400000001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7285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123699.35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226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29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363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167371.05000000002"/>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35316754.03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787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4858677.73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3945320.320000000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3523925.90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60487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7592799.130000000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49008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25177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2443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8699149.0800000001"/>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10572383.02"/>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1620841.1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17962786.800000001"/>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1062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123609045.8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24747696.4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15805422.3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26758964.3900000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348993.3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23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885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2396460.779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31319942.72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10804767.6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1223761.10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4383110.109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7610912.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24461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7899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184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15276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889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1175914.62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1162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1247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1016088.6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1012645.59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10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806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1692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11828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9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1785688.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891630.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123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1242193.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13199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136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9908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10239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1411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12875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1175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1153787.64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12462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10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900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12041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112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984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384043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126117624.30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15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1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3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13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4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1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7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301023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206258.5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135372.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159534.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176463.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19052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153865.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13691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153994.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11090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204934.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163074.1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145221.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195700.9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111213.450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18815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184934.74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175693.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206320.0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121305.7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15230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213091.6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95639.4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17769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171542.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154147.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157072.08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137068.4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176001.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171384.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15005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567369.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19158289.2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88140.7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42238.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101624.96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113079.5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74876.60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7736.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22717.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105194.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16285.4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89919.73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155422.8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214725.88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18404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100817.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112360.26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180912.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191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77616.5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102719.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246843.6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114503.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38142.6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108279.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95081.04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61849.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23347.87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42162.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14756.4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296366.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18195187.86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3254799.46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106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2011742.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316875.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8724744.44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1301900.90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76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91707.4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36100.800000000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223319.99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3997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93046.0999999999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2202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37618.85000000000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945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90562.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521315.15"/>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4938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747784.0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710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1077734.6299999999"/>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105955.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45602305.73000000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3416474645.7799997"/>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222130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121381931"/>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6644837.779999999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469451647.09000003"/>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66048978.149999999"/>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45993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6508555.7300000004"/>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1463998"/>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1457420.7"/>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37439394.630000003"/>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8291236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31912642.120000005"/>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5467102.589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517414.170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355310.74"/>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1197881.9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340878847.90000004"/>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192193087.5400000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208989853.91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126393626.67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280275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500237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31012457.5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13345655.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17919524.62999999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4006.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3069480.9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3702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23518008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4732922.0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11633187.33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4244623.239999999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3718640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177781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21467499.470000003"/>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3089140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25927869.27"/>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5449620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2693313.9000000004"/>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94602.18"/>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278521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blank)"/>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5556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3000891"/>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153839.54999999999"/>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2041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72092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636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1087135.60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90415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2429558.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1711199.9"/>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206504.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48982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372278.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124957.6"/>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blank)"/>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308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263983.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21689466.38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3357061.4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349481.910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2797020.07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472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13654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91937363.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70472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4115734.249999999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3797903.170000000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41964.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553626.9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1753561.2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blank)"/>
    <n v="0"/>
    <n v="44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570985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246207"/>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4841235.0399999991"/>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749656.1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26943.4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657066.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20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365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159160221.55000001"/>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11282148.86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10948242.31999999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8257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1326523.899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78263.5"/>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2083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19980840.89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25508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5053024.32"/>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782010.210000000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329680.8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108910.44"/>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615310.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179420.46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3559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9628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786116.39999999991"/>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192473.3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1909948.14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295851.0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360997.579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8236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394882.3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259515.7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14878545.5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431605.9"/>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97396.16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5468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1560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97680.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316244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447327.9799999999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220560.0800000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45674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154895621.31999999"/>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9929102.369999999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683660.56"/>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40142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15104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1888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90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1355838.8800000001"/>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6416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12933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455536"/>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81602.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51071381"/>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18183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414951.7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13104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202982.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4006770.28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620576.4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6546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21935.94"/>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943121503.66999996"/>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16049692.2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73552424.249999985"/>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17297588.940000001"/>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blank)"/>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3031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1046381.99"/>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54940376.03000000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860267.99"/>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45000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41267577"/>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7227522.1200000001"/>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2221665"/>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282799.8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20901347.530000005"/>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3927373.1000000006"/>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54741475.43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794179.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898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23200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11204.1"/>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56033285.53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1324836.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7781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1008926127.9200001"/>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2568600995.73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49738556.549999997"/>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160427585.0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74996865.57000000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183925335.00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31488066.050000001"/>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664561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228579.68"/>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514821.02"/>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58094057.150000006"/>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1410943.74"/>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6542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557224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308765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62472853.28000000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2068764.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85963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22021141.9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31907.200000000001"/>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0"/>
    <n v="0"/>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11642291.080000002"/>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23536464.91999999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6564683.3799999999"/>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1279439194.34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72159039.519999996"/>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89697800.320000008"/>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41662076.539999999"/>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12470775.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2223520.8200000003"/>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9963685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97371060.340000004"/>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42599999.319999993"/>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11619283"/>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9001284.1799999997"/>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11053470.280000001"/>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86410612.230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228524174.43999997"/>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26744810"/>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2754847.17"/>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31680157.48"/>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201079.2"/>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26135255.52"/>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10890637.459999997"/>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71597856.90000000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9208046.4800000004"/>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15241936.609999999"/>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3184902.9499999997"/>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34054655.409999996"/>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5491311.2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3264386.2199999997"/>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3375"/>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1582818.0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336851.74"/>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55670558.910000004"/>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15179230.770000001"/>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8718465.0299999993"/>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273259.71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273883.90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1184565.8400000001"/>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181971.22"/>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98650.36"/>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7783217.7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93399.99"/>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286852.03999999998"/>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231733.2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986642.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311416.0400000000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3819173.880000000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1146794.069999999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60740263.840000004"/>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1242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2982316.3200000003"/>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6517289.7600000007"/>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9455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214347"/>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61756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3488334.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53502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20355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2388087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blank)"/>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19287.990000000002"/>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453444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3653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6136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301007.2"/>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2512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299808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2169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135753721.4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191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4912601.45"/>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87924.22"/>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179895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2848936.14"/>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67734"/>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3832142.5"/>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3698584.4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60167.069999999992"/>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24876.57"/>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22011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1809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1971527.09"/>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45865.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333086.55"/>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66208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115318.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50976"/>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1022944.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1258002"/>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45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14807161.06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36922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1000069.4"/>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blank)"/>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84358.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12755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582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279202.050000000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519683.23"/>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481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66768"/>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63418.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306250.0299999999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978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62225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2491700.4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12351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376871.04"/>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1304752.5"/>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36821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22762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1384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394998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7235002.1500000004"/>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212829.06"/>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167439.4000000000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11938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45039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770050.40000000026"/>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123670667.86"/>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3299401.81"/>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8369041.879999998"/>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1528446.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446743.2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87979.03"/>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27000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6918560.2000000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54900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130395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1779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6867181.9100000001"/>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1316255"/>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4050775.8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5534898.37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7588123.169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191172.96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304369.38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6579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blank)"/>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580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blank)"/>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5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20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75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518212.329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blank)"/>
    <n v="0"/>
    <n v="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6306387.62000000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564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153519.62"/>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10981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7035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22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320179.98"/>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11629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7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246299.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3289816.800000000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9326.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72524.5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904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1015958.5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55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6326805.540000001"/>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10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139643.54999999999"/>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28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41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2713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1458442.8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6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81498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68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62664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2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139371.35999999999"/>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4824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281666.56"/>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700384"/>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52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43464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39017.15999999999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20942.6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1809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5141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78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5191324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17889824.760000002"/>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354351.06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1468342.84"/>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9009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561181.6"/>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1316564.28"/>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582684"/>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244407.5"/>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1379988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3184584"/>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1198.8800000000001"/>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10905192.16"/>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57904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9541213.4299999997"/>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628053.6599999999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614974.5699999999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658420.3100000000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13685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216078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1155616.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33574.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460648.69"/>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blank)"/>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5997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93883.63"/>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57661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1001179.3499999999"/>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2396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blank)"/>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92336.89"/>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24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89000.209999999992"/>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67602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79622.06"/>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328138.7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730600.0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5929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10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897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3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9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89197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114799.23"/>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554068.32000000007"/>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6850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1003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5164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955986.7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812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4587041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4952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836883.79"/>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1678958.06"/>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3978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72860.28"/>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39979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714998.31"/>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123333.34"/>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1220478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5160.6099999999997"/>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76958.7200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2084572.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771102.1399999999"/>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215214263"/>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1845973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5985384.4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4969545.439999999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16354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147638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82350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573988.0799999999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265266.400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21518957.96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249050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14750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353165.4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1718975.619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11782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11203076.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20550774.400000002"/>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223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8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142172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423305.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122873.0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15979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blank)"/>
    <n v="0"/>
    <n v="3481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18028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17352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blank)"/>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1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blank)"/>
    <n v="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270014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74486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48993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1328298.820000000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129734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1939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28791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196411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3084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2846251.45"/>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735044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59051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514261.86"/>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4142860.019999999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622655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576744.66999999993"/>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465116.66000000003"/>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1108856.1000000001"/>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4498912.7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63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94539.3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156926999.3000000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11928421.6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23595455.64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8892950.509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789986.6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853107.7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1470757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767697.2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1133335.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8540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1530799.65000000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142998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597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23604407"/>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650792.47"/>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blank)"/>
    <n v="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407517059.96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426315456.50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186344.91999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59442982.19999997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275377351.83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4094605.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453984972.93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32248888.35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1745900.33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327119882.1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112930275.7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7469797.6500000004"/>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17260159.03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14101716.13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60151.6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814585.8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271317.849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1913803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287164.799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4551567.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280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352845.6100000000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119545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10274405.4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7007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190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166010.2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8021284.1300000008"/>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16597823.55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309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62106.61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2509717.2000000002"/>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1437865.83"/>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86852"/>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143709"/>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676651.4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104889"/>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95694.42"/>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2581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blank)"/>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187981.18"/>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2978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8010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447698.33999999997"/>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360520.829999999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61742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4926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747574.1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259150.7299999999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27599.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24563.28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118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25842.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245132339.41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143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13355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104597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35271214.8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215292.6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19218020.4599999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584004.42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2056272.2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613310.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323590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8376179.269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6302556.919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913684.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287192.34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1076622.7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568335.19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12545025.07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283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56154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1522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35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469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8574.120000000000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7917434.83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287691.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511143.66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blank)"/>
    <n v="0"/>
    <n v="558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40658663.62999999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1640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6184006.719999998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1893811.63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7884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74918.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10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30987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79690657.30999998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14338331.22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12175747.22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4430058.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2394690.28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130024.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12915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20532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1000648.92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66971749.53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15687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9994198.220000002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2742414.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148114.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232412.799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1783700.16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532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825973.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2537275.3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9844.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54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81749.6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44392646.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514566.67000000004"/>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6710803.58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2417299.09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35683.199999999997"/>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1061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1624402.33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52757.919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11976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1400652.8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12306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1236314.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535652.6899999999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72533246.65000000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2193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11092401.35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1553724.8499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937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29003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247217.2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453159.839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1227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1028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104292.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2143.82000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261156.660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80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1930865.7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491139.6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82151363.12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4522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12243485.79999999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2081660.6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4642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78919.3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4749932.5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208050.1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60625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1666633.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19395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2328619.75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106212.3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11943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148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1755170.079999999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150611.079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99096.5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39265.4400000000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13547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406747.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700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52228134.53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4616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8007097.79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2857088.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23044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9464920.56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1700075.059999999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3484774.75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1544457.5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3471093.6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97765.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24636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77947269.10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109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11703152.86000000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2977788.73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123543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348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42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727154.2799999999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45551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5048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42793396.230000004"/>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1000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5970951.4699999997"/>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8154207.780000000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blank)"/>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32838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blank)"/>
    <n v="0"/>
    <n v="2681437.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81184"/>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2922775.809999999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blank)"/>
    <n v="0"/>
    <n v="9477.75"/>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81793.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57946.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42240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374476.15"/>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blank)"/>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3896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89400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blank)"/>
    <n v="0"/>
    <n v="23910.28"/>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148701384.84"/>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25280170.680000007"/>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150450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14965484045.280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2518902175.3300004"/>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95226409.620000005"/>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2285700.0099999998"/>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98750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46987701.700000003"/>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3616745107.7300005"/>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616885528.65999997"/>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298061989.79999995"/>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4434852.0299999993"/>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532155.79"/>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461417123.52999997"/>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78558058.939999983"/>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1529980.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720000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1564712084.8400002"/>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267253254.25999996"/>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5877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3985134.1900000004"/>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162023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60932955.38000001"/>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10250879.189999998"/>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4994219.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186000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454200.88"/>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93756.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3776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2588608531.8999996"/>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122571859.27"/>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422849473.35999966"/>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1079516639.0899999"/>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12448174.37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7527325.129999999"/>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163863191.60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385073771.92000002"/>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65789270.700000003"/>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19981020.380000003"/>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89897349.319999993"/>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33014977.309999995"/>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639591.19999999995"/>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1973066.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38468"/>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blank)"/>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1505214.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4951979.2799999993"/>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1978666.8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3824725.82"/>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627136.47"/>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61173934.72999998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360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9538717.850000001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2136845.17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2301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2479097.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1649999.99"/>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4217685.7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1813356.54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4046796.9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7005530.200000000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770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490614.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25320841.21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1397730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1623512.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3804941.5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2140949.799999999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1690080.359999999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1560653.1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869438.1000000000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18879163.63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5528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238530605.84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416396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715485.8300000000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5918322.840000000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872239.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505747.040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916399.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2712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1981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4382944.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3561600.7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98542.7399999999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814.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5483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975408.65999999992"/>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26969726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67069839.2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2512292.9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48937.240000000005"/>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10350811.46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700445.74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377611.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1131443.5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9300679.9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767391.6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485905433.73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6361089.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11847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164803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2870541.71"/>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206712738.61000004"/>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2063829.3300000003"/>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31888950.239999998"/>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5289830.87999999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618469.62"/>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1282200.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5068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8210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4776215.74"/>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3396590.3499999996"/>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7423251.009999998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5381954.33000000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38268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11835353.100000001"/>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2181561.4900000002"/>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709069.80999999994"/>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73174.84"/>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2995800.3899999992"/>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6426202.8699999992"/>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518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794980.1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2472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657725.4399999999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179535456.92000002"/>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11109342.8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27249907.08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12667126.60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3235781.120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12711214.11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5733358.8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23024908.08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14066643.35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7553085.66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12166002.09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7087514635.260000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9017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788068469.06000006"/>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826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2223205.700000000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26852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725625.1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227302462.7100000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10129109.3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1549563.84"/>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30641.52"/>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9578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59164665.5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3391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8979367.12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7500807.839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86163.5499999999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38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449615.7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743955.43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1679229.380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836021.9700000000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602897.8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260197.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5559.9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1044137.140000000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2449879.5900000003"/>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15879113.71999999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2430720.510000000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66249.51999999999"/>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241416.3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139841503.1499999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1341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9999135.59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1779853.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276771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761825.9299999999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208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5781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704368725.11000001"/>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22882813.380000003"/>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106166717.4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49783664.72999998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42184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2403282.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1637061.05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7307062.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3172264.32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2832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502273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1884836.29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43465038.08999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5043651.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9658577.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blank)"/>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30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64379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348877.089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4519683.8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blank)"/>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4175398.92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blank)"/>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25821699.409999996"/>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265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3822272.249999999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716493.75000000012"/>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27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16560.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136692860.74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546664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20337654.21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13695864.86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359693.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5316290.9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107882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1387973.890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1207750.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5139827.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65216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7686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199341579.93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970600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10884702.2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122853751.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53999332.44999999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1819761.05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8263058.45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2350644.7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1032922.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140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35718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69260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48575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5714740.439999999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48591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14925743.57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2284395.259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2504016.8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16104253.18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10834185.0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1656117.21"/>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2983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174232246.78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13885770.21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26287340.55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39705951.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933598.8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599953.2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19535757.27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3858818.7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1430991.369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3830383.5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5641595.2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9097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336963.60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438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34348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3308692.630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14428046.2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1434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2192680.969999999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2283240.25"/>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13932713"/>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2095240.4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392310.1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69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9068.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blank)"/>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413909.05000000005"/>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76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116890.31"/>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115912999.98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3914661.2800000003"/>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5932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695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17635098.529999997"/>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3527664.24"/>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5900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5360387.9399999995"/>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4554984.1099999994"/>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1757700.35"/>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5348145.0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70676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174956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2462675"/>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54405.9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42970.45"/>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82996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278791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441971.66000000003"/>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4144291.010000000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521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799119.7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blank)"/>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548058598.3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48304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84366622.51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71234389.0800000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295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72276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37513653.42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86115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31965284.14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78705486.680000007"/>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blank)"/>
    <n v="0"/>
    <n v="83134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1686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12099835.520000003"/>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blank)"/>
    <n v="0"/>
    <n v="1279392.7100000002"/>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2144671.0299999998"/>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253330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blank)"/>
    <n v="0"/>
    <n v="978690.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1945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302858.76"/>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205303.30999999997"/>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3618832.61"/>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1792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6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270788.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109662.1500000000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20608.70000000001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123185.60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7740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159630.7999999999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17633904.0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6355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2572389.5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539872.6499999999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950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191327.2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561856.2000000001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8714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173361.7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19529.46999999999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1264.1400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5404.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120089.83000000005"/>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6039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24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917084.6399999999"/>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398266.1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4770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727712.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386027577.07000005"/>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59120524.65999999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43338949.43000000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4230663.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7753104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1071243.5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115605586.42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47655863.9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15761331.74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38322874.15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25562207.46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31386078.36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22100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8558588.98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19836774.2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680511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77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16410318.6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2515584.6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49483355.50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2085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7173957.35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1693918.099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41241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278791.4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3316452.07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223618.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47636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12381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744184.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2451240.57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5359875.20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4084487.78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548253.6899999999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165286180.26999998"/>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7372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25381704.7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226963265.98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74773728.48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34661171.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378638952.6299999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26738993.5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7967009.91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4937099.789999999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8840013.01000000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9308543.53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43744846.78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1092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6534319.28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95003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1016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2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45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100977.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30782.9600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18783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817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73849.9299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21725.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2528.37"/>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32106904.600000001"/>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7727222.039999999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2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4838192.8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2207681.2000000002"/>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1018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2193333.3199999998"/>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6783068.6799999997"/>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297344.76"/>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55280519.42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1213790.3"/>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278071.7800000000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72769.05"/>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14385.42"/>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19609.18"/>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1538306.23"/>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9785.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39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59406.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1223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11418830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11195966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913540.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9857115.469999998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17247097.89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16823379.34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5311691.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5831203.440000002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21939796.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blank)"/>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3733546.30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1420318.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39826939.74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8412132.119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23495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5251003.1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10741911.18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6606349.93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8707511.16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803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blank)"/>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23741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2002446.720000000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3230718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826179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5378587.3200000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1061818.62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1258274.2899999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1084871.13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131971.2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405042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75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9850498.9800000004"/>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1035840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1815725"/>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4425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20447405.1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670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3126204.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1103515.28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24999.9899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37450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1069300.1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7368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15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7955604.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112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126699.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12903422.8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658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1940173.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1016573.6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93327.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31162.0800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8918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119785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81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1819410.57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340318.5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270400.93"/>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198211827.35000002"/>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2986549.09"/>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1783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28627194.169999994"/>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13568443.640000004"/>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37114427.700000003"/>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26931568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3299393.35"/>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blank)"/>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21124871.140000001"/>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3302739.0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2928789.1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2202258.2499999995"/>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5876718.5999999996"/>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652917"/>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15139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321912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3125705.390000000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59842780.120000005"/>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665008.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4694835.9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621728.54"/>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348194.4"/>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2871320.84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12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6366703.560000000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923285.39"/>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78007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2685905.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75186.64"/>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43011"/>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5664"/>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1401394.7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13235038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12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5698044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788805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126350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1926106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4794038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15862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93700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560000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3502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240665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75918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481350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185586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531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4075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172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747765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2293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392311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34491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81119558.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7617587.0800000001"/>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17237439"/>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6548059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53062740.719999999"/>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102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8029790.729999999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584660.7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351907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3670534.6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5276281.3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1581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3125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92948.54"/>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6917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180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3179373.1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5728105.180000001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2461667.099999999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3151884.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243210.4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33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49824.31"/>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179441335.61999997"/>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8745271"/>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26824718.8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21449953.75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302845.19"/>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113077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2149822.85"/>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2141812.44"/>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508917.39999999991"/>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4369555.6399999997"/>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3750548.93"/>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137036.70000000001"/>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43257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76414.3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14808459.600000001"/>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1818892.9"/>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72294.080000000002"/>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21605379.46999999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667531.4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3186900.599999999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4494881.639999999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37895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219267.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2250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27220.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11200.0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116768419.6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18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17817154.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5971746.449999997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162627.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103998.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7467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1016373.8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389736.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1534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blank)"/>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841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blank)"/>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14797.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blank)"/>
    <n v="0"/>
    <n v="225552.8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32643709.75"/>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684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4990957.3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7662882.61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181209.8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999979.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10790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8496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76925.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77189.10000000000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86150.970000000016"/>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40249762.659999996"/>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234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6101851.6200000001"/>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4596242.9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1539565.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904274.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60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309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169028.19"/>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201600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2652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6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9204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85450264.56000000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1698226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3551984.440000000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2603267.3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6573371.20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45933964.5099999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86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450854.35"/>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131311.04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3629891.6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7229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556643.4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1101453.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133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77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201502.10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11811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10281697.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4270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1564905.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654116.82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143759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blank)"/>
    <n v="0"/>
    <n v="5444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8060522.08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299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980027.220000000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455081.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82805041.6500000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1434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8813757.499999998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1856920.84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29854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3327533.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1648444.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48576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83544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33870939.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261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5192342.26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401294.3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162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196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20245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299734.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155830524.43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972757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24988105.96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23749436.37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14795996.8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20760360.95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24455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8252363.94999999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25813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6062162.9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11039883.75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608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3324795.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869305.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28674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blank)"/>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5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2490536.6100000003"/>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106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158616.5799999999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1006287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1525713.2799999998"/>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177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87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blank)"/>
    <n v="0"/>
    <n v="0.0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3923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478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582493.81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722634.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70287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1055324.87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1383511.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104419647.44"/>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313171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15579786.83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525864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106783.3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blank)"/>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4625933.3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762275.3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7760425.03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1150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312563.1199999999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104162546.26000001"/>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2824187.1900000004"/>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15912238.19999999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19968460.14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133333.3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13937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8648906.91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1267265.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348825.6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35080.7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13924"/>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130885"/>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45878.40000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70309539.590000004"/>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3690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10640194.7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5752460.91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33333.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1139768.3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32419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7595095.29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4484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122135.3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1822024"/>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312127.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62891264.02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35251379.78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6492814.75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905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9371740.240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5315432.9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5858646.330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25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1612932.5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194681.6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314536.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10490336.37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513758.369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187550.8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4860000.309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2513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105496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362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498047.290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1534591.0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blank)"/>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16705806.8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8775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717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2522633.2100000004"/>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1337377.3799999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1831154.9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11945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273229.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304645.8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585624.4299999999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41158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27606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1267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49625.2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323213.7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56476291.24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16288454.0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51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410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8503995.719999998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248201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2026974.77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30001029.91000000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27093424.23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58295013.78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1837265.7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16487153.93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1074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2634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380648.6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158508744.70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117331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23767950.66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8911436.13000000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2671837.3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3309346.5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222473.2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14495520.28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6044160.87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1709301.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6362594.000000000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2005797.2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963387.0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206134.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278594.46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7041929.45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12134051.86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12420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1873721.6500000001"/>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81770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blank)"/>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18496788.10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344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2783348.1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589638.4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71741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1636890.23000000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120195.82999999999"/>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494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439611.3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38557.1"/>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203231065.08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12234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31040169.7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11474898.92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327685.9999999981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299673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3654182.4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4708365.84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24239634.6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8809668.719999998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295138.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3768887.73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3128887.86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4835144.9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45104.8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34574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570954.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2661740.8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404071.2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60513"/>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438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26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627045.86"/>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32958.54"/>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927522.4199999999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660139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90634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14781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35943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14285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3494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8242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1362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1238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29850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23119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1097304"/>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10431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1189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11988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1820742849"/>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3603387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60212982"/>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151573149"/>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119091657"/>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315328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12647376"/>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10311426"/>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116429778"/>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186835776"/>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6730188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79102971"/>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40007679"/>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373252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107944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13107162"/>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3588"/>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49707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45378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1039774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2665179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146640681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7061231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250317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2662913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386884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255062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1496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5741499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228198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200846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341405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4136641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1181493"/>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66254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106562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465473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2167746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373323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17888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164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1038474"/>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418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90827683.71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96372659.41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3072202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34986524.1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2372722.03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13210257.39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9816695.5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784319.8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7783842.82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2512687.0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327416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1964247.01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34642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101821.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136685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32178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8964322.92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3063404.3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10263104.43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579566.30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3972740.64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1543031.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7879505.88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1361782.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934841.7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29257.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706494.1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383832.6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35341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285347.26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1133856.7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45454.5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36454.539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131939.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37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740828.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1111880.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4900566.38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906299.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2959181.9400000004"/>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23113977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3109392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1851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3567534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2552574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68037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337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27612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186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668499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35499993"/>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1019777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2028250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12547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988944"/>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1374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1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4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810043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5041248"/>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32540472.729999997"/>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6482916.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14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4737168.71"/>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2882292.0200000005"/>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828982.94000000006"/>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164515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29786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1224325.1299999999"/>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124325.9"/>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339073.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21316.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170067.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194921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1336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15146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170183.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937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141867462.85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118996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2909032.80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8374625.00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20934358.85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5543916.640000000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267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1375000.01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312499.980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4209630.07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1543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3882345.18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9464325.030000001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31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644863.2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244328.32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299999.999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4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262456.1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510000.0599999998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2549099.8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1727447.87"/>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9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2215493251.42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6205492043.6300001"/>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12606144637.859999"/>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9590849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34749999"/>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24296175907.4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9618770673.51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322878371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13077852081.1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15766288.11000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129232532.98"/>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139691968.2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392460683.399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699605795.57000005"/>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4249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549999"/>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500001"/>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1001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6999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29719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8200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125000001"/>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11849"/>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2589757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620701466.78999996"/>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18340449"/>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13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36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162233518.23000002"/>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21394482"/>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blank)"/>
    <n v="0"/>
    <n v="22443410.939999998"/>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41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467781578.43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blank)"/>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59864441.729999997"/>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blank)"/>
    <n v="0"/>
    <n v="620000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245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0"/>
    <n v="211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451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84509960.869999975"/>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12492162.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2103861.51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1470892.7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2316457.2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6296140.420000001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1761034.2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111613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2162672.7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2308744.73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1761034.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5228652.7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154439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630303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64677590.43"/>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4097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blank)"/>
    <n v="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10262869991.009998"/>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380806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blank)"/>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342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2168435.75"/>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31873693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4528806018"/>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35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2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8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18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12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127808538.65000001"/>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blank)"/>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17389173.789999999"/>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691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7844007.3899999997"/>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9344844.599999999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342943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blank)"/>
    <n v="150116116"/>
    <n v="16686019"/>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8145784.6999999993"/>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41838852"/>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24028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6000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3312984"/>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6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6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47573226.630000003"/>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blank)"/>
    <n v="0"/>
    <n v="0"/>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blank)"/>
    <n v="0"/>
    <n v="0"/>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210415.6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blank)"/>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2135371806.55"/>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2213847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11713591.9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blank)"/>
    <n v="306441777"/>
    <n v="70717332"/>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822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1970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1656782763.25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229802370.35000002"/>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620978545.26999998"/>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277709981.81"/>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42917017.859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137295996.21000001"/>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36029549.340000004"/>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475120679.32999998"/>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345234650.13"/>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79812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258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42684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782256.7"/>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166962579.42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blank)"/>
    <n v="8763954564"/>
    <n v="2108425373.2800004"/>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blank)"/>
    <n v="659698150"/>
    <n v="197909444.99999997"/>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66018624.179999992"/>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1416638958.9000001"/>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1022767550.81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2049883088.760000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128272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224409624.5499999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23234957742.45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1100257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422603069.78000003"/>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blank)"/>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1022449.9299999999"/>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66817855.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150207787.97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4781607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546889635.63000011"/>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45294629.15999999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38461885.079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blank)"/>
    <n v="1272412088"/>
    <n v="299695625.49000001"/>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38811313.189999998"/>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190826617.47"/>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blank)"/>
    <n v="2222755080"/>
    <n v="52629177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blank)"/>
    <n v="405038460"/>
    <n v="95300643.7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65849213.07"/>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172500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23956699.85000000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3081419.7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blank)"/>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blank)"/>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324740392.9400000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69061461.2099999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587500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7080206.0700000003"/>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3500001"/>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32526627.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10828314.640000001"/>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6137851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29037569.289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103636507.75"/>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58348067"/>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blank)"/>
    <n v="169657636"/>
    <n v="39816781.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43248.29"/>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blank)"/>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20228205.579999998"/>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79801647.95999999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644295782.85000002"/>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25292499.93999999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1303175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43452375.0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41927499.99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8226713.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31928111.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8556667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104784349.21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3586677681.9700003"/>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150068789.0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105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3334257.33"/>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18461538.45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83333333.319999993"/>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blank)"/>
    <n v="63862500000"/>
    <n v="279142438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15637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2499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405337548"/>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7173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40643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1099998"/>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147501"/>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9966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397330.24"/>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0"/>
    <n v="0"/>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0"/>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4782208.2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blank)"/>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553537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28946643.339999996"/>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27676588.259999998"/>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23391718.4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14273666.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6561714.6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1212744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1555466.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blank)"/>
    <n v="0"/>
    <n v="706049.64"/>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47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23229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208183.6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4164.83"/>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201775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551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36521634.789999999"/>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1263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25158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132815.70000000001"/>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232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35704.800000000003"/>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75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146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179486.26"/>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4397880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8090283.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4768455.6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9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379455910.04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372370393.76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215912.3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2633366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5122139.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3940636.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2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25433260.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7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2072536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45814527.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3999998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50249803.75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93436997.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150663986.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8560528.4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976444.7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9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6009632.9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7505731.509999999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1832517.1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7359643.30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24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9283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36696"/>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1433572.47"/>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0999999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35659082.21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22969145.77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09057838.8099999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8485974.03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7414501.599999999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1965754.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000000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29859350.450000003"/>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16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5924696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38070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5495554.319999998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1139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1092167.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0718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299980.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1163940.87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4299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236422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273000.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2018651.1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28725069.579999998"/>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01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364768.9900000001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4741721.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12163301.94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608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94179.20000000001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7024166.6699999999"/>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44575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069536.0799999998"/>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22859569.830000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3414525.720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35725582.09000000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1756760.10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29497233.5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262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396273.2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124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7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6249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237500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877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3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1925001"/>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28775000.66999999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1363797.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3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70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4863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46585.76000000000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blank)"/>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2026764.8499999996"/>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1321240.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26632.03999999998"/>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14748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19682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144384.79999999999"/>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blank)"/>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blank)"/>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blank)"/>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1072889.0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blank)"/>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72194.59"/>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3921564.9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1870453.4"/>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blank)"/>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10453673.17"/>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1462253.2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5222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2109311.02"/>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795579.6"/>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2355439.2999999998"/>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blank)"/>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19234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3256439.46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518975.59"/>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834534.33"/>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553779.26"/>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303278.5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590696.69999999995"/>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556241.17000000004"/>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184650.67"/>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545524.18999999994"/>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1635766.29"/>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823895.09"/>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187541.47"/>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862630.65"/>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665023"/>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5428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3314417.0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10413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361612.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2193797"/>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blank)"/>
    <n v="0"/>
    <n v="130447.5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653221.52"/>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209320.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197462.26"/>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470033.27999999997"/>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828026.76"/>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3767151.9699999997"/>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4835899.939999999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blank)"/>
    <n v="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blank)"/>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95900.959999999992"/>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103577.5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7700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2060486.0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45524.14"/>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283041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35979612.120000005"/>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36181262.880000003"/>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blank)"/>
    <n v="0"/>
    <n v="702259.5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blank)"/>
    <n v="0"/>
    <n v="113146.84999999999"/>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30000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1734582.58"/>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278810.5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41420.0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2600143.8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1728034.0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3830714.9999999995"/>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5036770.68999999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2250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270794.4699999999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1642733.21999999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7876196.8899999997"/>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1735410.11"/>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19894629.550000001"/>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0"/>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1746224.52"/>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6386020.8200000003"/>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3789015.18"/>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6851846.1699999999"/>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11901244.289999999"/>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17126939.23"/>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15818370.24"/>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3642378.9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7599407.2699999996"/>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8500491.78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17310562.68"/>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0535461.9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93785085.17000002"/>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27593463.68"/>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428198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246451183.54999998"/>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5729012.83999999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12548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905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32703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434089.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690720.3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297775.5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blank)"/>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blank)"/>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19533.7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211524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752123.4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21126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314904.41000000003"/>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670576.81000000006"/>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12828489.71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12388305.230000004"/>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9948303.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5242498"/>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blank)"/>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blank)"/>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13127878.7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blank)"/>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blank)"/>
    <n v="0"/>
    <n v="2437041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blank)"/>
    <n v="0"/>
    <n v="3255942.1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11332260.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5987739.730000000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29988980.69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1440114.4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3934769.469999999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251777210.40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25986095.75999999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5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blank)"/>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3381574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129958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415972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594921"/>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3831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26565741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52797"/>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1135773"/>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1437784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2080245.64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1439550.42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38388.720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102791.4599999999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94926.9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239643.1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672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2713295.8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1012398.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1085199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577428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999972"/>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1309040.14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4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7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417081.1600000000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1148878.7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999999.99999999988"/>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blank)"/>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12500001"/>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12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blank)"/>
    <n v="0"/>
    <n v="1794987"/>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blank)"/>
    <n v="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36418761.89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54135556.52000000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115667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38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03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71212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blank)"/>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blank)"/>
    <n v="19279811077"/>
    <n v="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333788735.52999997"/>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blank)"/>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blank)"/>
    <n v="0"/>
    <n v="196585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126053509.87"/>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blank)"/>
    <n v="0"/>
    <n v="5848823.96"/>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1580957058"/>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22590184.8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blank)"/>
    <n v="7548400000"/>
    <n v="1835457083.35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blank)"/>
    <n v="3000000000"/>
    <n v="75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blank)"/>
    <n v="5848600849"/>
    <n v="290417929.60999995"/>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21343023"/>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4027528.2600000002"/>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58962331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117216415.17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78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1185575299.9000001"/>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6575000.0099999998"/>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18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2499999.989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blank)"/>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blank)"/>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blank)"/>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blank)"/>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blank)"/>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blank)"/>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blank)"/>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blank)"/>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blank)"/>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blank)"/>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blank)"/>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blank)"/>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blank)"/>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blank)"/>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blank)"/>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blank)"/>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blank)"/>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blank)"/>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blank)"/>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blank)"/>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blank)"/>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blank)"/>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blank)"/>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blank)"/>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blank)"/>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blank)"/>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blank)"/>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blank)"/>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blank)"/>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blank)"/>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blank)"/>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blank)"/>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blank)"/>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2867240727.27"/>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244452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1984989208.7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CD51910-BEC0-4197-9812-E02E07F483D7}" name="PivotTable1"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3"/>
        <item x="4"/>
        <item x="5"/>
        <item x="6"/>
        <item x="7"/>
        <item x="8"/>
        <item x="9"/>
        <item x="2"/>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D24C-2ABD-414D-A44E-619409F584A1}">
  <dimension ref="A1:F95"/>
  <sheetViews>
    <sheetView showGridLines="0" workbookViewId="0">
      <selection activeCell="D25" sqref="D25"/>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4" t="s">
        <v>1399</v>
      </c>
      <c r="B1" s="174"/>
      <c r="C1" s="174"/>
      <c r="D1" s="174"/>
      <c r="E1" s="174"/>
      <c r="F1" s="174"/>
    </row>
    <row r="2" spans="1:6" ht="20.25">
      <c r="A2" s="175" t="s">
        <v>0</v>
      </c>
      <c r="B2" s="175"/>
      <c r="C2" s="175"/>
      <c r="D2" s="175"/>
      <c r="E2" s="175"/>
      <c r="F2" s="175"/>
    </row>
    <row r="3" spans="1:6">
      <c r="A3" s="187" t="s">
        <v>1</v>
      </c>
      <c r="B3" s="187"/>
      <c r="C3" s="187"/>
      <c r="D3" s="187"/>
      <c r="E3" s="187"/>
      <c r="F3" s="187"/>
    </row>
    <row r="5" spans="1:6" ht="18.75">
      <c r="A5" s="188" t="s">
        <v>22</v>
      </c>
      <c r="B5" s="188"/>
      <c r="C5" s="188"/>
      <c r="D5" s="188"/>
      <c r="E5" s="188"/>
      <c r="F5" s="188"/>
    </row>
    <row r="6" spans="1:6" ht="18.75">
      <c r="A6" s="188" t="s">
        <v>1811</v>
      </c>
      <c r="B6" s="188"/>
      <c r="C6" s="188"/>
      <c r="D6" s="188"/>
      <c r="E6" s="188"/>
      <c r="F6" s="188"/>
    </row>
    <row r="7" spans="1:6">
      <c r="A7" s="185" t="s">
        <v>1971</v>
      </c>
      <c r="B7" s="185"/>
      <c r="C7" s="185"/>
      <c r="D7" s="185"/>
      <c r="E7" s="185"/>
      <c r="F7" s="185"/>
    </row>
    <row r="8" spans="1:6">
      <c r="A8" s="185" t="s">
        <v>1972</v>
      </c>
      <c r="B8" s="185"/>
      <c r="C8" s="185"/>
      <c r="D8" s="185"/>
      <c r="E8" s="185"/>
      <c r="F8" s="185"/>
    </row>
    <row r="9" spans="1:6" ht="15.75">
      <c r="A9" s="186" t="s">
        <v>1810</v>
      </c>
      <c r="B9" s="186"/>
      <c r="C9" s="186"/>
      <c r="D9" s="186"/>
      <c r="E9" s="186"/>
      <c r="F9" s="186"/>
    </row>
    <row r="10" spans="1:6">
      <c r="A10"/>
      <c r="B10"/>
      <c r="C10"/>
    </row>
    <row r="11" spans="1:6">
      <c r="A11"/>
      <c r="B11"/>
      <c r="C11"/>
    </row>
    <row r="12" spans="1:6">
      <c r="A12" s="165" t="s">
        <v>1859</v>
      </c>
      <c r="B12" s="165" t="s">
        <v>1809</v>
      </c>
      <c r="C12" s="166" t="s">
        <v>1808</v>
      </c>
    </row>
    <row r="13" spans="1:6">
      <c r="A13" s="167" t="s">
        <v>1807</v>
      </c>
      <c r="B13" s="168">
        <v>1744025968276</v>
      </c>
      <c r="C13" s="168">
        <v>356900059257.67987</v>
      </c>
    </row>
    <row r="14" spans="1:6">
      <c r="A14" s="169" t="s">
        <v>10</v>
      </c>
      <c r="B14" s="168">
        <v>1622833406287</v>
      </c>
      <c r="C14" s="168">
        <v>327458699155.29987</v>
      </c>
    </row>
    <row r="15" spans="1:6">
      <c r="A15" s="170" t="s">
        <v>11</v>
      </c>
      <c r="B15" s="168">
        <v>1407548685832</v>
      </c>
      <c r="C15" s="168">
        <v>301214655639.82983</v>
      </c>
    </row>
    <row r="16" spans="1:6">
      <c r="A16" s="171" t="s">
        <v>24</v>
      </c>
      <c r="B16" s="168">
        <v>542875526448</v>
      </c>
      <c r="C16" s="168">
        <v>84589009702.16983</v>
      </c>
    </row>
    <row r="17" spans="1:3">
      <c r="A17" s="171" t="s">
        <v>25</v>
      </c>
      <c r="B17" s="168">
        <v>101897864549</v>
      </c>
      <c r="C17" s="168">
        <v>21176593594.66</v>
      </c>
    </row>
    <row r="18" spans="1:3">
      <c r="A18" s="171" t="s">
        <v>26</v>
      </c>
      <c r="B18" s="168">
        <v>13786016885</v>
      </c>
      <c r="C18" s="168">
        <v>1231758447.1900001</v>
      </c>
    </row>
    <row r="19" spans="1:3">
      <c r="A19" s="171" t="s">
        <v>27</v>
      </c>
      <c r="B19" s="168">
        <v>424672198458</v>
      </c>
      <c r="C19" s="168">
        <v>108985366029.08002</v>
      </c>
    </row>
    <row r="20" spans="1:3">
      <c r="A20" s="171" t="s">
        <v>28</v>
      </c>
      <c r="B20" s="168">
        <v>59963928</v>
      </c>
      <c r="C20" s="168">
        <v>1905875.48</v>
      </c>
    </row>
    <row r="21" spans="1:3">
      <c r="A21" s="171" t="s">
        <v>12</v>
      </c>
      <c r="B21" s="168">
        <v>324257115564</v>
      </c>
      <c r="C21" s="168">
        <v>85230021991.25</v>
      </c>
    </row>
    <row r="22" spans="1:3">
      <c r="A22" s="170" t="s">
        <v>13</v>
      </c>
      <c r="B22" s="168">
        <v>215284720455</v>
      </c>
      <c r="C22" s="168">
        <v>26244043515.469994</v>
      </c>
    </row>
    <row r="23" spans="1:3">
      <c r="A23" s="171" t="s">
        <v>29</v>
      </c>
      <c r="B23" s="168">
        <v>65675086633</v>
      </c>
      <c r="C23" s="168">
        <v>9398219327.1499977</v>
      </c>
    </row>
    <row r="24" spans="1:3">
      <c r="A24" s="171" t="s">
        <v>30</v>
      </c>
      <c r="B24" s="168">
        <v>71387716208</v>
      </c>
      <c r="C24" s="168">
        <v>5367985412.9199991</v>
      </c>
    </row>
    <row r="25" spans="1:3">
      <c r="A25" s="171" t="s">
        <v>31</v>
      </c>
      <c r="B25" s="168">
        <v>16448771</v>
      </c>
      <c r="C25" s="168">
        <v>3188720.02</v>
      </c>
    </row>
    <row r="26" spans="1:3">
      <c r="A26" s="171" t="s">
        <v>32</v>
      </c>
      <c r="B26" s="168">
        <v>2770222220</v>
      </c>
      <c r="C26" s="168">
        <v>963063699.55999994</v>
      </c>
    </row>
    <row r="27" spans="1:3">
      <c r="A27" s="171" t="s">
        <v>33</v>
      </c>
      <c r="B27" s="168">
        <v>72988962348</v>
      </c>
      <c r="C27" s="168">
        <v>10511586355.82</v>
      </c>
    </row>
    <row r="28" spans="1:3">
      <c r="A28" s="171" t="s">
        <v>34</v>
      </c>
      <c r="B28" s="168">
        <v>2446284275</v>
      </c>
      <c r="C28" s="168">
        <v>0</v>
      </c>
    </row>
    <row r="29" spans="1:3">
      <c r="A29" s="169" t="s">
        <v>1806</v>
      </c>
      <c r="B29" s="168">
        <v>121192561989</v>
      </c>
      <c r="C29" s="168">
        <v>29441360102.380001</v>
      </c>
    </row>
    <row r="30" spans="1:3">
      <c r="A30" s="170" t="s">
        <v>21</v>
      </c>
      <c r="B30" s="168">
        <v>121192561989</v>
      </c>
      <c r="C30" s="168">
        <v>29441360102.380001</v>
      </c>
    </row>
    <row r="31" spans="1:3">
      <c r="A31" s="171" t="s">
        <v>37</v>
      </c>
      <c r="B31" s="168">
        <v>116074840107</v>
      </c>
      <c r="C31" s="168">
        <v>29297448925.18</v>
      </c>
    </row>
    <row r="32" spans="1:3">
      <c r="A32" s="171" t="s">
        <v>36</v>
      </c>
      <c r="B32" s="168">
        <v>5117721882</v>
      </c>
      <c r="C32" s="168">
        <v>143911177.19999999</v>
      </c>
    </row>
    <row r="33" spans="1:3">
      <c r="A33" s="171" t="s">
        <v>1835</v>
      </c>
      <c r="B33" s="168">
        <v>0</v>
      </c>
      <c r="C33" s="168">
        <v>0</v>
      </c>
    </row>
    <row r="34" spans="1:3">
      <c r="A34" s="167" t="s">
        <v>1858</v>
      </c>
      <c r="B34" s="168">
        <v>1744025968276</v>
      </c>
      <c r="C34" s="168">
        <v>356900059257.67987</v>
      </c>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K17" sqref="K17"/>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42578125" style="1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4" t="s">
        <v>1399</v>
      </c>
      <c r="B1" s="174"/>
      <c r="C1" s="174"/>
      <c r="D1" s="174"/>
      <c r="E1" s="174"/>
      <c r="F1" s="174"/>
      <c r="G1" s="174"/>
      <c r="H1" s="174"/>
      <c r="I1" s="174"/>
    </row>
    <row r="2" spans="1:14" ht="21" customHeight="1">
      <c r="A2" s="175" t="s">
        <v>0</v>
      </c>
      <c r="B2" s="175"/>
      <c r="C2" s="175"/>
      <c r="D2" s="175"/>
      <c r="E2" s="175"/>
      <c r="F2" s="175"/>
      <c r="G2" s="175"/>
      <c r="H2" s="175"/>
      <c r="I2" s="175"/>
    </row>
    <row r="3" spans="1:14" s="12" customFormat="1" ht="28.5" customHeight="1">
      <c r="A3" s="176" t="s">
        <v>1</v>
      </c>
      <c r="B3" s="176"/>
      <c r="C3" s="176"/>
      <c r="D3" s="176"/>
      <c r="E3" s="176"/>
      <c r="F3" s="176"/>
      <c r="G3" s="176"/>
      <c r="H3" s="176"/>
      <c r="I3" s="176"/>
      <c r="N3" s="13"/>
    </row>
    <row r="4" spans="1:14" s="12" customFormat="1">
      <c r="A4" s="113"/>
      <c r="B4" s="113"/>
      <c r="C4" s="113"/>
      <c r="D4" s="113"/>
      <c r="E4" s="113"/>
      <c r="F4" s="113"/>
      <c r="G4" s="113"/>
      <c r="H4" s="113"/>
      <c r="I4" s="113"/>
      <c r="N4" s="13"/>
    </row>
    <row r="5" spans="1:14" ht="18.75" customHeight="1">
      <c r="A5" s="177" t="s">
        <v>2</v>
      </c>
      <c r="B5" s="177"/>
      <c r="C5" s="177"/>
      <c r="D5" s="177"/>
      <c r="E5" s="177"/>
      <c r="F5" s="177"/>
      <c r="G5" s="177"/>
      <c r="H5" s="177"/>
      <c r="I5" s="177"/>
    </row>
    <row r="6" spans="1:14" ht="18.75" customHeight="1">
      <c r="A6" s="177" t="s">
        <v>3</v>
      </c>
      <c r="B6" s="177"/>
      <c r="C6" s="177"/>
      <c r="D6" s="177"/>
      <c r="E6" s="177"/>
      <c r="F6" s="177"/>
      <c r="G6" s="177"/>
      <c r="H6" s="177"/>
      <c r="I6" s="177"/>
    </row>
    <row r="7" spans="1:14" ht="18.75">
      <c r="A7" s="178" t="s">
        <v>1963</v>
      </c>
      <c r="B7" s="178"/>
      <c r="C7" s="178"/>
      <c r="D7" s="178"/>
      <c r="E7" s="178"/>
      <c r="F7" s="178"/>
      <c r="G7" s="178"/>
      <c r="H7" s="178"/>
      <c r="I7" s="178"/>
    </row>
    <row r="8" spans="1:14" ht="18.75">
      <c r="A8" s="173" t="s">
        <v>1398</v>
      </c>
      <c r="B8" s="173"/>
      <c r="C8" s="173"/>
      <c r="D8" s="173"/>
      <c r="E8" s="173"/>
      <c r="F8" s="173"/>
      <c r="G8" s="173"/>
      <c r="H8" s="173"/>
      <c r="I8" s="173"/>
    </row>
    <row r="9" spans="1:14" ht="15.75">
      <c r="A9" s="172" t="s">
        <v>4</v>
      </c>
      <c r="B9" s="172"/>
      <c r="C9" s="172"/>
      <c r="D9" s="172"/>
      <c r="E9" s="172"/>
      <c r="F9" s="172"/>
      <c r="G9" s="172"/>
      <c r="H9" s="172"/>
      <c r="I9" s="172"/>
    </row>
    <row r="10" spans="1:14" ht="15.75">
      <c r="A10" s="14"/>
      <c r="B10" s="14"/>
      <c r="C10" s="14"/>
      <c r="D10" s="14"/>
      <c r="E10" s="14"/>
      <c r="F10" s="14"/>
    </row>
    <row r="11" spans="1:14" ht="15" customHeight="1">
      <c r="C11" s="182" t="s">
        <v>5</v>
      </c>
      <c r="D11" s="118" t="s">
        <v>1973</v>
      </c>
      <c r="E11" s="183" t="s">
        <v>1802</v>
      </c>
      <c r="F11" s="183" t="s">
        <v>1803</v>
      </c>
      <c r="G11" s="180" t="s">
        <v>1063</v>
      </c>
    </row>
    <row r="12" spans="1:14" ht="15.75" thickBot="1">
      <c r="C12" s="182"/>
      <c r="D12" s="119" t="s">
        <v>1398</v>
      </c>
      <c r="E12" s="184"/>
      <c r="F12" s="184"/>
      <c r="G12" s="181"/>
    </row>
    <row r="13" spans="1:14">
      <c r="C13" s="182"/>
      <c r="D13" s="16">
        <v>1</v>
      </c>
      <c r="E13" s="16">
        <v>2</v>
      </c>
      <c r="F13" s="16" t="s">
        <v>1805</v>
      </c>
      <c r="G13" s="16" t="s">
        <v>1804</v>
      </c>
    </row>
    <row r="14" spans="1:14" ht="15.75" thickBot="1">
      <c r="C14" s="17" t="s">
        <v>6</v>
      </c>
      <c r="D14" s="151">
        <f>D15+D17</f>
        <v>1342258153546</v>
      </c>
      <c r="E14" s="18">
        <f>E15+E17</f>
        <v>261747</v>
      </c>
      <c r="F14" s="121">
        <f t="shared" ref="F14:F15" si="0">IFERROR((E14*1000000)/D14,"-")</f>
        <v>0.19500496183130825</v>
      </c>
      <c r="G14" s="19">
        <f>1000000*E14/$D$34</f>
        <v>3.0225769083860102E-2</v>
      </c>
      <c r="I14" s="20"/>
      <c r="J14" s="43"/>
      <c r="L14" s="11" t="s">
        <v>1064</v>
      </c>
    </row>
    <row r="15" spans="1:14">
      <c r="C15" s="21" t="s">
        <v>7</v>
      </c>
      <c r="D15" s="152">
        <v>1340556923171</v>
      </c>
      <c r="E15" s="22">
        <v>261648</v>
      </c>
      <c r="F15" s="122">
        <f t="shared" si="0"/>
        <v>0.19517858248129347</v>
      </c>
      <c r="G15" s="23">
        <f t="shared" ref="G15:G18" si="1">1000000*E15/$D$34</f>
        <v>3.0214336856788534E-2</v>
      </c>
      <c r="I15" s="9"/>
      <c r="J15" s="43"/>
    </row>
    <row r="16" spans="1:14">
      <c r="C16" s="24" t="s">
        <v>8</v>
      </c>
      <c r="D16" s="152">
        <v>432436385</v>
      </c>
      <c r="E16" s="22">
        <v>337</v>
      </c>
      <c r="F16" s="122">
        <f>IFERROR((E16*1000000)/D16,"-")</f>
        <v>0.7793053769053222</v>
      </c>
      <c r="G16" s="23">
        <f t="shared" si="1"/>
        <v>3.8915762859787712E-5</v>
      </c>
      <c r="I16" s="9"/>
      <c r="J16" s="43"/>
    </row>
    <row r="17" spans="3:11">
      <c r="C17" s="21" t="s">
        <v>9</v>
      </c>
      <c r="D17" s="152">
        <v>1701230375</v>
      </c>
      <c r="E17" s="22">
        <v>99</v>
      </c>
      <c r="F17" s="122">
        <f t="shared" ref="F17:F18" si="2">IFERROR((E17*1000000)/D17,"-")</f>
        <v>5.8193176805933763E-2</v>
      </c>
      <c r="G17" s="23">
        <f t="shared" si="1"/>
        <v>1.1432227071569684E-5</v>
      </c>
      <c r="H17" s="25"/>
      <c r="I17" s="9"/>
      <c r="J17" s="43"/>
    </row>
    <row r="18" spans="3:11">
      <c r="C18" s="24" t="s">
        <v>1400</v>
      </c>
      <c r="D18" s="152">
        <v>1701230375</v>
      </c>
      <c r="E18" s="22">
        <v>48</v>
      </c>
      <c r="F18" s="122">
        <f t="shared" si="2"/>
        <v>2.8214873602876975E-2</v>
      </c>
      <c r="G18" s="23">
        <f t="shared" si="1"/>
        <v>5.5428979740943929E-6</v>
      </c>
      <c r="J18" s="43"/>
    </row>
    <row r="19" spans="3:11">
      <c r="C19" s="17" t="s">
        <v>10</v>
      </c>
      <c r="D19" s="151">
        <f>D20+D22</f>
        <v>1622833406287</v>
      </c>
      <c r="E19" s="151">
        <f>E20+E22</f>
        <v>327458699155.44983</v>
      </c>
      <c r="F19" s="123">
        <f t="shared" ref="F19:F22" si="3">IFERROR(E19/D19,"-")</f>
        <v>0.20178207934766804</v>
      </c>
      <c r="G19" s="19">
        <f t="shared" ref="G19:G21" si="4">E19/$D$34</f>
        <v>3.7813961669756833E-2</v>
      </c>
      <c r="J19" s="43"/>
    </row>
    <row r="20" spans="3:11">
      <c r="C20" s="21" t="s">
        <v>11</v>
      </c>
      <c r="D20" s="152">
        <v>1407548685832</v>
      </c>
      <c r="E20" s="152">
        <f>Económica!D15</f>
        <v>301214655639.82983</v>
      </c>
      <c r="F20" s="122">
        <f t="shared" si="3"/>
        <v>0.21399945783174262</v>
      </c>
      <c r="G20" s="23">
        <f>E20/$D$34</f>
        <v>3.4783377177365682E-2</v>
      </c>
      <c r="J20" s="43"/>
    </row>
    <row r="21" spans="3:11">
      <c r="C21" s="24" t="s">
        <v>12</v>
      </c>
      <c r="D21" s="152">
        <v>324257115564</v>
      </c>
      <c r="E21" s="152">
        <f>Económica!D18</f>
        <v>85230021991.25</v>
      </c>
      <c r="F21" s="122">
        <f t="shared" si="3"/>
        <v>0.26284703681214294</v>
      </c>
      <c r="G21" s="23">
        <f t="shared" si="4"/>
        <v>9.8421107547358357E-3</v>
      </c>
      <c r="J21" s="43"/>
    </row>
    <row r="22" spans="3:11">
      <c r="C22" s="21" t="s">
        <v>13</v>
      </c>
      <c r="D22" s="152">
        <v>215284720455</v>
      </c>
      <c r="E22" s="152">
        <f>Económica!D22</f>
        <v>26244043515.620003</v>
      </c>
      <c r="F22" s="122">
        <f t="shared" si="3"/>
        <v>0.12190388365766848</v>
      </c>
      <c r="G22" s="23">
        <f>21/$D$34</f>
        <v>2.4250178636662969E-12</v>
      </c>
      <c r="I22" s="25"/>
      <c r="J22" s="43"/>
      <c r="K22" s="157"/>
    </row>
    <row r="23" spans="3:11">
      <c r="C23" s="26" t="s">
        <v>14</v>
      </c>
      <c r="D23" s="153"/>
      <c r="E23" s="153"/>
      <c r="F23" s="124"/>
      <c r="G23" s="27"/>
      <c r="J23" s="43"/>
    </row>
    <row r="24" spans="3:11">
      <c r="C24" s="28" t="s">
        <v>15</v>
      </c>
      <c r="D24" s="156">
        <f>D15-D20</f>
        <v>-66991762661</v>
      </c>
      <c r="E24" s="156">
        <f>1000000*E15-E20</f>
        <v>-39566655639.829834</v>
      </c>
      <c r="F24" s="122">
        <f>IFERROR(E24/D24,"-")</f>
        <v>0.59061971305412453</v>
      </c>
      <c r="G24" s="90">
        <f>E24/$D$34</f>
        <v>-4.5690403205771515E-3</v>
      </c>
      <c r="J24" s="43"/>
    </row>
    <row r="25" spans="3:11">
      <c r="C25" s="28" t="s">
        <v>16</v>
      </c>
      <c r="D25" s="156">
        <f>D17-D22</f>
        <v>-213583490080</v>
      </c>
      <c r="E25" s="156">
        <f>1000000*E17-E22</f>
        <v>-26145043515.620003</v>
      </c>
      <c r="F25" s="122">
        <f t="shared" ref="F25:F32" si="5">IFERROR(E25/D25,"-")</f>
        <v>0.12241135073608496</v>
      </c>
      <c r="G25" s="90">
        <f>E25/$D$34</f>
        <v>-3.0191522653195803E-3</v>
      </c>
      <c r="J25" s="43"/>
    </row>
    <row r="26" spans="3:11">
      <c r="C26" s="28" t="s">
        <v>17</v>
      </c>
      <c r="D26" s="156">
        <f>(D14-(D19-D21))</f>
        <v>43681862823</v>
      </c>
      <c r="E26" s="156">
        <f>((1000000*E14)-(E19-E21))</f>
        <v>19518322835.800171</v>
      </c>
      <c r="F26" s="122">
        <f t="shared" si="5"/>
        <v>0.4468289943331607</v>
      </c>
      <c r="G26" s="90">
        <f>E26/$D$34</f>
        <v>2.253918168839106E-3</v>
      </c>
      <c r="H26" s="164"/>
      <c r="J26" s="43"/>
    </row>
    <row r="27" spans="3:11">
      <c r="C27" s="28" t="s">
        <v>18</v>
      </c>
      <c r="D27" s="156">
        <f>D14-D19</f>
        <v>-280575252741</v>
      </c>
      <c r="E27" s="156">
        <f>1000000*E14-E19</f>
        <v>-65711699155.449829</v>
      </c>
      <c r="F27" s="122">
        <f t="shared" si="5"/>
        <v>0.23420347487348975</v>
      </c>
      <c r="G27" s="90">
        <f>E27/$D$34</f>
        <v>-7.5881925858967301E-3</v>
      </c>
      <c r="J27" s="43"/>
    </row>
    <row r="28" spans="3:11">
      <c r="C28" s="26" t="s">
        <v>19</v>
      </c>
      <c r="D28" s="153">
        <f>D30-D32</f>
        <v>280575252741</v>
      </c>
      <c r="E28" s="153">
        <f>+E30-E32</f>
        <v>-29441143687.200001</v>
      </c>
      <c r="F28" s="125">
        <f>+E28/D28</f>
        <v>-0.10493136297511321</v>
      </c>
      <c r="G28" s="91">
        <f>E28/$D$34</f>
        <v>-3.3997761603917248E-3</v>
      </c>
      <c r="J28" s="43"/>
    </row>
    <row r="29" spans="3:11">
      <c r="C29" s="29"/>
      <c r="D29" s="154"/>
      <c r="E29" s="154"/>
      <c r="F29" s="126"/>
      <c r="G29" s="90"/>
      <c r="J29" s="43"/>
    </row>
    <row r="30" spans="3:11" ht="17.25" customHeight="1">
      <c r="C30" s="30" t="s">
        <v>20</v>
      </c>
      <c r="D30" s="142">
        <v>401767814730</v>
      </c>
      <c r="E30" s="31">
        <v>216415</v>
      </c>
      <c r="F30" s="127">
        <f>IFERROR(1000000*E30/D30,"-")</f>
        <v>0.53865688605603557</v>
      </c>
      <c r="G30" s="92">
        <f>1000000*E30/$D$34</f>
        <v>2.4990963855492456E-2</v>
      </c>
    </row>
    <row r="31" spans="3:11">
      <c r="C31" s="32"/>
      <c r="D31" s="155"/>
      <c r="E31" s="155"/>
      <c r="F31" s="128"/>
      <c r="G31" s="90"/>
    </row>
    <row r="32" spans="3:11">
      <c r="C32" s="17" t="s">
        <v>21</v>
      </c>
      <c r="D32" s="142">
        <v>121192561989</v>
      </c>
      <c r="E32" s="142">
        <f>Económica!D30</f>
        <v>29441360102.200001</v>
      </c>
      <c r="F32" s="127">
        <f t="shared" si="5"/>
        <v>0.24293042096817985</v>
      </c>
      <c r="G32" s="93">
        <f>E32/$D$34</f>
        <v>3.3998011513555805E-3</v>
      </c>
    </row>
    <row r="33" spans="3:9" ht="19.149999999999999" customHeight="1" thickBot="1">
      <c r="I33" s="214"/>
    </row>
    <row r="34" spans="3:9" ht="15.75" thickBot="1">
      <c r="C34" s="106" t="s">
        <v>1040</v>
      </c>
      <c r="D34" s="158">
        <v>8659730022875.3203</v>
      </c>
    </row>
    <row r="36" spans="3:9">
      <c r="C36" s="129" t="s">
        <v>1836</v>
      </c>
      <c r="E36" s="114"/>
      <c r="F36" s="114"/>
      <c r="G36" s="33"/>
      <c r="H36" s="105"/>
    </row>
    <row r="37" spans="3:9" ht="24" customHeight="1">
      <c r="C37" s="52" t="s">
        <v>1800</v>
      </c>
    </row>
    <row r="38" spans="3:9">
      <c r="C38" s="179" t="s">
        <v>1799</v>
      </c>
      <c r="D38" s="179"/>
      <c r="E38" s="179"/>
      <c r="F38" s="179"/>
      <c r="G38" s="179"/>
    </row>
    <row r="39" spans="3:9" ht="30" customHeight="1">
      <c r="C39" s="179" t="s">
        <v>1964</v>
      </c>
      <c r="D39" s="179"/>
      <c r="E39" s="179"/>
      <c r="F39" s="179"/>
      <c r="G39" s="179"/>
      <c r="H39" s="179"/>
    </row>
    <row r="40" spans="3:9">
      <c r="C40" s="52" t="s">
        <v>1801</v>
      </c>
      <c r="D40" s="117"/>
      <c r="E40" s="117"/>
      <c r="F40" s="117"/>
      <c r="G40" s="117"/>
    </row>
    <row r="41" spans="3:9">
      <c r="C41" s="179" t="s">
        <v>1837</v>
      </c>
      <c r="D41" s="179"/>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D12" sqref="D12:D13"/>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4" t="s">
        <v>1399</v>
      </c>
      <c r="B1" s="174"/>
      <c r="C1" s="174"/>
      <c r="D1" s="174"/>
      <c r="E1" s="174"/>
      <c r="F1" s="34"/>
    </row>
    <row r="2" spans="1:8" ht="21" customHeight="1">
      <c r="A2" s="175" t="s">
        <v>0</v>
      </c>
      <c r="B2" s="175"/>
      <c r="C2" s="175"/>
      <c r="D2" s="175"/>
      <c r="E2" s="175"/>
      <c r="F2" s="35"/>
    </row>
    <row r="3" spans="1:8" ht="15" customHeight="1">
      <c r="A3" s="187" t="s">
        <v>1</v>
      </c>
      <c r="B3" s="187"/>
      <c r="C3" s="187"/>
      <c r="D3" s="187"/>
      <c r="E3" s="187"/>
      <c r="F3" s="36"/>
    </row>
    <row r="4" spans="1:8" ht="15" customHeight="1">
      <c r="A4" s="115"/>
      <c r="B4" s="115"/>
      <c r="C4" s="115"/>
      <c r="D4" s="115"/>
      <c r="E4" s="115"/>
      <c r="F4" s="36"/>
    </row>
    <row r="5" spans="1:8" ht="18.75">
      <c r="A5" s="192" t="s">
        <v>22</v>
      </c>
      <c r="B5" s="192"/>
      <c r="C5" s="192"/>
      <c r="D5" s="192"/>
      <c r="E5" s="192"/>
      <c r="F5" s="38"/>
    </row>
    <row r="6" spans="1:8" ht="18.75" customHeight="1">
      <c r="A6" s="188" t="s">
        <v>23</v>
      </c>
      <c r="B6" s="188"/>
      <c r="C6" s="188"/>
      <c r="D6" s="188"/>
      <c r="E6" s="188"/>
      <c r="F6" s="37"/>
    </row>
    <row r="7" spans="1:8" ht="18.75">
      <c r="A7" s="193" t="s">
        <v>1963</v>
      </c>
      <c r="B7" s="193"/>
      <c r="C7" s="193"/>
      <c r="D7" s="193"/>
      <c r="E7" s="193"/>
      <c r="F7" s="39"/>
    </row>
    <row r="8" spans="1:8" ht="18.75">
      <c r="A8" s="173" t="s">
        <v>1398</v>
      </c>
      <c r="B8" s="173"/>
      <c r="C8" s="173"/>
      <c r="D8" s="173"/>
      <c r="E8" s="173"/>
      <c r="F8" s="40"/>
      <c r="G8" s="40"/>
      <c r="H8" s="40"/>
    </row>
    <row r="9" spans="1:8" ht="15.75">
      <c r="A9" s="186" t="s">
        <v>4</v>
      </c>
      <c r="B9" s="186"/>
      <c r="C9" s="186"/>
      <c r="D9" s="186"/>
      <c r="E9" s="186"/>
      <c r="F9" s="41"/>
    </row>
    <row r="10" spans="1:8">
      <c r="E10" s="9"/>
    </row>
    <row r="11" spans="1:8">
      <c r="E11" s="9"/>
      <c r="F11" s="9"/>
    </row>
    <row r="12" spans="1:8" ht="15" customHeight="1">
      <c r="B12" s="189" t="s">
        <v>5</v>
      </c>
      <c r="C12" s="107" t="s">
        <v>1973</v>
      </c>
      <c r="D12" s="190" t="s">
        <v>1802</v>
      </c>
      <c r="E12" s="9"/>
    </row>
    <row r="13" spans="1:8" ht="15" customHeight="1">
      <c r="B13" s="189"/>
      <c r="C13" s="15" t="s">
        <v>1398</v>
      </c>
      <c r="D13" s="190"/>
      <c r="E13" s="9"/>
      <c r="F13" s="9"/>
      <c r="G13" s="9"/>
    </row>
    <row r="14" spans="1:8">
      <c r="B14" s="108" t="s">
        <v>10</v>
      </c>
      <c r="C14" s="132">
        <f>+C15+C22</f>
        <v>1622833406287</v>
      </c>
      <c r="D14" s="132">
        <f>+D15+D22</f>
        <v>327458699155.44983</v>
      </c>
      <c r="E14" s="9"/>
      <c r="F14" s="9"/>
      <c r="G14" s="9"/>
    </row>
    <row r="15" spans="1:8">
      <c r="B15" s="109" t="s">
        <v>11</v>
      </c>
      <c r="C15" s="133">
        <f>SUM(C16:C21)</f>
        <v>1407548685832</v>
      </c>
      <c r="D15" s="133">
        <f>SUM(D16:D21)</f>
        <v>301214655639.82983</v>
      </c>
      <c r="E15" s="9"/>
      <c r="F15" s="9"/>
      <c r="G15" s="9"/>
    </row>
    <row r="16" spans="1:8" ht="12.75" customHeight="1">
      <c r="B16" s="110" t="s">
        <v>24</v>
      </c>
      <c r="C16" s="134">
        <v>542875526448</v>
      </c>
      <c r="D16" s="134">
        <v>84589009702.16983</v>
      </c>
      <c r="E16" s="9"/>
      <c r="F16" s="9"/>
      <c r="G16" s="9"/>
    </row>
    <row r="17" spans="2:8">
      <c r="B17" s="110" t="s">
        <v>25</v>
      </c>
      <c r="C17" s="134">
        <v>101897864549</v>
      </c>
      <c r="D17" s="134">
        <v>21176593594.66</v>
      </c>
      <c r="E17" s="9"/>
      <c r="F17" s="9"/>
    </row>
    <row r="18" spans="2:8">
      <c r="B18" s="110" t="s">
        <v>12</v>
      </c>
      <c r="C18" s="134">
        <v>324257115564</v>
      </c>
      <c r="D18" s="134">
        <v>85230021991.25</v>
      </c>
      <c r="E18" s="9"/>
      <c r="F18" s="9"/>
    </row>
    <row r="19" spans="2:8">
      <c r="B19" s="110" t="s">
        <v>26</v>
      </c>
      <c r="C19" s="135">
        <v>13786016885</v>
      </c>
      <c r="D19" s="135">
        <v>1231758447.1900001</v>
      </c>
      <c r="E19" s="9"/>
      <c r="F19" s="9"/>
    </row>
    <row r="20" spans="2:8">
      <c r="B20" s="110" t="s">
        <v>27</v>
      </c>
      <c r="C20" s="134">
        <v>424672198458</v>
      </c>
      <c r="D20" s="134">
        <v>108985366029.08002</v>
      </c>
      <c r="E20" s="9"/>
      <c r="F20" s="9"/>
    </row>
    <row r="21" spans="2:8">
      <c r="B21" s="110" t="s">
        <v>28</v>
      </c>
      <c r="C21" s="134">
        <v>59963928</v>
      </c>
      <c r="D21" s="134">
        <v>1905875.48</v>
      </c>
      <c r="E21" s="9"/>
      <c r="F21" s="9"/>
      <c r="H21" s="9"/>
    </row>
    <row r="22" spans="2:8">
      <c r="B22" s="109" t="s">
        <v>13</v>
      </c>
      <c r="C22" s="133">
        <f>SUM(C23:C28)</f>
        <v>215284720455</v>
      </c>
      <c r="D22" s="133">
        <f>SUM(D23:D28)</f>
        <v>26244043515.620003</v>
      </c>
      <c r="E22" s="9"/>
      <c r="F22" s="9"/>
      <c r="G22" s="9"/>
    </row>
    <row r="23" spans="2:8">
      <c r="B23" s="110" t="s">
        <v>29</v>
      </c>
      <c r="C23" s="134">
        <v>65675086633</v>
      </c>
      <c r="D23" s="134">
        <v>9398219327</v>
      </c>
      <c r="E23" s="9"/>
      <c r="F23" s="9"/>
      <c r="G23" s="43"/>
    </row>
    <row r="24" spans="2:8">
      <c r="B24" s="110" t="s">
        <v>30</v>
      </c>
      <c r="C24" s="134">
        <v>71387716208</v>
      </c>
      <c r="D24" s="134">
        <v>5367985413</v>
      </c>
      <c r="E24" s="9"/>
      <c r="F24" s="9"/>
    </row>
    <row r="25" spans="2:8">
      <c r="B25" s="110" t="s">
        <v>31</v>
      </c>
      <c r="C25" s="134">
        <v>16448771</v>
      </c>
      <c r="D25" s="134">
        <v>3188720.02</v>
      </c>
      <c r="E25" s="9"/>
      <c r="F25" s="9"/>
    </row>
    <row r="26" spans="2:8">
      <c r="B26" s="110" t="s">
        <v>32</v>
      </c>
      <c r="C26" s="134">
        <v>2770222220</v>
      </c>
      <c r="D26" s="134">
        <v>963063699.60000002</v>
      </c>
      <c r="E26" s="9"/>
      <c r="F26" s="9"/>
    </row>
    <row r="27" spans="2:8">
      <c r="B27" s="110" t="s">
        <v>33</v>
      </c>
      <c r="C27" s="134">
        <v>72988962348</v>
      </c>
      <c r="D27" s="134">
        <v>10511586356</v>
      </c>
      <c r="E27" s="9"/>
      <c r="F27" s="9"/>
    </row>
    <row r="28" spans="2:8">
      <c r="B28" s="110" t="s">
        <v>34</v>
      </c>
      <c r="C28" s="134">
        <v>2446284275</v>
      </c>
      <c r="D28" s="134">
        <v>0</v>
      </c>
      <c r="E28" s="9"/>
      <c r="F28" s="9"/>
    </row>
    <row r="29" spans="2:8">
      <c r="B29" s="108" t="s">
        <v>35</v>
      </c>
      <c r="C29" s="132">
        <f>C30</f>
        <v>121192561989</v>
      </c>
      <c r="D29" s="132">
        <f>D30</f>
        <v>29441360102.200001</v>
      </c>
      <c r="E29" s="9"/>
      <c r="F29" s="9"/>
    </row>
    <row r="30" spans="2:8">
      <c r="B30" s="109" t="s">
        <v>21</v>
      </c>
      <c r="C30" s="133">
        <f>SUM(C31:C32)</f>
        <v>121192561989</v>
      </c>
      <c r="D30" s="133">
        <f>SUM(D31:D32)</f>
        <v>29441360102.200001</v>
      </c>
      <c r="E30" s="9"/>
      <c r="F30" s="9"/>
    </row>
    <row r="31" spans="2:8">
      <c r="B31" s="110" t="s">
        <v>36</v>
      </c>
      <c r="C31" s="134">
        <v>5117721882</v>
      </c>
      <c r="D31" s="134">
        <v>143911177.19999999</v>
      </c>
      <c r="E31" s="9"/>
      <c r="F31" s="9"/>
    </row>
    <row r="32" spans="2:8">
      <c r="B32" s="110" t="s">
        <v>37</v>
      </c>
      <c r="C32" s="134">
        <v>116074840107</v>
      </c>
      <c r="D32" s="134">
        <v>29297448925</v>
      </c>
      <c r="E32" s="9"/>
      <c r="F32" s="9"/>
    </row>
    <row r="33" spans="2:18" ht="15" customHeight="1">
      <c r="B33" s="44" t="s">
        <v>38</v>
      </c>
      <c r="C33" s="51">
        <f>C14+C29</f>
        <v>1744025968276</v>
      </c>
      <c r="D33" s="51">
        <f>D14+D29</f>
        <v>356900059257.64984</v>
      </c>
      <c r="F33" s="9"/>
      <c r="G33" s="45"/>
      <c r="H33" s="45"/>
      <c r="I33" s="45"/>
      <c r="J33" s="45"/>
      <c r="K33" s="45"/>
      <c r="L33" s="45"/>
      <c r="M33" s="45"/>
    </row>
    <row r="34" spans="2:18" ht="19.149999999999999" customHeight="1">
      <c r="B34" s="129" t="s">
        <v>1836</v>
      </c>
      <c r="D34" s="45"/>
      <c r="F34" s="45"/>
      <c r="G34" s="45"/>
      <c r="H34" s="45"/>
      <c r="I34" s="45"/>
      <c r="J34" s="45"/>
      <c r="K34" s="45"/>
      <c r="L34" s="45"/>
      <c r="M34" s="45"/>
      <c r="N34" s="45"/>
      <c r="O34" s="45"/>
      <c r="P34" s="45"/>
      <c r="Q34" s="45"/>
      <c r="R34" s="45"/>
    </row>
    <row r="35" spans="2:18">
      <c r="B35" s="116" t="s">
        <v>1800</v>
      </c>
      <c r="C35" s="116"/>
      <c r="D35" s="116"/>
      <c r="E35" s="116"/>
      <c r="F35" s="116"/>
      <c r="G35" s="116"/>
    </row>
    <row r="36" spans="2:18" ht="36.6" customHeight="1">
      <c r="B36" s="191" t="s">
        <v>1964</v>
      </c>
      <c r="C36" s="191"/>
      <c r="D36" s="191"/>
      <c r="E36" s="116"/>
      <c r="F36" s="116"/>
      <c r="G36" s="116"/>
    </row>
    <row r="37" spans="2:18">
      <c r="B37" s="179" t="s">
        <v>39</v>
      </c>
      <c r="C37" s="179"/>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12" sqref="D12:D1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4" t="s">
        <v>1399</v>
      </c>
      <c r="B1" s="174"/>
      <c r="C1" s="174"/>
      <c r="D1" s="174"/>
      <c r="E1" s="174"/>
    </row>
    <row r="2" spans="1:7" ht="21" customHeight="1">
      <c r="A2" s="175" t="s">
        <v>0</v>
      </c>
      <c r="B2" s="175"/>
      <c r="C2" s="175"/>
      <c r="D2" s="175"/>
      <c r="E2" s="175"/>
    </row>
    <row r="3" spans="1:7" ht="15" customHeight="1">
      <c r="A3" s="187" t="s">
        <v>1</v>
      </c>
      <c r="B3" s="187"/>
      <c r="C3" s="187"/>
      <c r="D3" s="187"/>
      <c r="E3" s="187"/>
    </row>
    <row r="4" spans="1:7" ht="15" customHeight="1">
      <c r="A4" s="115"/>
      <c r="B4" s="115"/>
      <c r="C4" s="115"/>
      <c r="D4" s="115"/>
      <c r="E4" s="115"/>
    </row>
    <row r="5" spans="1:7" ht="18.75" customHeight="1">
      <c r="A5" s="188" t="s">
        <v>22</v>
      </c>
      <c r="B5" s="188"/>
      <c r="C5" s="188"/>
      <c r="D5" s="188"/>
      <c r="E5" s="188"/>
    </row>
    <row r="6" spans="1:7" ht="18.75" customHeight="1">
      <c r="A6" s="188" t="s">
        <v>40</v>
      </c>
      <c r="B6" s="188"/>
      <c r="C6" s="188"/>
      <c r="D6" s="188"/>
      <c r="E6" s="188"/>
    </row>
    <row r="7" spans="1:7" ht="18.75">
      <c r="A7" s="178" t="s">
        <v>1963</v>
      </c>
      <c r="B7" s="178"/>
      <c r="C7" s="178"/>
      <c r="D7" s="178"/>
      <c r="E7" s="178"/>
    </row>
    <row r="8" spans="1:7" ht="18.75">
      <c r="A8" s="173" t="s">
        <v>1398</v>
      </c>
      <c r="B8" s="173"/>
      <c r="C8" s="173"/>
      <c r="D8" s="173"/>
      <c r="E8" s="173"/>
    </row>
    <row r="9" spans="1:7" ht="15.75">
      <c r="A9" s="186" t="s">
        <v>4</v>
      </c>
      <c r="B9" s="186"/>
      <c r="C9" s="186"/>
      <c r="D9" s="186"/>
      <c r="E9" s="186"/>
    </row>
    <row r="11" spans="1:7">
      <c r="F11" s="43"/>
    </row>
    <row r="12" spans="1:7" ht="15" customHeight="1">
      <c r="B12" s="195" t="s">
        <v>5</v>
      </c>
      <c r="C12" s="53" t="s">
        <v>1973</v>
      </c>
      <c r="D12" s="195" t="s">
        <v>1802</v>
      </c>
    </row>
    <row r="13" spans="1:7">
      <c r="B13" s="195"/>
      <c r="C13" s="54" t="s">
        <v>1398</v>
      </c>
      <c r="D13" s="195"/>
    </row>
    <row r="14" spans="1:7">
      <c r="B14" s="55" t="s">
        <v>10</v>
      </c>
      <c r="C14" s="136">
        <f>C15+C18+C44+C46+C48+C50+C52+C54+C56</f>
        <v>1622833406287</v>
      </c>
      <c r="D14" s="136">
        <f>D15+D18+D44+D46+D48+D50+D52+D54+D56</f>
        <v>327458699155.30005</v>
      </c>
      <c r="F14" s="9"/>
      <c r="G14" s="46"/>
    </row>
    <row r="15" spans="1:7">
      <c r="B15" s="56" t="s">
        <v>41</v>
      </c>
      <c r="C15" s="97">
        <f>SUM(C16:C17)</f>
        <v>8907795183</v>
      </c>
      <c r="D15" s="97">
        <f>SUM(D16:D17)</f>
        <v>2226948046.9700003</v>
      </c>
      <c r="F15" s="9"/>
    </row>
    <row r="16" spans="1:7">
      <c r="B16" s="57" t="s">
        <v>42</v>
      </c>
      <c r="C16" s="137">
        <v>3010779124</v>
      </c>
      <c r="D16" s="137">
        <v>752694078</v>
      </c>
      <c r="F16" s="9"/>
    </row>
    <row r="17" spans="2:8">
      <c r="B17" s="57" t="s">
        <v>43</v>
      </c>
      <c r="C17" s="137">
        <v>5897016059</v>
      </c>
      <c r="D17" s="137">
        <v>1474253968.9700003</v>
      </c>
      <c r="F17" s="9"/>
    </row>
    <row r="18" spans="2:8">
      <c r="B18" s="56" t="s">
        <v>44</v>
      </c>
      <c r="C18" s="97">
        <f>SUM(C19:C43)</f>
        <v>1584338836059</v>
      </c>
      <c r="D18" s="97">
        <f>SUM(D19:D43)</f>
        <v>317960837256.71008</v>
      </c>
    </row>
    <row r="19" spans="2:8">
      <c r="B19" s="57" t="s">
        <v>45</v>
      </c>
      <c r="C19" s="137">
        <v>130289851958</v>
      </c>
      <c r="D19" s="137">
        <v>20003276731.430004</v>
      </c>
    </row>
    <row r="20" spans="2:8">
      <c r="B20" s="57" t="s">
        <v>1974</v>
      </c>
      <c r="C20" s="137">
        <v>81924855519</v>
      </c>
      <c r="D20" s="137">
        <v>14044107817.149996</v>
      </c>
    </row>
    <row r="21" spans="2:8">
      <c r="B21" s="57" t="s">
        <v>46</v>
      </c>
      <c r="C21" s="137">
        <v>68686619634</v>
      </c>
      <c r="D21" s="137">
        <v>12343962913.839994</v>
      </c>
    </row>
    <row r="22" spans="2:8">
      <c r="B22" s="57" t="s">
        <v>47</v>
      </c>
      <c r="C22" s="137">
        <v>15186213375</v>
      </c>
      <c r="D22" s="137">
        <v>2523612452.6199999</v>
      </c>
    </row>
    <row r="23" spans="2:8">
      <c r="B23" s="57" t="s">
        <v>1406</v>
      </c>
      <c r="C23" s="137">
        <v>26273533371</v>
      </c>
      <c r="D23" s="137">
        <v>4372483732.1799994</v>
      </c>
    </row>
    <row r="24" spans="2:8">
      <c r="B24" s="57" t="s">
        <v>48</v>
      </c>
      <c r="C24" s="138">
        <v>332030596342</v>
      </c>
      <c r="D24" s="137">
        <v>53204195723.959999</v>
      </c>
    </row>
    <row r="25" spans="2:8">
      <c r="B25" s="57" t="s">
        <v>49</v>
      </c>
      <c r="C25" s="138">
        <v>180686724982</v>
      </c>
      <c r="D25" s="137">
        <v>36501536788.470009</v>
      </c>
    </row>
    <row r="26" spans="2:8">
      <c r="B26" s="58" t="s">
        <v>50</v>
      </c>
      <c r="C26" s="138">
        <v>8634933410</v>
      </c>
      <c r="D26" s="137">
        <v>2156850684.5999999</v>
      </c>
    </row>
    <row r="27" spans="2:8">
      <c r="B27" s="58" t="s">
        <v>51</v>
      </c>
      <c r="C27" s="138">
        <v>2899510003</v>
      </c>
      <c r="D27" s="137">
        <v>433218738.98999995</v>
      </c>
      <c r="H27" s="47"/>
    </row>
    <row r="28" spans="2:8">
      <c r="B28" s="58" t="s">
        <v>52</v>
      </c>
      <c r="C28" s="138">
        <v>18697509949</v>
      </c>
      <c r="D28" s="137">
        <v>2108567956.4300001</v>
      </c>
    </row>
    <row r="29" spans="2:8">
      <c r="B29" s="58" t="s">
        <v>53</v>
      </c>
      <c r="C29" s="138">
        <v>73881683104</v>
      </c>
      <c r="D29" s="137">
        <v>11932490742.890003</v>
      </c>
    </row>
    <row r="30" spans="2:8">
      <c r="B30" s="58" t="s">
        <v>54</v>
      </c>
      <c r="C30" s="138">
        <v>21390709235</v>
      </c>
      <c r="D30" s="137">
        <v>2238709675.8100004</v>
      </c>
    </row>
    <row r="31" spans="2:8">
      <c r="B31" s="58" t="s">
        <v>55</v>
      </c>
      <c r="C31" s="138">
        <v>10990734117</v>
      </c>
      <c r="D31" s="137">
        <v>906285102.13000011</v>
      </c>
    </row>
    <row r="32" spans="2:8">
      <c r="B32" s="58" t="s">
        <v>56</v>
      </c>
      <c r="C32" s="138">
        <v>9308306981</v>
      </c>
      <c r="D32" s="137">
        <v>2633505167.8500004</v>
      </c>
    </row>
    <row r="33" spans="2:6">
      <c r="B33" s="58" t="s">
        <v>57</v>
      </c>
      <c r="C33" s="138">
        <v>1258285151</v>
      </c>
      <c r="D33" s="137">
        <v>166401537.06</v>
      </c>
    </row>
    <row r="34" spans="2:6">
      <c r="B34" s="58" t="s">
        <v>58</v>
      </c>
      <c r="C34" s="138">
        <v>4419749461</v>
      </c>
      <c r="D34" s="137">
        <v>735399883.3900001</v>
      </c>
    </row>
    <row r="35" spans="2:6">
      <c r="B35" s="58" t="s">
        <v>59</v>
      </c>
      <c r="C35" s="138">
        <v>758355375</v>
      </c>
      <c r="D35" s="137">
        <v>94474496.140000001</v>
      </c>
    </row>
    <row r="36" spans="2:6">
      <c r="B36" s="58" t="s">
        <v>60</v>
      </c>
      <c r="C36" s="138">
        <v>16250725153</v>
      </c>
      <c r="D36" s="137">
        <v>3165862330.3200006</v>
      </c>
    </row>
    <row r="37" spans="2:6">
      <c r="B37" s="58" t="s">
        <v>61</v>
      </c>
      <c r="C37" s="138">
        <v>23276233658</v>
      </c>
      <c r="D37" s="137">
        <v>4254713978.8199992</v>
      </c>
    </row>
    <row r="38" spans="2:6">
      <c r="B38" s="58" t="s">
        <v>62</v>
      </c>
      <c r="C38" s="138">
        <v>2886533263</v>
      </c>
      <c r="D38" s="137">
        <v>415644919.62000006</v>
      </c>
    </row>
    <row r="39" spans="2:6">
      <c r="B39" s="58" t="s">
        <v>63</v>
      </c>
      <c r="C39" s="138">
        <v>10596192158</v>
      </c>
      <c r="D39" s="137">
        <v>629242990.4000001</v>
      </c>
    </row>
    <row r="40" spans="2:6">
      <c r="B40" s="58" t="s">
        <v>64</v>
      </c>
      <c r="C40" s="138">
        <v>25212748733</v>
      </c>
      <c r="D40" s="137">
        <v>3262486491.6799998</v>
      </c>
    </row>
    <row r="41" spans="2:6">
      <c r="B41" s="58" t="s">
        <v>1407</v>
      </c>
      <c r="C41" s="138">
        <v>4175726215</v>
      </c>
      <c r="D41" s="137">
        <v>706259136.39999998</v>
      </c>
    </row>
    <row r="42" spans="2:6">
      <c r="B42" s="58" t="s">
        <v>65</v>
      </c>
      <c r="C42" s="138">
        <v>362550018434</v>
      </c>
      <c r="D42" s="137">
        <v>98030021991.25</v>
      </c>
    </row>
    <row r="43" spans="2:6">
      <c r="B43" s="58" t="s">
        <v>66</v>
      </c>
      <c r="C43" s="138">
        <v>152072486478</v>
      </c>
      <c r="D43" s="137">
        <v>41097525273.279999</v>
      </c>
    </row>
    <row r="44" spans="2:6">
      <c r="B44" s="56" t="s">
        <v>67</v>
      </c>
      <c r="C44" s="97">
        <f>C45</f>
        <v>12921593863</v>
      </c>
      <c r="D44" s="97">
        <f>D45</f>
        <v>3230398428</v>
      </c>
    </row>
    <row r="45" spans="2:6">
      <c r="B45" s="57" t="s">
        <v>68</v>
      </c>
      <c r="C45" s="137">
        <v>12921593863</v>
      </c>
      <c r="D45" s="137">
        <v>3230398428</v>
      </c>
    </row>
    <row r="46" spans="2:6">
      <c r="B46" s="56" t="s">
        <v>69</v>
      </c>
      <c r="C46" s="97">
        <f>C47</f>
        <v>10870891737</v>
      </c>
      <c r="D46" s="97">
        <f>D47</f>
        <v>2717722893</v>
      </c>
    </row>
    <row r="47" spans="2:6">
      <c r="B47" s="57" t="s">
        <v>70</v>
      </c>
      <c r="C47" s="137">
        <v>10870891737</v>
      </c>
      <c r="D47" s="137">
        <v>2717722893</v>
      </c>
      <c r="F47" s="47"/>
    </row>
    <row r="48" spans="2:6">
      <c r="B48" s="56" t="s">
        <v>71</v>
      </c>
      <c r="C48" s="97">
        <f>C49</f>
        <v>1524248087</v>
      </c>
      <c r="D48" s="97">
        <f>D49</f>
        <v>381061982.99999976</v>
      </c>
    </row>
    <row r="49" spans="2:6">
      <c r="B49" s="57" t="s">
        <v>72</v>
      </c>
      <c r="C49" s="137">
        <v>1524248087</v>
      </c>
      <c r="D49" s="137">
        <v>381061982.99999976</v>
      </c>
    </row>
    <row r="50" spans="2:6">
      <c r="B50" s="56" t="s">
        <v>73</v>
      </c>
      <c r="C50" s="97">
        <f>C51</f>
        <v>1975371875</v>
      </c>
      <c r="D50" s="97">
        <f>D51</f>
        <v>493842936</v>
      </c>
      <c r="E50" s="47"/>
      <c r="F50" s="47"/>
    </row>
    <row r="51" spans="2:6">
      <c r="B51" s="57" t="s">
        <v>74</v>
      </c>
      <c r="C51" s="137">
        <v>1975371875</v>
      </c>
      <c r="D51" s="137">
        <v>493842936</v>
      </c>
      <c r="E51" s="47"/>
    </row>
    <row r="52" spans="2:6">
      <c r="B52" s="56" t="s">
        <v>75</v>
      </c>
      <c r="C52" s="97">
        <f>C53</f>
        <v>400000000</v>
      </c>
      <c r="D52" s="97">
        <f>D53</f>
        <v>72961319.38000001</v>
      </c>
    </row>
    <row r="53" spans="2:6">
      <c r="B53" s="57" t="s">
        <v>76</v>
      </c>
      <c r="C53" s="137">
        <v>400000000</v>
      </c>
      <c r="D53" s="137">
        <v>72961319.38000001</v>
      </c>
    </row>
    <row r="54" spans="2:6">
      <c r="B54" s="56" t="s">
        <v>77</v>
      </c>
      <c r="C54" s="97">
        <f>C55</f>
        <v>1008000000</v>
      </c>
      <c r="D54" s="97">
        <f>D55</f>
        <v>251999962.54999995</v>
      </c>
    </row>
    <row r="55" spans="2:6">
      <c r="B55" s="57" t="s">
        <v>1401</v>
      </c>
      <c r="C55" s="137">
        <v>1008000000</v>
      </c>
      <c r="D55" s="137">
        <v>251999962.54999995</v>
      </c>
      <c r="F55" s="47"/>
    </row>
    <row r="56" spans="2:6">
      <c r="B56" s="59" t="s">
        <v>78</v>
      </c>
      <c r="C56" s="97">
        <f>C57</f>
        <v>886669483</v>
      </c>
      <c r="D56" s="97">
        <f>D57</f>
        <v>122926329.69000001</v>
      </c>
    </row>
    <row r="57" spans="2:6">
      <c r="B57" s="57" t="s">
        <v>1860</v>
      </c>
      <c r="C57" s="137">
        <v>886669483</v>
      </c>
      <c r="D57" s="137">
        <v>122926329.69000001</v>
      </c>
    </row>
    <row r="58" spans="2:6">
      <c r="B58" s="60" t="s">
        <v>35</v>
      </c>
      <c r="C58" s="136">
        <f>C59</f>
        <v>121192561989</v>
      </c>
      <c r="D58" s="136">
        <f>D59</f>
        <v>29441360102.380001</v>
      </c>
    </row>
    <row r="59" spans="2:6">
      <c r="B59" s="56" t="s">
        <v>44</v>
      </c>
      <c r="C59" s="97">
        <f>SUM(C60:C61)</f>
        <v>121192561989</v>
      </c>
      <c r="D59" s="97">
        <f>SUM(D60:D61)</f>
        <v>29441360102.380001</v>
      </c>
      <c r="F59" s="47"/>
    </row>
    <row r="60" spans="2:6">
      <c r="B60" s="57" t="s">
        <v>65</v>
      </c>
      <c r="C60" s="137">
        <v>101192561989</v>
      </c>
      <c r="D60" s="137">
        <v>27456370893.670002</v>
      </c>
    </row>
    <row r="61" spans="2:6">
      <c r="B61" s="57" t="s">
        <v>66</v>
      </c>
      <c r="C61" s="137">
        <v>20000000000</v>
      </c>
      <c r="D61" s="137">
        <v>1984989208.71</v>
      </c>
    </row>
    <row r="62" spans="2:6">
      <c r="B62" s="61" t="s">
        <v>79</v>
      </c>
      <c r="C62" s="103">
        <f>C14+C58</f>
        <v>1744025968276</v>
      </c>
      <c r="D62" s="103">
        <f>D14+D58</f>
        <v>356900059257.68005</v>
      </c>
      <c r="E62" s="46"/>
    </row>
    <row r="63" spans="2:6">
      <c r="B63" s="194" t="s">
        <v>1836</v>
      </c>
      <c r="C63" s="194"/>
      <c r="D63" s="194"/>
    </row>
    <row r="64" spans="2:6" ht="15.6" customHeight="1">
      <c r="B64" s="116" t="s">
        <v>1800</v>
      </c>
      <c r="C64" s="116"/>
      <c r="D64" s="116"/>
    </row>
    <row r="65" spans="2:4" ht="33.6" customHeight="1">
      <c r="B65" s="191" t="s">
        <v>1964</v>
      </c>
      <c r="C65" s="191"/>
      <c r="D65" s="191"/>
    </row>
    <row r="66" spans="2:4">
      <c r="B66" s="52" t="s">
        <v>1837</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13" sqref="D13:D1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4" t="s">
        <v>1399</v>
      </c>
      <c r="B1" s="174"/>
      <c r="C1" s="174"/>
      <c r="D1" s="174"/>
      <c r="E1" s="174"/>
    </row>
    <row r="2" spans="1:5" ht="21" customHeight="1">
      <c r="A2" s="175" t="s">
        <v>0</v>
      </c>
      <c r="B2" s="175"/>
      <c r="C2" s="175"/>
      <c r="D2" s="175"/>
      <c r="E2" s="175"/>
    </row>
    <row r="3" spans="1:5" ht="14.45" customHeight="1">
      <c r="A3" s="187" t="s">
        <v>1</v>
      </c>
      <c r="B3" s="187"/>
      <c r="C3" s="187"/>
      <c r="D3" s="187"/>
      <c r="E3" s="187"/>
    </row>
    <row r="5" spans="1:5" ht="18" customHeight="1">
      <c r="A5" s="188" t="s">
        <v>22</v>
      </c>
      <c r="B5" s="188"/>
      <c r="C5" s="188"/>
      <c r="D5" s="188"/>
      <c r="E5" s="188"/>
    </row>
    <row r="6" spans="1:5" ht="18" customHeight="1">
      <c r="A6" s="188" t="s">
        <v>80</v>
      </c>
      <c r="B6" s="188"/>
      <c r="C6" s="188"/>
      <c r="D6" s="188"/>
      <c r="E6" s="188"/>
    </row>
    <row r="7" spans="1:5" ht="18.75">
      <c r="A7" s="193" t="s">
        <v>1963</v>
      </c>
      <c r="B7" s="193"/>
      <c r="C7" s="193"/>
      <c r="D7" s="193"/>
      <c r="E7" s="193"/>
    </row>
    <row r="8" spans="1:5" ht="18.75">
      <c r="A8" s="173" t="s">
        <v>1398</v>
      </c>
      <c r="B8" s="173"/>
      <c r="C8" s="173"/>
      <c r="D8" s="173"/>
      <c r="E8" s="173"/>
    </row>
    <row r="9" spans="1:5" ht="15.75">
      <c r="A9" s="186" t="s">
        <v>4</v>
      </c>
      <c r="B9" s="186"/>
      <c r="C9" s="186"/>
      <c r="D9" s="186"/>
      <c r="E9" s="186"/>
    </row>
    <row r="13" spans="1:5">
      <c r="B13" s="189" t="s">
        <v>5</v>
      </c>
      <c r="C13" s="42" t="s">
        <v>1973</v>
      </c>
      <c r="D13" s="189" t="s">
        <v>1802</v>
      </c>
    </row>
    <row r="14" spans="1:5">
      <c r="B14" s="189"/>
      <c r="C14" s="15" t="s">
        <v>1398</v>
      </c>
      <c r="D14" s="189"/>
    </row>
    <row r="15" spans="1:5">
      <c r="B15" s="50" t="s">
        <v>238</v>
      </c>
      <c r="C15" s="139">
        <f>C16+C39+C74+C103+C148</f>
        <v>1622833406287</v>
      </c>
      <c r="D15" s="139">
        <f>D16+D39+D74+D103+D148</f>
        <v>327458699155.29999</v>
      </c>
    </row>
    <row r="16" spans="1:5">
      <c r="B16" s="94" t="s">
        <v>1402</v>
      </c>
      <c r="C16" s="140">
        <f>C17+C23+C26+C31</f>
        <v>256969074361</v>
      </c>
      <c r="D16" s="140">
        <f>D17+D23+D26+D31</f>
        <v>47788992730.119995</v>
      </c>
    </row>
    <row r="17" spans="2:4">
      <c r="B17" s="95" t="s">
        <v>81</v>
      </c>
      <c r="C17" s="140">
        <f>SUM(C18:C22)</f>
        <v>102151484178</v>
      </c>
      <c r="D17" s="140">
        <f>SUM(D18:D22)</f>
        <v>18772205322.210003</v>
      </c>
    </row>
    <row r="18" spans="2:4">
      <c r="B18" s="48" t="s">
        <v>82</v>
      </c>
      <c r="C18" s="141">
        <v>8027164129</v>
      </c>
      <c r="D18" s="137">
        <v>1992572920.9700003</v>
      </c>
    </row>
    <row r="19" spans="2:4">
      <c r="B19" s="48" t="s">
        <v>83</v>
      </c>
      <c r="C19" s="141">
        <v>52957815438</v>
      </c>
      <c r="D19" s="141">
        <v>7122506466.9900026</v>
      </c>
    </row>
    <row r="20" spans="2:4">
      <c r="B20" s="48" t="s">
        <v>84</v>
      </c>
      <c r="C20" s="141">
        <v>29452658980</v>
      </c>
      <c r="D20" s="141">
        <v>6834778961.3800011</v>
      </c>
    </row>
    <row r="21" spans="2:4">
      <c r="B21" s="48" t="s">
        <v>85</v>
      </c>
      <c r="C21" s="141">
        <v>10858756737</v>
      </c>
      <c r="D21" s="141">
        <v>2714689146</v>
      </c>
    </row>
    <row r="22" spans="2:4">
      <c r="B22" s="48" t="s">
        <v>86</v>
      </c>
      <c r="C22" s="141">
        <v>855088894</v>
      </c>
      <c r="D22" s="141">
        <v>107657826.87000002</v>
      </c>
    </row>
    <row r="23" spans="2:4">
      <c r="B23" s="95" t="s">
        <v>87</v>
      </c>
      <c r="C23" s="140">
        <f>SUM(C24:C25)</f>
        <v>15009549215</v>
      </c>
      <c r="D23" s="140">
        <f>SUM(D24:D25)</f>
        <v>2501543645.9200001</v>
      </c>
    </row>
    <row r="24" spans="2:4">
      <c r="B24" s="48" t="s">
        <v>88</v>
      </c>
      <c r="C24" s="141">
        <v>5102968644</v>
      </c>
      <c r="D24" s="141">
        <v>465268749.83999979</v>
      </c>
    </row>
    <row r="25" spans="2:4">
      <c r="B25" s="48" t="s">
        <v>89</v>
      </c>
      <c r="C25" s="141">
        <v>9906580571</v>
      </c>
      <c r="D25" s="141">
        <v>2036274896.0800002</v>
      </c>
    </row>
    <row r="26" spans="2:4">
      <c r="B26" s="95" t="s">
        <v>90</v>
      </c>
      <c r="C26" s="140">
        <f>SUM(C27:C30)</f>
        <v>55750231755</v>
      </c>
      <c r="D26" s="140">
        <f>SUM(D27:D30)</f>
        <v>10127311367.089991</v>
      </c>
    </row>
    <row r="27" spans="2:4">
      <c r="B27" s="48" t="s">
        <v>91</v>
      </c>
      <c r="C27" s="141">
        <v>51534148443</v>
      </c>
      <c r="D27" s="141">
        <v>9294692655.6399899</v>
      </c>
    </row>
    <row r="28" spans="2:4">
      <c r="B28" s="48" t="s">
        <v>92</v>
      </c>
      <c r="C28" s="141">
        <v>3838533234</v>
      </c>
      <c r="D28" s="141">
        <v>760974419.87</v>
      </c>
    </row>
    <row r="29" spans="2:4">
      <c r="B29" s="48" t="s">
        <v>926</v>
      </c>
      <c r="C29" s="141">
        <v>296441158</v>
      </c>
      <c r="D29" s="141">
        <v>53350280.32</v>
      </c>
    </row>
    <row r="30" spans="2:4">
      <c r="B30" s="48" t="s">
        <v>93</v>
      </c>
      <c r="C30" s="141">
        <v>81108920</v>
      </c>
      <c r="D30" s="141">
        <v>18294011.260000002</v>
      </c>
    </row>
    <row r="31" spans="2:4">
      <c r="B31" s="95" t="s">
        <v>94</v>
      </c>
      <c r="C31" s="140">
        <f>SUM(C32:C38)</f>
        <v>84057809213</v>
      </c>
      <c r="D31" s="140">
        <f>SUM(D32:D38)</f>
        <v>16387932394.9</v>
      </c>
    </row>
    <row r="32" spans="2:4">
      <c r="B32" s="48" t="s">
        <v>95</v>
      </c>
      <c r="C32" s="141">
        <v>39543819862</v>
      </c>
      <c r="D32" s="141">
        <v>5542341244.3199997</v>
      </c>
    </row>
    <row r="33" spans="2:4">
      <c r="B33" s="48" t="s">
        <v>96</v>
      </c>
      <c r="C33" s="141">
        <v>1394684725</v>
      </c>
      <c r="D33" s="141">
        <v>195379914.38</v>
      </c>
    </row>
    <row r="34" spans="2:4">
      <c r="B34" s="48" t="s">
        <v>97</v>
      </c>
      <c r="C34" s="141">
        <v>29123951403</v>
      </c>
      <c r="D34" s="141">
        <v>7079442502.960001</v>
      </c>
    </row>
    <row r="35" spans="2:4">
      <c r="B35" s="48" t="s">
        <v>98</v>
      </c>
      <c r="C35" s="141">
        <v>3220295124</v>
      </c>
      <c r="D35" s="141">
        <v>1938874063.47</v>
      </c>
    </row>
    <row r="36" spans="2:4">
      <c r="B36" s="48" t="s">
        <v>99</v>
      </c>
      <c r="C36" s="141">
        <v>5672580954</v>
      </c>
      <c r="D36" s="141">
        <v>1030540719.0100001</v>
      </c>
    </row>
    <row r="37" spans="2:4">
      <c r="B37" s="48" t="s">
        <v>100</v>
      </c>
      <c r="C37" s="141">
        <v>68949757</v>
      </c>
      <c r="D37" s="141">
        <v>17237439</v>
      </c>
    </row>
    <row r="38" spans="2:4">
      <c r="B38" s="48" t="s">
        <v>101</v>
      </c>
      <c r="C38" s="141">
        <v>5033527388</v>
      </c>
      <c r="D38" s="141">
        <v>584116511.75999999</v>
      </c>
    </row>
    <row r="39" spans="2:4">
      <c r="B39" s="94" t="s">
        <v>1034</v>
      </c>
      <c r="C39" s="140">
        <f>C40+C44+C50+C52+C58+C61+C67+C69+C71</f>
        <v>249200443837</v>
      </c>
      <c r="D39" s="140">
        <f>D40+D44+D50+D52+D58+D61+D67+D69+D71</f>
        <v>50753642650.809998</v>
      </c>
    </row>
    <row r="40" spans="2:4">
      <c r="B40" s="95" t="s">
        <v>102</v>
      </c>
      <c r="C40" s="140">
        <f>SUM(C41:C43)</f>
        <v>22840302147</v>
      </c>
      <c r="D40" s="140">
        <f>SUM(D41:D43)</f>
        <v>2447652398.9699998</v>
      </c>
    </row>
    <row r="41" spans="2:4">
      <c r="B41" s="48" t="s">
        <v>103</v>
      </c>
      <c r="C41" s="141">
        <v>20922831438</v>
      </c>
      <c r="D41" s="141">
        <v>2197840439.04</v>
      </c>
    </row>
    <row r="42" spans="2:4">
      <c r="B42" s="48" t="s">
        <v>104</v>
      </c>
      <c r="C42" s="141">
        <v>1670312352</v>
      </c>
      <c r="D42" s="141">
        <v>210952903.21000001</v>
      </c>
    </row>
    <row r="43" spans="2:4">
      <c r="B43" s="48" t="s">
        <v>105</v>
      </c>
      <c r="C43" s="141">
        <v>247158357</v>
      </c>
      <c r="D43" s="141">
        <v>38859056.719999999</v>
      </c>
    </row>
    <row r="44" spans="2:4">
      <c r="B44" s="95" t="s">
        <v>106</v>
      </c>
      <c r="C44" s="140">
        <f>SUM(C45:C49)</f>
        <v>19229327493</v>
      </c>
      <c r="D44" s="140">
        <f>SUM(D45:D49)</f>
        <v>2203543799.52</v>
      </c>
    </row>
    <row r="45" spans="2:4">
      <c r="B45" s="48" t="s">
        <v>107</v>
      </c>
      <c r="C45" s="141">
        <v>10225165399</v>
      </c>
      <c r="D45" s="141">
        <v>1117093854.95</v>
      </c>
    </row>
    <row r="46" spans="2:4">
      <c r="B46" s="48" t="s">
        <v>108</v>
      </c>
      <c r="C46" s="141">
        <v>144925000</v>
      </c>
      <c r="D46" s="141">
        <v>43132615.209999993</v>
      </c>
    </row>
    <row r="47" spans="2:4">
      <c r="B47" s="48" t="s">
        <v>927</v>
      </c>
      <c r="C47" s="141">
        <v>100000000</v>
      </c>
      <c r="D47" s="141">
        <v>0</v>
      </c>
    </row>
    <row r="48" spans="2:4">
      <c r="B48" s="48" t="s">
        <v>109</v>
      </c>
      <c r="C48" s="141">
        <v>977523771</v>
      </c>
      <c r="D48" s="141">
        <v>117272569.59999999</v>
      </c>
    </row>
    <row r="49" spans="2:4">
      <c r="B49" s="48" t="s">
        <v>110</v>
      </c>
      <c r="C49" s="141">
        <v>7781713323</v>
      </c>
      <c r="D49" s="141">
        <v>926044759.75999999</v>
      </c>
    </row>
    <row r="50" spans="2:4">
      <c r="B50" s="95" t="s">
        <v>111</v>
      </c>
      <c r="C50" s="140">
        <f>SUM(C51)</f>
        <v>6975321990</v>
      </c>
      <c r="D50" s="140">
        <f>SUM(D51)</f>
        <v>1852860473.8799999</v>
      </c>
    </row>
    <row r="51" spans="2:4">
      <c r="B51" s="48" t="s">
        <v>112</v>
      </c>
      <c r="C51" s="141">
        <v>6975321990</v>
      </c>
      <c r="D51" s="141">
        <v>1852860473.8799999</v>
      </c>
    </row>
    <row r="52" spans="2:4">
      <c r="B52" s="95" t="s">
        <v>113</v>
      </c>
      <c r="C52" s="140">
        <f>SUM(C53:C57)</f>
        <v>95599385504</v>
      </c>
      <c r="D52" s="140">
        <f>SUM(D53:D57)</f>
        <v>28451054702.16</v>
      </c>
    </row>
    <row r="53" spans="2:4">
      <c r="B53" s="48" t="s">
        <v>114</v>
      </c>
      <c r="C53" s="141">
        <v>581376265</v>
      </c>
      <c r="D53" s="141">
        <v>79042380.590000018</v>
      </c>
    </row>
    <row r="54" spans="2:4">
      <c r="B54" s="48" t="s">
        <v>115</v>
      </c>
      <c r="C54" s="141">
        <v>92475769241</v>
      </c>
      <c r="D54" s="141">
        <v>27969881825</v>
      </c>
    </row>
    <row r="55" spans="2:4">
      <c r="B55" s="48" t="s">
        <v>1405</v>
      </c>
      <c r="C55" s="141">
        <v>288905038</v>
      </c>
      <c r="D55" s="141">
        <v>0</v>
      </c>
    </row>
    <row r="56" spans="2:4">
      <c r="B56" s="48" t="s">
        <v>116</v>
      </c>
      <c r="C56" s="141">
        <v>19334653</v>
      </c>
      <c r="D56" s="141">
        <v>140000</v>
      </c>
    </row>
    <row r="57" spans="2:4">
      <c r="B57" s="48" t="s">
        <v>117</v>
      </c>
      <c r="C57" s="141">
        <v>2234000307</v>
      </c>
      <c r="D57" s="141">
        <v>401990496.56999999</v>
      </c>
    </row>
    <row r="58" spans="2:4">
      <c r="B58" s="95" t="s">
        <v>118</v>
      </c>
      <c r="C58" s="140">
        <f>SUM(C59:C60)</f>
        <v>984650259</v>
      </c>
      <c r="D58" s="140">
        <f>SUM(D59:D60)</f>
        <v>168459845.15000004</v>
      </c>
    </row>
    <row r="59" spans="2:4">
      <c r="B59" s="48" t="s">
        <v>119</v>
      </c>
      <c r="C59" s="141">
        <v>983650259</v>
      </c>
      <c r="D59" s="141">
        <v>168459845.15000004</v>
      </c>
    </row>
    <row r="60" spans="2:4">
      <c r="B60" s="48" t="s">
        <v>442</v>
      </c>
      <c r="C60" s="141">
        <v>1000000</v>
      </c>
      <c r="D60" s="141">
        <v>0</v>
      </c>
    </row>
    <row r="61" spans="2:4">
      <c r="B61" s="95" t="s">
        <v>120</v>
      </c>
      <c r="C61" s="140">
        <f>SUM(C62:C66)</f>
        <v>89860675127</v>
      </c>
      <c r="D61" s="140">
        <f>SUM(D62:D66)</f>
        <v>14381909241.080002</v>
      </c>
    </row>
    <row r="62" spans="2:4">
      <c r="B62" s="48" t="s">
        <v>121</v>
      </c>
      <c r="C62" s="141">
        <v>48883353511</v>
      </c>
      <c r="D62" s="141">
        <v>8389451181.2700024</v>
      </c>
    </row>
    <row r="63" spans="2:4">
      <c r="B63" s="48" t="s">
        <v>122</v>
      </c>
      <c r="C63" s="141">
        <v>7846034</v>
      </c>
      <c r="D63" s="141">
        <v>0</v>
      </c>
    </row>
    <row r="64" spans="2:4">
      <c r="B64" s="48" t="s">
        <v>123</v>
      </c>
      <c r="C64" s="141">
        <v>35043058783</v>
      </c>
      <c r="D64" s="141">
        <v>5485315336.2399998</v>
      </c>
    </row>
    <row r="65" spans="2:4">
      <c r="B65" s="48" t="s">
        <v>124</v>
      </c>
      <c r="C65" s="141">
        <v>1250000000</v>
      </c>
      <c r="D65" s="141">
        <v>159530968.06999999</v>
      </c>
    </row>
    <row r="66" spans="2:4">
      <c r="B66" s="48" t="s">
        <v>125</v>
      </c>
      <c r="C66" s="141">
        <v>4676416799</v>
      </c>
      <c r="D66" s="141">
        <v>347611755.50000012</v>
      </c>
    </row>
    <row r="67" spans="2:4">
      <c r="B67" s="95" t="s">
        <v>126</v>
      </c>
      <c r="C67" s="140">
        <f>C68</f>
        <v>4386380395</v>
      </c>
      <c r="D67" s="140">
        <f>D68</f>
        <v>437267387.49000007</v>
      </c>
    </row>
    <row r="68" spans="2:4">
      <c r="B68" s="48" t="s">
        <v>127</v>
      </c>
      <c r="C68" s="141">
        <v>4386380395</v>
      </c>
      <c r="D68" s="141">
        <v>437267387.49000007</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810894802.56000006</v>
      </c>
    </row>
    <row r="72" spans="2:4">
      <c r="B72" s="48" t="s">
        <v>400</v>
      </c>
      <c r="C72" s="141">
        <v>28275430</v>
      </c>
      <c r="D72" s="141">
        <v>12680091.83</v>
      </c>
    </row>
    <row r="73" spans="2:4">
      <c r="B73" s="48" t="s">
        <v>131</v>
      </c>
      <c r="C73" s="141">
        <v>9146422472</v>
      </c>
      <c r="D73" s="141">
        <v>798214710.73000002</v>
      </c>
    </row>
    <row r="74" spans="2:4">
      <c r="B74" s="94" t="s">
        <v>1041</v>
      </c>
      <c r="C74" s="140">
        <f>C75+C80+C94</f>
        <v>15653220062</v>
      </c>
      <c r="D74" s="140">
        <f>D75+D80+D94</f>
        <v>1554090944.6900001</v>
      </c>
    </row>
    <row r="75" spans="2:4">
      <c r="B75" s="95" t="s">
        <v>132</v>
      </c>
      <c r="C75" s="140">
        <f>SUM(C76:C79)</f>
        <v>1159849100</v>
      </c>
      <c r="D75" s="140">
        <f>SUM(D76:D79)</f>
        <v>118006011.78</v>
      </c>
    </row>
    <row r="76" spans="2:4">
      <c r="B76" s="48" t="s">
        <v>133</v>
      </c>
      <c r="C76" s="141">
        <v>228885000</v>
      </c>
      <c r="D76" s="141">
        <v>38324249.939999998</v>
      </c>
    </row>
    <row r="77" spans="2:4">
      <c r="B77" s="48" t="s">
        <v>134</v>
      </c>
      <c r="C77" s="141">
        <v>583707266</v>
      </c>
      <c r="D77" s="141">
        <v>47376129.899999999</v>
      </c>
    </row>
    <row r="78" spans="2:4">
      <c r="B78" s="48" t="s">
        <v>821</v>
      </c>
      <c r="C78" s="141">
        <v>14083521</v>
      </c>
      <c r="D78" s="141">
        <v>6660764.1399999997</v>
      </c>
    </row>
    <row r="79" spans="2:4">
      <c r="B79" s="48" t="s">
        <v>135</v>
      </c>
      <c r="C79" s="141">
        <v>333173313</v>
      </c>
      <c r="D79" s="141">
        <v>25644867.800000004</v>
      </c>
    </row>
    <row r="80" spans="2:4">
      <c r="B80" s="95" t="s">
        <v>136</v>
      </c>
      <c r="C80" s="140">
        <f>SUM(C81:C93)</f>
        <v>8167588808</v>
      </c>
      <c r="D80" s="140">
        <f>SUM(D81:D93)</f>
        <v>1082624502.71</v>
      </c>
    </row>
    <row r="81" spans="2:4">
      <c r="B81" s="48" t="s">
        <v>137</v>
      </c>
      <c r="C81" s="141">
        <v>1430788520</v>
      </c>
      <c r="D81" s="141">
        <v>3351607.6</v>
      </c>
    </row>
    <row r="82" spans="2:4">
      <c r="B82" s="48" t="s">
        <v>138</v>
      </c>
      <c r="C82" s="141">
        <v>402894786</v>
      </c>
      <c r="D82" s="141">
        <v>68290637.120000005</v>
      </c>
    </row>
    <row r="83" spans="2:4">
      <c r="B83" s="48" t="s">
        <v>139</v>
      </c>
      <c r="C83" s="141">
        <v>10000000</v>
      </c>
      <c r="D83" s="141">
        <v>5000000</v>
      </c>
    </row>
    <row r="84" spans="2:4">
      <c r="B84" s="48" t="s">
        <v>140</v>
      </c>
      <c r="C84" s="141">
        <v>5800000</v>
      </c>
      <c r="D84" s="141">
        <v>621749.62</v>
      </c>
    </row>
    <row r="85" spans="2:4">
      <c r="B85" s="48" t="s">
        <v>141</v>
      </c>
      <c r="C85" s="141">
        <v>166300000</v>
      </c>
      <c r="D85" s="141">
        <v>43727499.990000002</v>
      </c>
    </row>
    <row r="86" spans="2:4">
      <c r="B86" s="48" t="s">
        <v>928</v>
      </c>
      <c r="C86" s="141">
        <v>99295178</v>
      </c>
      <c r="D86" s="141">
        <v>13020131.130000001</v>
      </c>
    </row>
    <row r="87" spans="2:4">
      <c r="B87" s="48" t="s">
        <v>142</v>
      </c>
      <c r="C87" s="141">
        <v>1341832252</v>
      </c>
      <c r="D87" s="141">
        <v>222905372.80000001</v>
      </c>
    </row>
    <row r="88" spans="2:4">
      <c r="B88" s="48" t="s">
        <v>143</v>
      </c>
      <c r="C88" s="141">
        <v>1205895920</v>
      </c>
      <c r="D88" s="141">
        <v>149363850.47</v>
      </c>
    </row>
    <row r="89" spans="2:4">
      <c r="B89" s="48" t="s">
        <v>144</v>
      </c>
      <c r="C89" s="141">
        <v>96423204</v>
      </c>
      <c r="D89" s="141">
        <v>14018718.939999999</v>
      </c>
    </row>
    <row r="90" spans="2:4">
      <c r="B90" s="48" t="s">
        <v>145</v>
      </c>
      <c r="C90" s="141">
        <v>1300000</v>
      </c>
      <c r="D90" s="141">
        <v>6125</v>
      </c>
    </row>
    <row r="91" spans="2:4">
      <c r="B91" s="48" t="s">
        <v>929</v>
      </c>
      <c r="C91" s="141">
        <v>48847564</v>
      </c>
      <c r="D91" s="141">
        <v>4087184.6</v>
      </c>
    </row>
    <row r="92" spans="2:4">
      <c r="B92" s="48" t="s">
        <v>1403</v>
      </c>
      <c r="C92" s="141">
        <v>21670500</v>
      </c>
      <c r="D92" s="141">
        <v>8226713.75</v>
      </c>
    </row>
    <row r="93" spans="2:4">
      <c r="B93" s="48" t="s">
        <v>146</v>
      </c>
      <c r="C93" s="141">
        <v>3336540884</v>
      </c>
      <c r="D93" s="141">
        <v>550004911.69000006</v>
      </c>
    </row>
    <row r="94" spans="2:4">
      <c r="B94" s="95" t="s">
        <v>147</v>
      </c>
      <c r="C94" s="140">
        <f>SUM(C95:C102)</f>
        <v>6325782154</v>
      </c>
      <c r="D94" s="140">
        <f>SUM(D95:D102)</f>
        <v>353460430.19999999</v>
      </c>
    </row>
    <row r="95" spans="2:4">
      <c r="B95" s="48" t="s">
        <v>148</v>
      </c>
      <c r="C95" s="141">
        <v>353570167</v>
      </c>
      <c r="D95" s="141">
        <v>77426677.659999996</v>
      </c>
    </row>
    <row r="96" spans="2:4">
      <c r="B96" s="48" t="s">
        <v>149</v>
      </c>
      <c r="C96" s="141">
        <v>5549769</v>
      </c>
      <c r="D96" s="141">
        <v>1016333.7100000001</v>
      </c>
    </row>
    <row r="97" spans="2:4">
      <c r="B97" s="48" t="s">
        <v>150</v>
      </c>
      <c r="C97" s="141">
        <v>147468421</v>
      </c>
      <c r="D97" s="141">
        <v>17351493.510000002</v>
      </c>
    </row>
    <row r="98" spans="2:4">
      <c r="B98" s="48" t="s">
        <v>151</v>
      </c>
      <c r="C98" s="141">
        <v>31680000</v>
      </c>
      <c r="D98" s="141">
        <v>1534591.05</v>
      </c>
    </row>
    <row r="99" spans="2:4">
      <c r="B99" s="48" t="s">
        <v>930</v>
      </c>
      <c r="C99" s="141">
        <v>5262147142</v>
      </c>
      <c r="D99" s="141">
        <v>209150165.34</v>
      </c>
    </row>
    <row r="100" spans="2:4">
      <c r="B100" s="48" t="s">
        <v>931</v>
      </c>
      <c r="C100" s="141">
        <v>330078958</v>
      </c>
      <c r="D100" s="141">
        <v>13064266.689999999</v>
      </c>
    </row>
    <row r="101" spans="2:4">
      <c r="B101" s="48" t="s">
        <v>152</v>
      </c>
      <c r="C101" s="141">
        <v>4539681</v>
      </c>
      <c r="D101" s="141">
        <v>932556.31</v>
      </c>
    </row>
    <row r="102" spans="2:4">
      <c r="B102" s="48" t="s">
        <v>153</v>
      </c>
      <c r="C102" s="141">
        <v>190748016</v>
      </c>
      <c r="D102" s="141">
        <v>32984345.93</v>
      </c>
    </row>
    <row r="103" spans="2:4">
      <c r="B103" s="94" t="s">
        <v>1035</v>
      </c>
      <c r="C103" s="140">
        <f>C104+C108+C115+C122+C134+C143</f>
        <v>738460649593</v>
      </c>
      <c r="D103" s="140">
        <f>D104+D108+D115+D122+D134+D143</f>
        <v>129331950838.42999</v>
      </c>
    </row>
    <row r="104" spans="2:4">
      <c r="B104" s="95" t="s">
        <v>154</v>
      </c>
      <c r="C104" s="140">
        <f>SUM(C105:C107)</f>
        <v>31370841423</v>
      </c>
      <c r="D104" s="140">
        <f>SUM(D105:D107)</f>
        <v>5480029517.21</v>
      </c>
    </row>
    <row r="105" spans="2:4">
      <c r="B105" s="48" t="s">
        <v>155</v>
      </c>
      <c r="C105" s="141">
        <v>4317176505</v>
      </c>
      <c r="D105" s="141">
        <v>171893620.82999998</v>
      </c>
    </row>
    <row r="106" spans="2:4">
      <c r="B106" s="48" t="s">
        <v>156</v>
      </c>
      <c r="C106" s="141">
        <v>817412450</v>
      </c>
      <c r="D106" s="141">
        <v>125926065.14000002</v>
      </c>
    </row>
    <row r="107" spans="2:4">
      <c r="B107" s="48" t="s">
        <v>157</v>
      </c>
      <c r="C107" s="141">
        <v>26236252468</v>
      </c>
      <c r="D107" s="141">
        <v>5182209831.2399998</v>
      </c>
    </row>
    <row r="108" spans="2:4">
      <c r="B108" s="95" t="s">
        <v>158</v>
      </c>
      <c r="C108" s="140">
        <f>SUM(C109:C114)</f>
        <v>168782842806</v>
      </c>
      <c r="D108" s="140">
        <f>SUM(D109:D114)</f>
        <v>32587472750.659996</v>
      </c>
    </row>
    <row r="109" spans="2:4">
      <c r="B109" s="48" t="s">
        <v>932</v>
      </c>
      <c r="C109" s="141">
        <v>284169222</v>
      </c>
      <c r="D109" s="141">
        <v>66018624.18</v>
      </c>
    </row>
    <row r="110" spans="2:4">
      <c r="B110" s="48" t="s">
        <v>159</v>
      </c>
      <c r="C110" s="141">
        <v>18541245058</v>
      </c>
      <c r="D110" s="141">
        <v>3112976216.9900002</v>
      </c>
    </row>
    <row r="111" spans="2:4">
      <c r="B111" s="48" t="s">
        <v>160</v>
      </c>
      <c r="C111" s="141">
        <v>16622756919</v>
      </c>
      <c r="D111" s="141">
        <v>2236386073.9000001</v>
      </c>
    </row>
    <row r="112" spans="2:4">
      <c r="B112" s="48" t="s">
        <v>161</v>
      </c>
      <c r="C112" s="141">
        <v>26513048</v>
      </c>
      <c r="D112" s="141">
        <v>71540</v>
      </c>
    </row>
    <row r="113" spans="2:4">
      <c r="B113" s="48" t="s">
        <v>162</v>
      </c>
      <c r="C113" s="141">
        <v>104221716</v>
      </c>
      <c r="D113" s="141">
        <v>13965127.870000001</v>
      </c>
    </row>
    <row r="114" spans="2:4">
      <c r="B114" s="48" t="s">
        <v>163</v>
      </c>
      <c r="C114" s="141">
        <v>133203936843</v>
      </c>
      <c r="D114" s="141">
        <v>27158055167.719997</v>
      </c>
    </row>
    <row r="115" spans="2:4">
      <c r="B115" s="95" t="s">
        <v>164</v>
      </c>
      <c r="C115" s="140">
        <f>SUM(C116:C121)</f>
        <v>16923613014</v>
      </c>
      <c r="D115" s="140">
        <f>SUM(D116:D121)</f>
        <v>4038311155.1299996</v>
      </c>
    </row>
    <row r="116" spans="2:4">
      <c r="B116" s="48" t="s">
        <v>165</v>
      </c>
      <c r="C116" s="141">
        <v>5590763341</v>
      </c>
      <c r="D116" s="141">
        <v>1699391125.6799998</v>
      </c>
    </row>
    <row r="117" spans="2:4">
      <c r="B117" s="48" t="s">
        <v>166</v>
      </c>
      <c r="C117" s="141">
        <v>3732043759</v>
      </c>
      <c r="D117" s="141">
        <v>1007654951.22</v>
      </c>
    </row>
    <row r="118" spans="2:4">
      <c r="B118" s="48" t="s">
        <v>167</v>
      </c>
      <c r="C118" s="141">
        <v>4583392499</v>
      </c>
      <c r="D118" s="141">
        <v>766330693.30999994</v>
      </c>
    </row>
    <row r="119" spans="2:4">
      <c r="B119" s="48" t="s">
        <v>397</v>
      </c>
      <c r="C119" s="141">
        <v>2338581</v>
      </c>
      <c r="D119" s="141">
        <v>0</v>
      </c>
    </row>
    <row r="120" spans="2:4">
      <c r="B120" s="48" t="s">
        <v>168</v>
      </c>
      <c r="C120" s="141">
        <v>320504954</v>
      </c>
      <c r="D120" s="141">
        <v>187766632.77000001</v>
      </c>
    </row>
    <row r="121" spans="2:4">
      <c r="B121" s="48" t="s">
        <v>169</v>
      </c>
      <c r="C121" s="141">
        <v>2694569880</v>
      </c>
      <c r="D121" s="141">
        <v>377167752.15000004</v>
      </c>
    </row>
    <row r="122" spans="2:4">
      <c r="B122" s="95" t="s">
        <v>1309</v>
      </c>
      <c r="C122" s="140">
        <f>SUM(C123:C133)</f>
        <v>328145067506</v>
      </c>
      <c r="D122" s="140">
        <f>SUM(D123:D133)</f>
        <v>51299576362.05999</v>
      </c>
    </row>
    <row r="123" spans="2:4">
      <c r="B123" s="48" t="s">
        <v>170</v>
      </c>
      <c r="C123" s="141">
        <v>18249523531</v>
      </c>
      <c r="D123" s="141">
        <v>2470205074.8500004</v>
      </c>
    </row>
    <row r="124" spans="2:4">
      <c r="B124" s="48" t="s">
        <v>443</v>
      </c>
      <c r="C124" s="141">
        <v>114193390419</v>
      </c>
      <c r="D124" s="141">
        <v>20406031374.950001</v>
      </c>
    </row>
    <row r="125" spans="2:4">
      <c r="B125" s="48" t="s">
        <v>444</v>
      </c>
      <c r="C125" s="141">
        <v>32063116830</v>
      </c>
      <c r="D125" s="141">
        <v>4851399612.6700001</v>
      </c>
    </row>
    <row r="126" spans="2:4">
      <c r="B126" s="48" t="s">
        <v>171</v>
      </c>
      <c r="C126" s="141">
        <v>28055242863</v>
      </c>
      <c r="D126" s="141">
        <v>4623455131.7399998</v>
      </c>
    </row>
    <row r="127" spans="2:4">
      <c r="B127" s="48" t="s">
        <v>172</v>
      </c>
      <c r="C127" s="141">
        <v>3512042323</v>
      </c>
      <c r="D127" s="141">
        <v>622204842.27999997</v>
      </c>
    </row>
    <row r="128" spans="2:4">
      <c r="B128" s="48" t="s">
        <v>173</v>
      </c>
      <c r="C128" s="141">
        <v>13019392840</v>
      </c>
      <c r="D128" s="141">
        <v>2202510147.0400004</v>
      </c>
    </row>
    <row r="129" spans="2:4">
      <c r="B129" s="48" t="s">
        <v>174</v>
      </c>
      <c r="C129" s="141">
        <v>1695003508</v>
      </c>
      <c r="D129" s="141">
        <v>230235854.84</v>
      </c>
    </row>
    <row r="130" spans="2:4">
      <c r="B130" s="48" t="s">
        <v>175</v>
      </c>
      <c r="C130" s="141">
        <v>646540838</v>
      </c>
      <c r="D130" s="141">
        <v>114312433.25000003</v>
      </c>
    </row>
    <row r="131" spans="2:4">
      <c r="B131" s="48" t="s">
        <v>176</v>
      </c>
      <c r="C131" s="141">
        <v>563130187</v>
      </c>
      <c r="D131" s="141">
        <v>63283381.170000009</v>
      </c>
    </row>
    <row r="132" spans="2:4">
      <c r="B132" s="48" t="s">
        <v>177</v>
      </c>
      <c r="C132" s="141">
        <v>1179299646</v>
      </c>
      <c r="D132" s="141">
        <v>175508495.83000001</v>
      </c>
    </row>
    <row r="133" spans="2:4">
      <c r="B133" s="48" t="s">
        <v>178</v>
      </c>
      <c r="C133" s="141">
        <v>114968384521</v>
      </c>
      <c r="D133" s="141">
        <v>15540430013.439995</v>
      </c>
    </row>
    <row r="134" spans="2:4">
      <c r="B134" s="95" t="s">
        <v>1036</v>
      </c>
      <c r="C134" s="140">
        <f>SUM(C135:C142)</f>
        <v>191985997254</v>
      </c>
      <c r="D134" s="140">
        <f>SUM(D135:D142)</f>
        <v>35761491882.269997</v>
      </c>
    </row>
    <row r="135" spans="2:4">
      <c r="B135" s="48" t="s">
        <v>179</v>
      </c>
      <c r="C135" s="141">
        <v>103220714561</v>
      </c>
      <c r="D135" s="141">
        <v>21482083849.120003</v>
      </c>
    </row>
    <row r="136" spans="2:4">
      <c r="B136" s="48" t="s">
        <v>817</v>
      </c>
      <c r="C136" s="141">
        <v>6033490</v>
      </c>
      <c r="D136" s="141">
        <v>0</v>
      </c>
    </row>
    <row r="137" spans="2:4">
      <c r="B137" s="48" t="s">
        <v>180</v>
      </c>
      <c r="C137" s="141">
        <v>200000000</v>
      </c>
      <c r="D137" s="141">
        <v>0</v>
      </c>
    </row>
    <row r="138" spans="2:4">
      <c r="B138" s="48" t="s">
        <v>181</v>
      </c>
      <c r="C138" s="141">
        <v>8781348035</v>
      </c>
      <c r="D138" s="141">
        <v>330755865.40000015</v>
      </c>
    </row>
    <row r="139" spans="2:4">
      <c r="B139" s="48" t="s">
        <v>182</v>
      </c>
      <c r="C139" s="141">
        <v>1576472756</v>
      </c>
      <c r="D139" s="141">
        <v>173662396.55000001</v>
      </c>
    </row>
    <row r="140" spans="2:4">
      <c r="B140" s="48" t="s">
        <v>183</v>
      </c>
      <c r="C140" s="141">
        <v>74140062258</v>
      </c>
      <c r="D140" s="141">
        <v>12989344669.43</v>
      </c>
    </row>
    <row r="141" spans="2:4">
      <c r="B141" s="48" t="s">
        <v>933</v>
      </c>
      <c r="C141" s="141">
        <v>1600000</v>
      </c>
      <c r="D141" s="141">
        <v>0</v>
      </c>
    </row>
    <row r="142" spans="2:4">
      <c r="B142" s="48" t="s">
        <v>184</v>
      </c>
      <c r="C142" s="141">
        <v>4059766154</v>
      </c>
      <c r="D142" s="141">
        <v>785645101.76999998</v>
      </c>
    </row>
    <row r="143" spans="2:4">
      <c r="B143" s="95" t="s">
        <v>185</v>
      </c>
      <c r="C143" s="140">
        <f>SUM(C144:C147)</f>
        <v>1252287590</v>
      </c>
      <c r="D143" s="140">
        <f>SUM(D144:D147)</f>
        <v>165069171.09999999</v>
      </c>
    </row>
    <row r="144" spans="2:4">
      <c r="B144" s="48" t="s">
        <v>186</v>
      </c>
      <c r="C144" s="141">
        <v>298552955</v>
      </c>
      <c r="D144" s="141">
        <v>22517037.289999999</v>
      </c>
    </row>
    <row r="145" spans="2:4">
      <c r="B145" s="48" t="s">
        <v>934</v>
      </c>
      <c r="C145" s="141">
        <v>112471764</v>
      </c>
      <c r="D145" s="141">
        <v>11402099.15</v>
      </c>
    </row>
    <row r="146" spans="2:4">
      <c r="B146" s="48" t="s">
        <v>187</v>
      </c>
      <c r="C146" s="141">
        <v>314754182</v>
      </c>
      <c r="D146" s="141">
        <v>18470398.240000002</v>
      </c>
    </row>
    <row r="147" spans="2:4">
      <c r="B147" s="48" t="s">
        <v>188</v>
      </c>
      <c r="C147" s="141">
        <v>526508689</v>
      </c>
      <c r="D147" s="141">
        <v>112679636.42</v>
      </c>
    </row>
    <row r="148" spans="2:4">
      <c r="B148" s="94" t="s">
        <v>1310</v>
      </c>
      <c r="C148" s="140">
        <f>C149</f>
        <v>362550018434</v>
      </c>
      <c r="D148" s="140">
        <f>D149</f>
        <v>98030021991.25</v>
      </c>
    </row>
    <row r="149" spans="2:4">
      <c r="B149" s="95" t="s">
        <v>1311</v>
      </c>
      <c r="C149" s="140">
        <f>C150</f>
        <v>362550018434</v>
      </c>
      <c r="D149" s="140">
        <f>D150</f>
        <v>98030021991.25</v>
      </c>
    </row>
    <row r="150" spans="2:4">
      <c r="B150" s="48" t="s">
        <v>1312</v>
      </c>
      <c r="C150" s="141">
        <v>362550018434</v>
      </c>
      <c r="D150" s="141">
        <v>98030021991.25</v>
      </c>
    </row>
    <row r="151" spans="2:4">
      <c r="B151" s="50" t="s">
        <v>396</v>
      </c>
      <c r="C151" s="139">
        <f t="shared" ref="C151:D153" si="0">C152</f>
        <v>121192561989</v>
      </c>
      <c r="D151" s="139">
        <f t="shared" si="0"/>
        <v>29441360102.380001</v>
      </c>
    </row>
    <row r="152" spans="2:4">
      <c r="B152" s="94" t="s">
        <v>1313</v>
      </c>
      <c r="C152" s="140">
        <f t="shared" si="0"/>
        <v>121192561989</v>
      </c>
      <c r="D152" s="140">
        <f t="shared" si="0"/>
        <v>29441360102.380001</v>
      </c>
    </row>
    <row r="153" spans="2:4">
      <c r="B153" s="95" t="s">
        <v>1314</v>
      </c>
      <c r="C153" s="140">
        <f t="shared" si="0"/>
        <v>121192561989</v>
      </c>
      <c r="D153" s="140">
        <f t="shared" si="0"/>
        <v>29441360102.380001</v>
      </c>
    </row>
    <row r="154" spans="2:4">
      <c r="B154" s="48" t="s">
        <v>1315</v>
      </c>
      <c r="C154" s="141">
        <v>121192561989</v>
      </c>
      <c r="D154" s="141">
        <v>29441360102.380001</v>
      </c>
    </row>
    <row r="155" spans="2:4">
      <c r="B155" s="44" t="s">
        <v>395</v>
      </c>
      <c r="C155" s="51">
        <f>C151+C15</f>
        <v>1744025968276</v>
      </c>
      <c r="D155" s="51">
        <f>D151+D15</f>
        <v>356900059257.67999</v>
      </c>
    </row>
    <row r="156" spans="2:4">
      <c r="B156" s="130" t="s">
        <v>1836</v>
      </c>
      <c r="C156" s="49"/>
    </row>
    <row r="157" spans="2:4">
      <c r="B157" s="116" t="s">
        <v>1800</v>
      </c>
      <c r="C157" s="116"/>
      <c r="D157" s="116"/>
    </row>
    <row r="158" spans="2:4" ht="25.9" customHeight="1">
      <c r="B158" s="191" t="s">
        <v>1964</v>
      </c>
      <c r="C158" s="191"/>
      <c r="D158" s="191"/>
    </row>
    <row r="159" spans="2:4">
      <c r="B159" s="52" t="s">
        <v>1838</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M14" sqref="M14"/>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4" t="s">
        <v>1399</v>
      </c>
      <c r="B1" s="174"/>
      <c r="C1" s="174"/>
      <c r="D1" s="174"/>
      <c r="E1" s="174"/>
      <c r="F1" s="174"/>
    </row>
    <row r="2" spans="1:6" ht="21" customHeight="1">
      <c r="A2" s="175" t="s">
        <v>0</v>
      </c>
      <c r="B2" s="175"/>
      <c r="C2" s="175"/>
      <c r="D2" s="175"/>
      <c r="E2" s="175"/>
      <c r="F2" s="175"/>
    </row>
    <row r="3" spans="1:6" ht="14.45" customHeight="1">
      <c r="A3" s="187" t="s">
        <v>1</v>
      </c>
      <c r="B3" s="187"/>
      <c r="C3" s="187"/>
      <c r="D3" s="187"/>
      <c r="E3" s="187"/>
      <c r="F3" s="187"/>
    </row>
    <row r="5" spans="1:6" ht="18" customHeight="1">
      <c r="A5" s="188" t="s">
        <v>22</v>
      </c>
      <c r="B5" s="188"/>
      <c r="C5" s="188"/>
      <c r="D5" s="188"/>
      <c r="E5" s="188"/>
      <c r="F5" s="188"/>
    </row>
    <row r="6" spans="1:6" ht="18.75">
      <c r="A6" s="192" t="s">
        <v>189</v>
      </c>
      <c r="B6" s="192"/>
      <c r="C6" s="192"/>
      <c r="D6" s="192"/>
      <c r="E6" s="192"/>
      <c r="F6" s="192"/>
    </row>
    <row r="7" spans="1:6" ht="18.75">
      <c r="A7" s="178" t="s">
        <v>1963</v>
      </c>
      <c r="B7" s="178"/>
      <c r="C7" s="178"/>
      <c r="D7" s="178"/>
      <c r="E7" s="178"/>
      <c r="F7" s="178"/>
    </row>
    <row r="8" spans="1:6" ht="18.75">
      <c r="A8" s="173" t="s">
        <v>1398</v>
      </c>
      <c r="B8" s="173"/>
      <c r="C8" s="173"/>
      <c r="D8" s="173"/>
      <c r="E8" s="173"/>
      <c r="F8" s="173"/>
    </row>
    <row r="9" spans="1:6" ht="15.75">
      <c r="A9" s="186" t="s">
        <v>4</v>
      </c>
      <c r="B9" s="186"/>
      <c r="C9" s="186"/>
      <c r="D9" s="186"/>
      <c r="E9" s="186"/>
      <c r="F9" s="186"/>
    </row>
    <row r="11" spans="1:6">
      <c r="C11" s="195" t="s">
        <v>5</v>
      </c>
      <c r="D11" s="53" t="s">
        <v>1973</v>
      </c>
      <c r="E11" s="195" t="s">
        <v>1802</v>
      </c>
    </row>
    <row r="12" spans="1:6">
      <c r="C12" s="195"/>
      <c r="D12" s="54" t="s">
        <v>1398</v>
      </c>
      <c r="E12" s="195"/>
    </row>
    <row r="13" spans="1:6">
      <c r="C13" s="96" t="s">
        <v>238</v>
      </c>
      <c r="D13" s="97">
        <f>SUM(D14,D20,D30,D40,D49,D55,D65,D70)</f>
        <v>1622833406287</v>
      </c>
      <c r="E13" s="97">
        <f>SUM(E14,E20,E30,E40,E49,E55,E65,E70)</f>
        <v>327458699155.29999</v>
      </c>
    </row>
    <row r="14" spans="1:6">
      <c r="C14" s="98" t="s">
        <v>1316</v>
      </c>
      <c r="D14" s="99">
        <f>SUM(D15:D19)</f>
        <v>377772703498</v>
      </c>
      <c r="E14" s="99">
        <f>SUM(E15:E19)</f>
        <v>62001778958.139999</v>
      </c>
    </row>
    <row r="15" spans="1:6">
      <c r="C15" s="100" t="s">
        <v>190</v>
      </c>
      <c r="D15" s="101">
        <v>309943604911</v>
      </c>
      <c r="E15" s="101">
        <v>51317292471.219994</v>
      </c>
    </row>
    <row r="16" spans="1:6">
      <c r="C16" s="100" t="s">
        <v>191</v>
      </c>
      <c r="D16" s="101">
        <v>26271320885</v>
      </c>
      <c r="E16" s="101">
        <v>3220434901.5099998</v>
      </c>
    </row>
    <row r="17" spans="3:5">
      <c r="C17" s="100" t="s">
        <v>192</v>
      </c>
      <c r="D17" s="101">
        <v>668027539</v>
      </c>
      <c r="E17" s="101">
        <v>150080921.58000001</v>
      </c>
    </row>
    <row r="18" spans="3:5">
      <c r="C18" s="100" t="s">
        <v>999</v>
      </c>
      <c r="D18" s="101">
        <v>2706133367</v>
      </c>
      <c r="E18" s="101">
        <v>354231124.77999997</v>
      </c>
    </row>
    <row r="19" spans="3:5">
      <c r="C19" s="100" t="s">
        <v>193</v>
      </c>
      <c r="D19" s="101">
        <v>38183616796</v>
      </c>
      <c r="E19" s="101">
        <v>6959739539.0500011</v>
      </c>
    </row>
    <row r="20" spans="3:5">
      <c r="C20" s="98" t="s">
        <v>1317</v>
      </c>
      <c r="D20" s="99">
        <f>SUM(D21:D29)</f>
        <v>110169756792</v>
      </c>
      <c r="E20" s="99">
        <f>SUM(E21:E29)</f>
        <v>18523294215.400002</v>
      </c>
    </row>
    <row r="21" spans="3:5">
      <c r="C21" s="100" t="s">
        <v>194</v>
      </c>
      <c r="D21" s="101">
        <v>11443137328</v>
      </c>
      <c r="E21" s="101">
        <v>2804412991.1999993</v>
      </c>
    </row>
    <row r="22" spans="3:5">
      <c r="C22" s="100" t="s">
        <v>195</v>
      </c>
      <c r="D22" s="101">
        <v>11025261284</v>
      </c>
      <c r="E22" s="101">
        <v>906525115.87000036</v>
      </c>
    </row>
    <row r="23" spans="3:5">
      <c r="C23" s="100" t="s">
        <v>196</v>
      </c>
      <c r="D23" s="101">
        <v>5430213176</v>
      </c>
      <c r="E23" s="101">
        <v>663331254.75999975</v>
      </c>
    </row>
    <row r="24" spans="3:5">
      <c r="C24" s="100" t="s">
        <v>197</v>
      </c>
      <c r="D24" s="101">
        <v>3335613293</v>
      </c>
      <c r="E24" s="101">
        <v>303564194.5</v>
      </c>
    </row>
    <row r="25" spans="3:5">
      <c r="C25" s="100" t="s">
        <v>198</v>
      </c>
      <c r="D25" s="101">
        <v>10669404203</v>
      </c>
      <c r="E25" s="101">
        <v>1854298586.6900003</v>
      </c>
    </row>
    <row r="26" spans="3:5">
      <c r="C26" s="100" t="s">
        <v>199</v>
      </c>
      <c r="D26" s="101">
        <v>9660946458</v>
      </c>
      <c r="E26" s="101">
        <v>1925179238.5999994</v>
      </c>
    </row>
    <row r="27" spans="3:5">
      <c r="C27" s="100" t="s">
        <v>200</v>
      </c>
      <c r="D27" s="101">
        <v>6526168737</v>
      </c>
      <c r="E27" s="101">
        <v>727565254.24999988</v>
      </c>
    </row>
    <row r="28" spans="3:5">
      <c r="C28" s="100" t="s">
        <v>201</v>
      </c>
      <c r="D28" s="101">
        <v>22811971167</v>
      </c>
      <c r="E28" s="101">
        <v>1931848833.8699999</v>
      </c>
    </row>
    <row r="29" spans="3:5">
      <c r="C29" s="100" t="s">
        <v>202</v>
      </c>
      <c r="D29" s="101">
        <v>29267041146</v>
      </c>
      <c r="E29" s="101">
        <v>7406568745.6600018</v>
      </c>
    </row>
    <row r="30" spans="3:5">
      <c r="C30" s="98" t="s">
        <v>1318</v>
      </c>
      <c r="D30" s="99">
        <f>SUM(D31:D39)</f>
        <v>65411381413</v>
      </c>
      <c r="E30" s="99">
        <f>SUM(E31:E39)</f>
        <v>4907963280.46</v>
      </c>
    </row>
    <row r="31" spans="3:5">
      <c r="C31" s="100" t="s">
        <v>203</v>
      </c>
      <c r="D31" s="101">
        <v>11702447899</v>
      </c>
      <c r="E31" s="101">
        <v>540274202.02999985</v>
      </c>
    </row>
    <row r="32" spans="3:5">
      <c r="C32" s="100" t="s">
        <v>204</v>
      </c>
      <c r="D32" s="101">
        <v>5611935809</v>
      </c>
      <c r="E32" s="101">
        <v>953683035.97000003</v>
      </c>
    </row>
    <row r="33" spans="3:5">
      <c r="C33" s="100" t="s">
        <v>205</v>
      </c>
      <c r="D33" s="101">
        <v>4059350557</v>
      </c>
      <c r="E33" s="101">
        <v>422252841.55000007</v>
      </c>
    </row>
    <row r="34" spans="3:5">
      <c r="C34" s="100" t="s">
        <v>206</v>
      </c>
      <c r="D34" s="101">
        <v>15158879690</v>
      </c>
      <c r="E34" s="101">
        <v>261891062.07999998</v>
      </c>
    </row>
    <row r="35" spans="3:5">
      <c r="C35" s="100" t="s">
        <v>207</v>
      </c>
      <c r="D35" s="101">
        <v>591440202</v>
      </c>
      <c r="E35" s="101">
        <v>53970899.669999987</v>
      </c>
    </row>
    <row r="36" spans="3:5">
      <c r="C36" s="100" t="s">
        <v>208</v>
      </c>
      <c r="D36" s="101">
        <v>3092772923</v>
      </c>
      <c r="E36" s="101">
        <v>529597166.01999998</v>
      </c>
    </row>
    <row r="37" spans="3:5">
      <c r="C37" s="100" t="s">
        <v>209</v>
      </c>
      <c r="D37" s="101">
        <v>10275200554</v>
      </c>
      <c r="E37" s="101">
        <v>1127792296.9899998</v>
      </c>
    </row>
    <row r="38" spans="3:5">
      <c r="C38" s="100" t="s">
        <v>210</v>
      </c>
      <c r="D38" s="101">
        <v>3801497018</v>
      </c>
      <c r="E38" s="101">
        <v>0</v>
      </c>
    </row>
    <row r="39" spans="3:5">
      <c r="C39" s="100" t="s">
        <v>211</v>
      </c>
      <c r="D39" s="101">
        <v>11117856761</v>
      </c>
      <c r="E39" s="101">
        <v>1018501776.1500001</v>
      </c>
    </row>
    <row r="40" spans="3:5">
      <c r="C40" s="98" t="s">
        <v>1319</v>
      </c>
      <c r="D40" s="99">
        <f>SUM(D41:D48)</f>
        <v>540356079892</v>
      </c>
      <c r="E40" s="99">
        <f>SUM(E41:E48)</f>
        <v>131393718070.92999</v>
      </c>
    </row>
    <row r="41" spans="3:5">
      <c r="C41" s="100" t="s">
        <v>212</v>
      </c>
      <c r="D41" s="101">
        <v>167780996005</v>
      </c>
      <c r="E41" s="101">
        <v>35772892157.490005</v>
      </c>
    </row>
    <row r="42" spans="3:5">
      <c r="C42" s="100" t="s">
        <v>1404</v>
      </c>
      <c r="D42" s="101">
        <v>181942892117</v>
      </c>
      <c r="E42" s="101">
        <v>41247404886.750008</v>
      </c>
    </row>
    <row r="43" spans="3:5">
      <c r="C43" s="100" t="s">
        <v>213</v>
      </c>
      <c r="D43" s="101">
        <v>19945483206</v>
      </c>
      <c r="E43" s="101">
        <v>4684746256.500001</v>
      </c>
    </row>
    <row r="44" spans="3:5">
      <c r="C44" s="100" t="s">
        <v>214</v>
      </c>
      <c r="D44" s="101">
        <v>101150073871</v>
      </c>
      <c r="E44" s="101">
        <v>32474086815.019997</v>
      </c>
    </row>
    <row r="45" spans="3:5">
      <c r="C45" s="100" t="s">
        <v>215</v>
      </c>
      <c r="D45" s="101">
        <v>39130651083</v>
      </c>
      <c r="E45" s="101">
        <v>12919236938.209999</v>
      </c>
    </row>
    <row r="46" spans="3:5">
      <c r="C46" s="100" t="s">
        <v>216</v>
      </c>
      <c r="D46" s="101">
        <v>13786016885</v>
      </c>
      <c r="E46" s="101">
        <v>1231758447.1900001</v>
      </c>
    </row>
    <row r="47" spans="3:5">
      <c r="C47" s="100" t="s">
        <v>217</v>
      </c>
      <c r="D47" s="101">
        <v>955120864</v>
      </c>
      <c r="E47" s="101">
        <v>210314169.72999999</v>
      </c>
    </row>
    <row r="48" spans="3:5">
      <c r="C48" s="100" t="s">
        <v>218</v>
      </c>
      <c r="D48" s="101">
        <v>15664845861</v>
      </c>
      <c r="E48" s="101">
        <v>2853278400.04</v>
      </c>
    </row>
    <row r="49" spans="3:5">
      <c r="C49" s="98" t="s">
        <v>1320</v>
      </c>
      <c r="D49" s="99">
        <f>SUM(D50:D54)</f>
        <v>72988962348</v>
      </c>
      <c r="E49" s="99">
        <f>SUM(E50:E54)</f>
        <v>10511586355.82</v>
      </c>
    </row>
    <row r="50" spans="3:5">
      <c r="C50" s="100" t="s">
        <v>219</v>
      </c>
      <c r="D50" s="101">
        <v>174800000</v>
      </c>
      <c r="E50" s="101">
        <v>151560833.83000001</v>
      </c>
    </row>
    <row r="51" spans="3:5">
      <c r="C51" s="100" t="s">
        <v>1975</v>
      </c>
      <c r="D51" s="101">
        <v>9545030188</v>
      </c>
      <c r="E51" s="101">
        <v>2270132582.9799995</v>
      </c>
    </row>
    <row r="52" spans="3:5">
      <c r="C52" s="100" t="s">
        <v>220</v>
      </c>
      <c r="D52" s="101">
        <v>8923828232</v>
      </c>
      <c r="E52" s="101">
        <v>1959745793.53</v>
      </c>
    </row>
    <row r="53" spans="3:5">
      <c r="C53" s="100" t="s">
        <v>1976</v>
      </c>
      <c r="D53" s="101">
        <v>49901315868</v>
      </c>
      <c r="E53" s="101">
        <v>6005147145.4800005</v>
      </c>
    </row>
    <row r="54" spans="3:5">
      <c r="C54" s="100" t="s">
        <v>221</v>
      </c>
      <c r="D54" s="101">
        <v>4443988060</v>
      </c>
      <c r="E54" s="101">
        <v>125000000</v>
      </c>
    </row>
    <row r="55" spans="3:5">
      <c r="C55" s="98" t="s">
        <v>1321</v>
      </c>
      <c r="D55" s="99">
        <f>SUM(D56:D64)</f>
        <v>33654087324</v>
      </c>
      <c r="E55" s="99">
        <f>SUM(E56:E64)</f>
        <v>2699294115.8399997</v>
      </c>
    </row>
    <row r="56" spans="3:5">
      <c r="C56" s="100" t="s">
        <v>222</v>
      </c>
      <c r="D56" s="101">
        <v>6643236801</v>
      </c>
      <c r="E56" s="101">
        <v>646132672.87999988</v>
      </c>
    </row>
    <row r="57" spans="3:5">
      <c r="C57" s="100" t="s">
        <v>223</v>
      </c>
      <c r="D57" s="101">
        <v>1353386376</v>
      </c>
      <c r="E57" s="101">
        <v>107072787.56999998</v>
      </c>
    </row>
    <row r="58" spans="3:5">
      <c r="C58" s="100" t="s">
        <v>224</v>
      </c>
      <c r="D58" s="101">
        <v>3447411652</v>
      </c>
      <c r="E58" s="101">
        <v>133925274.13</v>
      </c>
    </row>
    <row r="59" spans="3:5">
      <c r="C59" s="100" t="s">
        <v>225</v>
      </c>
      <c r="D59" s="101">
        <v>3370833704</v>
      </c>
      <c r="E59" s="101">
        <v>641896977.85000002</v>
      </c>
    </row>
    <row r="60" spans="3:5">
      <c r="C60" s="100" t="s">
        <v>226</v>
      </c>
      <c r="D60" s="101">
        <v>11238571175</v>
      </c>
      <c r="E60" s="101">
        <v>92299216.00999999</v>
      </c>
    </row>
    <row r="61" spans="3:5">
      <c r="C61" s="100" t="s">
        <v>227</v>
      </c>
      <c r="D61" s="101">
        <v>2479828116</v>
      </c>
      <c r="E61" s="101">
        <v>88704715.449999988</v>
      </c>
    </row>
    <row r="62" spans="3:5">
      <c r="C62" s="100" t="s">
        <v>228</v>
      </c>
      <c r="D62" s="101">
        <v>696384278</v>
      </c>
      <c r="E62" s="101">
        <v>0</v>
      </c>
    </row>
    <row r="63" spans="3:5">
      <c r="C63" s="100" t="s">
        <v>229</v>
      </c>
      <c r="D63" s="101">
        <v>1450384039</v>
      </c>
      <c r="E63" s="101">
        <v>18025965.759999998</v>
      </c>
    </row>
    <row r="64" spans="3:5">
      <c r="C64" s="100" t="s">
        <v>230</v>
      </c>
      <c r="D64" s="101">
        <v>2974051183</v>
      </c>
      <c r="E64" s="101">
        <v>971236506.18999994</v>
      </c>
    </row>
    <row r="65" spans="3:5">
      <c r="C65" s="98" t="s">
        <v>1322</v>
      </c>
      <c r="D65" s="99">
        <f>SUM(D66:D69)</f>
        <v>98223319456</v>
      </c>
      <c r="E65" s="99">
        <f>SUM(E66:E69)</f>
        <v>12190781516.030001</v>
      </c>
    </row>
    <row r="66" spans="3:5">
      <c r="C66" s="100" t="s">
        <v>231</v>
      </c>
      <c r="D66" s="101">
        <v>40520299875</v>
      </c>
      <c r="E66" s="101">
        <v>3634943716.6599994</v>
      </c>
    </row>
    <row r="67" spans="3:5">
      <c r="C67" s="100" t="s">
        <v>232</v>
      </c>
      <c r="D67" s="101">
        <v>55104645921</v>
      </c>
      <c r="E67" s="101">
        <v>8555837799.3700018</v>
      </c>
    </row>
    <row r="68" spans="3:5">
      <c r="C68" s="100" t="s">
        <v>1408</v>
      </c>
      <c r="D68" s="101">
        <v>152089385</v>
      </c>
      <c r="E68" s="101">
        <v>0</v>
      </c>
    </row>
    <row r="69" spans="3:5">
      <c r="C69" s="100" t="s">
        <v>233</v>
      </c>
      <c r="D69" s="101">
        <v>2446284275</v>
      </c>
      <c r="E69" s="101">
        <v>0</v>
      </c>
    </row>
    <row r="70" spans="3:5">
      <c r="C70" s="98" t="s">
        <v>1323</v>
      </c>
      <c r="D70" s="99">
        <f>SUM(D71:D74)</f>
        <v>324257115564</v>
      </c>
      <c r="E70" s="99">
        <f>SUM(E71:E74)</f>
        <v>85230282642.679993</v>
      </c>
    </row>
    <row r="71" spans="3:5">
      <c r="C71" s="100" t="s">
        <v>234</v>
      </c>
      <c r="D71" s="101">
        <v>115480602004</v>
      </c>
      <c r="E71" s="101">
        <v>24296175907.459999</v>
      </c>
    </row>
    <row r="72" spans="3:5">
      <c r="C72" s="100" t="s">
        <v>235</v>
      </c>
      <c r="D72" s="101">
        <v>207303121140</v>
      </c>
      <c r="E72" s="101">
        <v>60788847262.700005</v>
      </c>
    </row>
    <row r="73" spans="3:5">
      <c r="C73" s="100" t="s">
        <v>236</v>
      </c>
      <c r="D73" s="101">
        <v>1473392420</v>
      </c>
      <c r="E73" s="101">
        <v>144998821.09</v>
      </c>
    </row>
    <row r="74" spans="3:5">
      <c r="C74" s="100" t="s">
        <v>1839</v>
      </c>
      <c r="D74" s="101">
        <v>0</v>
      </c>
      <c r="E74" s="101">
        <v>260651.43</v>
      </c>
    </row>
    <row r="75" spans="3:5">
      <c r="C75" s="96" t="s">
        <v>396</v>
      </c>
      <c r="D75" s="102">
        <f>D76+D78</f>
        <v>121192561989</v>
      </c>
      <c r="E75" s="102">
        <f>E76+E78</f>
        <v>29441360102.380001</v>
      </c>
    </row>
    <row r="76" spans="3:5">
      <c r="C76" s="98" t="s">
        <v>1324</v>
      </c>
      <c r="D76" s="99">
        <f>D77</f>
        <v>5117721882</v>
      </c>
      <c r="E76" s="99">
        <f>E77</f>
        <v>143911177.19999999</v>
      </c>
    </row>
    <row r="77" spans="3:5">
      <c r="C77" s="100" t="s">
        <v>1325</v>
      </c>
      <c r="D77" s="101">
        <v>5117721882</v>
      </c>
      <c r="E77" s="101">
        <v>143911177.19999999</v>
      </c>
    </row>
    <row r="78" spans="3:5">
      <c r="C78" s="98" t="s">
        <v>1326</v>
      </c>
      <c r="D78" s="99">
        <f>D79</f>
        <v>116074840107</v>
      </c>
      <c r="E78" s="99">
        <f>E79</f>
        <v>29297448925.18</v>
      </c>
    </row>
    <row r="79" spans="3:5">
      <c r="C79" s="100" t="s">
        <v>1327</v>
      </c>
      <c r="D79" s="101">
        <v>116074840107</v>
      </c>
      <c r="E79" s="101">
        <v>29297448925.18</v>
      </c>
    </row>
    <row r="80" spans="3:5">
      <c r="C80" s="61" t="s">
        <v>395</v>
      </c>
      <c r="D80" s="103">
        <f>D75+D13</f>
        <v>1744025968276</v>
      </c>
      <c r="E80" s="103">
        <f>E75+E13</f>
        <v>356900059257.67999</v>
      </c>
    </row>
    <row r="81" spans="3:6">
      <c r="C81" s="129" t="s">
        <v>1836</v>
      </c>
      <c r="D81" s="62"/>
      <c r="E81" s="63"/>
      <c r="F81" s="62"/>
    </row>
    <row r="82" spans="3:6">
      <c r="C82" s="116" t="s">
        <v>1800</v>
      </c>
      <c r="D82" s="116"/>
      <c r="E82" s="116"/>
    </row>
    <row r="83" spans="3:6" ht="26.45" customHeight="1">
      <c r="C83" s="191" t="s">
        <v>1964</v>
      </c>
      <c r="D83" s="191"/>
      <c r="E83" s="191"/>
    </row>
    <row r="84" spans="3:6">
      <c r="C84" s="52" t="s">
        <v>1837</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897"/>
  <sheetViews>
    <sheetView showGridLines="0" workbookViewId="0">
      <selection activeCell="I7" sqref="I7"/>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197" t="s">
        <v>1399</v>
      </c>
      <c r="B1" s="197"/>
      <c r="C1" s="197"/>
      <c r="D1" s="197"/>
      <c r="E1" s="197"/>
    </row>
    <row r="2" spans="1:5" ht="20.25">
      <c r="A2" s="198" t="s">
        <v>0</v>
      </c>
      <c r="B2" s="198"/>
      <c r="C2" s="198"/>
      <c r="D2" s="198"/>
      <c r="E2" s="198"/>
    </row>
    <row r="3" spans="1:5">
      <c r="A3" s="199" t="s">
        <v>1</v>
      </c>
      <c r="B3" s="199"/>
      <c r="C3" s="199"/>
      <c r="D3" s="199"/>
      <c r="E3" s="199"/>
    </row>
    <row r="4" spans="1:5">
      <c r="A4" s="64"/>
      <c r="B4" s="64"/>
      <c r="C4" s="64"/>
      <c r="D4" s="64"/>
      <c r="E4" s="64"/>
    </row>
    <row r="5" spans="1:5" ht="18.75">
      <c r="A5" s="200" t="s">
        <v>22</v>
      </c>
      <c r="B5" s="200"/>
      <c r="C5" s="200"/>
      <c r="D5" s="200"/>
      <c r="E5" s="200"/>
    </row>
    <row r="6" spans="1:5" ht="18.75">
      <c r="A6" s="201" t="s">
        <v>237</v>
      </c>
      <c r="B6" s="201"/>
      <c r="C6" s="201"/>
      <c r="D6" s="201"/>
      <c r="E6" s="201"/>
    </row>
    <row r="7" spans="1:5" ht="18.75">
      <c r="A7" s="196" t="s">
        <v>1963</v>
      </c>
      <c r="B7" s="196"/>
      <c r="C7" s="196"/>
      <c r="D7" s="196"/>
      <c r="E7" s="196"/>
    </row>
    <row r="8" spans="1:5" ht="18.75">
      <c r="A8" s="173" t="s">
        <v>1398</v>
      </c>
      <c r="B8" s="173"/>
      <c r="C8" s="173"/>
      <c r="D8" s="173"/>
      <c r="E8" s="173"/>
    </row>
    <row r="9" spans="1:5" ht="15.75">
      <c r="A9" s="203" t="s">
        <v>4</v>
      </c>
      <c r="B9" s="203"/>
      <c r="C9" s="203"/>
      <c r="D9" s="203"/>
      <c r="E9" s="203"/>
    </row>
    <row r="10" spans="1:5">
      <c r="A10" s="64"/>
      <c r="B10" s="64"/>
      <c r="C10" s="64"/>
      <c r="D10" s="64"/>
      <c r="E10" s="64"/>
    </row>
    <row r="11" spans="1:5">
      <c r="A11" s="64"/>
      <c r="B11" s="64"/>
      <c r="C11" s="64"/>
      <c r="D11" s="64"/>
      <c r="E11" s="64"/>
    </row>
    <row r="13" spans="1:5">
      <c r="C13" s="204" t="s">
        <v>5</v>
      </c>
      <c r="D13" s="65" t="s">
        <v>1973</v>
      </c>
      <c r="E13" s="202" t="s">
        <v>1802</v>
      </c>
    </row>
    <row r="14" spans="1:5">
      <c r="C14" s="204"/>
      <c r="D14" s="120" t="s">
        <v>1398</v>
      </c>
      <c r="E14" s="202"/>
    </row>
    <row r="15" spans="1:5">
      <c r="C15" s="159" t="s">
        <v>238</v>
      </c>
      <c r="D15" s="159">
        <v>96543478243</v>
      </c>
      <c r="E15" s="159">
        <v>13068543811.150002</v>
      </c>
    </row>
    <row r="16" spans="1:5">
      <c r="C16" s="160" t="s">
        <v>239</v>
      </c>
      <c r="D16" s="161">
        <v>11233558074</v>
      </c>
      <c r="E16" s="161">
        <v>1829970078.1899998</v>
      </c>
    </row>
    <row r="17" spans="3:5">
      <c r="C17" s="100" t="s">
        <v>240</v>
      </c>
      <c r="D17" s="101">
        <v>7222922235</v>
      </c>
      <c r="E17" s="101">
        <v>1403464127.8999999</v>
      </c>
    </row>
    <row r="18" spans="3:5">
      <c r="C18" s="58" t="s">
        <v>1328</v>
      </c>
      <c r="D18" s="101">
        <v>40000000</v>
      </c>
      <c r="E18" s="101">
        <v>23391718.460000001</v>
      </c>
    </row>
    <row r="19" spans="3:5">
      <c r="C19" s="58" t="s">
        <v>1409</v>
      </c>
      <c r="D19" s="101">
        <v>11961356</v>
      </c>
      <c r="E19" s="101">
        <v>0</v>
      </c>
    </row>
    <row r="20" spans="3:5">
      <c r="C20" s="58" t="s">
        <v>1410</v>
      </c>
      <c r="D20" s="101">
        <v>404611876</v>
      </c>
      <c r="E20" s="101">
        <v>28946643.34</v>
      </c>
    </row>
    <row r="21" spans="3:5">
      <c r="C21" s="58" t="s">
        <v>1273</v>
      </c>
      <c r="D21" s="101">
        <v>250000000</v>
      </c>
      <c r="E21" s="101">
        <v>0</v>
      </c>
    </row>
    <row r="22" spans="3:5">
      <c r="C22" s="58" t="s">
        <v>258</v>
      </c>
      <c r="D22" s="101">
        <v>74617343</v>
      </c>
      <c r="E22" s="101">
        <v>0</v>
      </c>
    </row>
    <row r="23" spans="3:5">
      <c r="C23" s="58" t="s">
        <v>1329</v>
      </c>
      <c r="D23" s="101">
        <v>20321906</v>
      </c>
      <c r="E23" s="101">
        <v>0</v>
      </c>
    </row>
    <row r="24" spans="3:5">
      <c r="C24" s="58" t="s">
        <v>1411</v>
      </c>
      <c r="D24" s="101">
        <v>50000000</v>
      </c>
      <c r="E24" s="101">
        <v>0</v>
      </c>
    </row>
    <row r="25" spans="3:5">
      <c r="C25" s="58" t="s">
        <v>1301</v>
      </c>
      <c r="D25" s="101">
        <v>30904487</v>
      </c>
      <c r="E25" s="101">
        <v>0</v>
      </c>
    </row>
    <row r="26" spans="3:5">
      <c r="C26" s="58" t="s">
        <v>1977</v>
      </c>
      <c r="D26" s="101">
        <v>150000001</v>
      </c>
      <c r="E26" s="101">
        <v>27676588.260000002</v>
      </c>
    </row>
    <row r="27" spans="3:5">
      <c r="C27" s="58" t="s">
        <v>1978</v>
      </c>
      <c r="D27" s="101">
        <v>11090100</v>
      </c>
      <c r="E27" s="101">
        <v>0</v>
      </c>
    </row>
    <row r="28" spans="3:5">
      <c r="C28" s="58" t="s">
        <v>1979</v>
      </c>
      <c r="D28" s="101">
        <v>7515600</v>
      </c>
      <c r="E28" s="101">
        <v>0</v>
      </c>
    </row>
    <row r="29" spans="3:5">
      <c r="C29" s="58" t="s">
        <v>1330</v>
      </c>
      <c r="D29" s="101">
        <v>22368258</v>
      </c>
      <c r="E29" s="101">
        <v>14273666.27</v>
      </c>
    </row>
    <row r="30" spans="3:5">
      <c r="C30" s="58" t="s">
        <v>1980</v>
      </c>
      <c r="D30" s="101">
        <v>10380060</v>
      </c>
      <c r="E30" s="101">
        <v>0</v>
      </c>
    </row>
    <row r="31" spans="3:5">
      <c r="C31" s="58" t="s">
        <v>259</v>
      </c>
      <c r="D31" s="101">
        <v>800000000</v>
      </c>
      <c r="E31" s="101">
        <v>137185659.44999999</v>
      </c>
    </row>
    <row r="32" spans="3:5">
      <c r="C32" s="58" t="s">
        <v>1412</v>
      </c>
      <c r="D32" s="101">
        <v>10432313</v>
      </c>
      <c r="E32" s="101">
        <v>0</v>
      </c>
    </row>
    <row r="33" spans="3:5">
      <c r="C33" s="58" t="s">
        <v>445</v>
      </c>
      <c r="D33" s="101">
        <v>1895778</v>
      </c>
      <c r="E33" s="101">
        <v>0</v>
      </c>
    </row>
    <row r="34" spans="3:5">
      <c r="C34" s="58" t="s">
        <v>1090</v>
      </c>
      <c r="D34" s="101">
        <v>1000000</v>
      </c>
      <c r="E34" s="101">
        <v>0</v>
      </c>
    </row>
    <row r="35" spans="3:5">
      <c r="C35" s="58" t="s">
        <v>1981</v>
      </c>
      <c r="D35" s="101">
        <v>9536540</v>
      </c>
      <c r="E35" s="101">
        <v>0</v>
      </c>
    </row>
    <row r="36" spans="3:5">
      <c r="C36" s="58" t="s">
        <v>1272</v>
      </c>
      <c r="D36" s="101">
        <v>1751736</v>
      </c>
      <c r="E36" s="101">
        <v>0</v>
      </c>
    </row>
    <row r="37" spans="3:5">
      <c r="C37" s="58" t="s">
        <v>1982</v>
      </c>
      <c r="D37" s="101">
        <v>9507126</v>
      </c>
      <c r="E37" s="101">
        <v>0</v>
      </c>
    </row>
    <row r="38" spans="3:5">
      <c r="C38" s="58" t="s">
        <v>1960</v>
      </c>
      <c r="D38" s="101">
        <v>0</v>
      </c>
      <c r="E38" s="101">
        <v>0</v>
      </c>
    </row>
    <row r="39" spans="3:5">
      <c r="C39" s="58" t="s">
        <v>1271</v>
      </c>
      <c r="D39" s="101">
        <v>125650113</v>
      </c>
      <c r="E39" s="101">
        <v>0</v>
      </c>
    </row>
    <row r="40" spans="3:5">
      <c r="C40" s="58" t="s">
        <v>1331</v>
      </c>
      <c r="D40" s="101">
        <v>3526957</v>
      </c>
      <c r="E40" s="101">
        <v>0</v>
      </c>
    </row>
    <row r="41" spans="3:5">
      <c r="C41" s="58" t="s">
        <v>260</v>
      </c>
      <c r="D41" s="101">
        <v>73808208</v>
      </c>
      <c r="E41" s="101">
        <v>0</v>
      </c>
    </row>
    <row r="42" spans="3:5">
      <c r="C42" s="58" t="s">
        <v>1413</v>
      </c>
      <c r="D42" s="101">
        <v>8480045</v>
      </c>
      <c r="E42" s="101">
        <v>6369636.6200000001</v>
      </c>
    </row>
    <row r="43" spans="3:5">
      <c r="C43" s="58" t="s">
        <v>1332</v>
      </c>
      <c r="D43" s="101">
        <v>247267400</v>
      </c>
      <c r="E43" s="101">
        <v>0</v>
      </c>
    </row>
    <row r="44" spans="3:5">
      <c r="C44" s="58" t="s">
        <v>1270</v>
      </c>
      <c r="D44" s="101">
        <v>65275889</v>
      </c>
      <c r="E44" s="101">
        <v>27311002.969999999</v>
      </c>
    </row>
    <row r="45" spans="3:5">
      <c r="C45" s="58" t="s">
        <v>1269</v>
      </c>
      <c r="D45" s="101">
        <v>12862214</v>
      </c>
      <c r="E45" s="101">
        <v>0</v>
      </c>
    </row>
    <row r="46" spans="3:5">
      <c r="C46" s="58" t="s">
        <v>1300</v>
      </c>
      <c r="D46" s="101">
        <v>50413002</v>
      </c>
      <c r="E46" s="101">
        <v>0</v>
      </c>
    </row>
    <row r="47" spans="3:5">
      <c r="C47" s="58" t="s">
        <v>1062</v>
      </c>
      <c r="D47" s="101">
        <v>262219700</v>
      </c>
      <c r="E47" s="101">
        <v>0</v>
      </c>
    </row>
    <row r="48" spans="3:5">
      <c r="C48" s="58" t="s">
        <v>1983</v>
      </c>
      <c r="D48" s="101">
        <v>7527313</v>
      </c>
      <c r="E48" s="101">
        <v>0</v>
      </c>
    </row>
    <row r="49" spans="3:5">
      <c r="C49" s="58" t="s">
        <v>401</v>
      </c>
      <c r="D49" s="101">
        <v>80000000</v>
      </c>
      <c r="E49" s="101">
        <v>0</v>
      </c>
    </row>
    <row r="50" spans="3:5">
      <c r="C50" s="58" t="s">
        <v>1307</v>
      </c>
      <c r="D50" s="101">
        <v>692180519</v>
      </c>
      <c r="E50" s="101">
        <v>598522048.01999998</v>
      </c>
    </row>
    <row r="51" spans="3:5">
      <c r="C51" s="58" t="s">
        <v>1984</v>
      </c>
      <c r="D51" s="101">
        <v>54038051</v>
      </c>
      <c r="E51" s="101">
        <v>0</v>
      </c>
    </row>
    <row r="52" spans="3:5">
      <c r="C52" s="58" t="s">
        <v>1333</v>
      </c>
      <c r="D52" s="101">
        <v>296302682</v>
      </c>
      <c r="E52" s="101">
        <v>67060784.979999997</v>
      </c>
    </row>
    <row r="53" spans="3:5">
      <c r="C53" s="58" t="s">
        <v>1021</v>
      </c>
      <c r="D53" s="101">
        <v>1000000</v>
      </c>
      <c r="E53" s="101">
        <v>0</v>
      </c>
    </row>
    <row r="54" spans="3:5">
      <c r="C54" s="58" t="s">
        <v>1425</v>
      </c>
      <c r="D54" s="101">
        <v>0</v>
      </c>
      <c r="E54" s="101">
        <v>4966876</v>
      </c>
    </row>
    <row r="55" spans="3:5">
      <c r="C55" s="58" t="s">
        <v>1965</v>
      </c>
      <c r="D55" s="101">
        <v>0</v>
      </c>
      <c r="E55" s="101">
        <v>0</v>
      </c>
    </row>
    <row r="56" spans="3:5">
      <c r="C56" s="58" t="s">
        <v>1030</v>
      </c>
      <c r="D56" s="101">
        <v>12842317</v>
      </c>
      <c r="E56" s="101">
        <v>0</v>
      </c>
    </row>
    <row r="57" spans="3:5">
      <c r="C57" s="58" t="s">
        <v>1966</v>
      </c>
      <c r="D57" s="101">
        <v>0</v>
      </c>
      <c r="E57" s="101">
        <v>0</v>
      </c>
    </row>
    <row r="58" spans="3:5">
      <c r="C58" s="58" t="s">
        <v>1414</v>
      </c>
      <c r="D58" s="101">
        <v>9334540</v>
      </c>
      <c r="E58" s="101">
        <v>0</v>
      </c>
    </row>
    <row r="59" spans="3:5">
      <c r="C59" s="58" t="s">
        <v>1415</v>
      </c>
      <c r="D59" s="101">
        <v>15197105</v>
      </c>
      <c r="E59" s="101">
        <v>0</v>
      </c>
    </row>
    <row r="60" spans="3:5">
      <c r="C60" s="58" t="s">
        <v>862</v>
      </c>
      <c r="D60" s="101">
        <v>4298065</v>
      </c>
      <c r="E60" s="101">
        <v>0</v>
      </c>
    </row>
    <row r="61" spans="3:5">
      <c r="C61" s="58" t="s">
        <v>1416</v>
      </c>
      <c r="D61" s="101">
        <v>9125326</v>
      </c>
      <c r="E61" s="101">
        <v>0</v>
      </c>
    </row>
    <row r="62" spans="3:5">
      <c r="C62" s="58" t="s">
        <v>1417</v>
      </c>
      <c r="D62" s="101">
        <v>8116071</v>
      </c>
      <c r="E62" s="101">
        <v>0</v>
      </c>
    </row>
    <row r="63" spans="3:5">
      <c r="C63" s="58" t="s">
        <v>1418</v>
      </c>
      <c r="D63" s="101">
        <v>365000353</v>
      </c>
      <c r="E63" s="101">
        <v>59679659.170000002</v>
      </c>
    </row>
    <row r="64" spans="3:5">
      <c r="C64" s="58" t="s">
        <v>1419</v>
      </c>
      <c r="D64" s="101">
        <v>6000000</v>
      </c>
      <c r="E64" s="101">
        <v>70355000.010000005</v>
      </c>
    </row>
    <row r="65" spans="3:5">
      <c r="C65" s="58" t="s">
        <v>1420</v>
      </c>
      <c r="D65" s="101">
        <v>73761343</v>
      </c>
      <c r="E65" s="101">
        <v>0</v>
      </c>
    </row>
    <row r="66" spans="3:5">
      <c r="C66" s="58" t="s">
        <v>1263</v>
      </c>
      <c r="D66" s="101">
        <v>550727334</v>
      </c>
      <c r="E66" s="101">
        <v>226333661.25</v>
      </c>
    </row>
    <row r="67" spans="3:5">
      <c r="C67" s="58" t="s">
        <v>1268</v>
      </c>
      <c r="D67" s="101">
        <v>12252984</v>
      </c>
      <c r="E67" s="101">
        <v>0</v>
      </c>
    </row>
    <row r="68" spans="3:5">
      <c r="C68" s="58" t="s">
        <v>1299</v>
      </c>
      <c r="D68" s="101">
        <v>19017301</v>
      </c>
      <c r="E68" s="101">
        <v>0</v>
      </c>
    </row>
    <row r="69" spans="3:5">
      <c r="C69" s="58" t="s">
        <v>1985</v>
      </c>
      <c r="D69" s="101">
        <v>4629558</v>
      </c>
      <c r="E69" s="101">
        <v>0</v>
      </c>
    </row>
    <row r="70" spans="3:5">
      <c r="C70" s="58" t="s">
        <v>863</v>
      </c>
      <c r="D70" s="101">
        <v>4358515</v>
      </c>
      <c r="E70" s="101">
        <v>4358515</v>
      </c>
    </row>
    <row r="71" spans="3:5">
      <c r="C71" s="58" t="s">
        <v>1986</v>
      </c>
      <c r="D71" s="101">
        <v>113318935</v>
      </c>
      <c r="E71" s="101">
        <v>0</v>
      </c>
    </row>
    <row r="72" spans="3:5">
      <c r="C72" s="58" t="s">
        <v>1033</v>
      </c>
      <c r="D72" s="101">
        <v>100000</v>
      </c>
      <c r="E72" s="101">
        <v>0</v>
      </c>
    </row>
    <row r="73" spans="3:5">
      <c r="C73" s="58" t="s">
        <v>1987</v>
      </c>
      <c r="D73" s="101">
        <v>83908702</v>
      </c>
      <c r="E73" s="101">
        <v>675432</v>
      </c>
    </row>
    <row r="74" spans="3:5">
      <c r="C74" s="58" t="s">
        <v>1029</v>
      </c>
      <c r="D74" s="101">
        <v>165478160</v>
      </c>
      <c r="E74" s="101">
        <v>0</v>
      </c>
    </row>
    <row r="75" spans="3:5">
      <c r="C75" s="58" t="s">
        <v>261</v>
      </c>
      <c r="D75" s="101">
        <v>45109788</v>
      </c>
      <c r="E75" s="101">
        <v>0</v>
      </c>
    </row>
    <row r="76" spans="3:5">
      <c r="C76" s="58" t="s">
        <v>1949</v>
      </c>
      <c r="D76" s="101">
        <v>0</v>
      </c>
      <c r="E76" s="101">
        <v>0</v>
      </c>
    </row>
    <row r="77" spans="3:5">
      <c r="C77" s="58" t="s">
        <v>1421</v>
      </c>
      <c r="D77" s="101">
        <v>2945047</v>
      </c>
      <c r="E77" s="101">
        <v>0</v>
      </c>
    </row>
    <row r="78" spans="3:5">
      <c r="C78" s="58" t="s">
        <v>1020</v>
      </c>
      <c r="D78" s="101">
        <v>5585530</v>
      </c>
      <c r="E78" s="101">
        <v>636950.11</v>
      </c>
    </row>
    <row r="79" spans="3:5">
      <c r="C79" s="58" t="s">
        <v>1422</v>
      </c>
      <c r="D79" s="101">
        <v>181782167</v>
      </c>
      <c r="E79" s="101">
        <v>0</v>
      </c>
    </row>
    <row r="80" spans="3:5">
      <c r="C80" s="58" t="s">
        <v>262</v>
      </c>
      <c r="D80" s="101">
        <v>149999990</v>
      </c>
      <c r="E80" s="101">
        <v>12000000</v>
      </c>
    </row>
    <row r="81" spans="3:5">
      <c r="C81" s="58" t="s">
        <v>1988</v>
      </c>
      <c r="D81" s="101">
        <v>587130926</v>
      </c>
      <c r="E81" s="101">
        <v>7324685.6699999999</v>
      </c>
    </row>
    <row r="82" spans="3:5">
      <c r="C82" s="58" t="s">
        <v>719</v>
      </c>
      <c r="D82" s="101">
        <v>1510244</v>
      </c>
      <c r="E82" s="101">
        <v>0</v>
      </c>
    </row>
    <row r="83" spans="3:5">
      <c r="C83" s="58" t="s">
        <v>1267</v>
      </c>
      <c r="D83" s="101">
        <v>8913591</v>
      </c>
      <c r="E83" s="101">
        <v>0</v>
      </c>
    </row>
    <row r="84" spans="3:5">
      <c r="C84" s="58" t="s">
        <v>1266</v>
      </c>
      <c r="D84" s="101">
        <v>225001054</v>
      </c>
      <c r="E84" s="101">
        <v>84524830</v>
      </c>
    </row>
    <row r="85" spans="3:5">
      <c r="C85" s="58" t="s">
        <v>415</v>
      </c>
      <c r="D85" s="101">
        <v>1751736</v>
      </c>
      <c r="E85" s="101">
        <v>0</v>
      </c>
    </row>
    <row r="86" spans="3:5">
      <c r="C86" s="58" t="s">
        <v>720</v>
      </c>
      <c r="D86" s="101">
        <v>9721548</v>
      </c>
      <c r="E86" s="101">
        <v>0</v>
      </c>
    </row>
    <row r="87" spans="3:5">
      <c r="C87" s="58" t="s">
        <v>1265</v>
      </c>
      <c r="D87" s="101">
        <v>1751736</v>
      </c>
      <c r="E87" s="101">
        <v>0</v>
      </c>
    </row>
    <row r="88" spans="3:5">
      <c r="C88" s="58" t="s">
        <v>721</v>
      </c>
      <c r="D88" s="101">
        <v>7166189</v>
      </c>
      <c r="E88" s="101">
        <v>0</v>
      </c>
    </row>
    <row r="89" spans="3:5">
      <c r="C89" s="58" t="s">
        <v>722</v>
      </c>
      <c r="D89" s="101">
        <v>1823763</v>
      </c>
      <c r="E89" s="101">
        <v>0</v>
      </c>
    </row>
    <row r="90" spans="3:5">
      <c r="C90" s="58" t="s">
        <v>818</v>
      </c>
      <c r="D90" s="101">
        <v>636815744</v>
      </c>
      <c r="E90" s="101">
        <v>1870770.32</v>
      </c>
    </row>
    <row r="91" spans="3:5">
      <c r="C91" s="100" t="s">
        <v>242</v>
      </c>
      <c r="D91" s="101">
        <v>388060363</v>
      </c>
      <c r="E91" s="101">
        <v>0</v>
      </c>
    </row>
    <row r="92" spans="3:5">
      <c r="C92" s="58" t="s">
        <v>1423</v>
      </c>
      <c r="D92" s="101">
        <v>4617718</v>
      </c>
      <c r="E92" s="101">
        <v>0</v>
      </c>
    </row>
    <row r="93" spans="3:5">
      <c r="C93" s="58" t="s">
        <v>1264</v>
      </c>
      <c r="D93" s="101">
        <v>364907209</v>
      </c>
      <c r="E93" s="101">
        <v>0</v>
      </c>
    </row>
    <row r="94" spans="3:5">
      <c r="C94" s="58" t="s">
        <v>1424</v>
      </c>
      <c r="D94" s="101">
        <v>18535436</v>
      </c>
      <c r="E94" s="101">
        <v>0</v>
      </c>
    </row>
    <row r="95" spans="3:5">
      <c r="C95" s="58" t="s">
        <v>1961</v>
      </c>
      <c r="D95" s="101">
        <v>0</v>
      </c>
      <c r="E95" s="101">
        <v>0</v>
      </c>
    </row>
    <row r="96" spans="3:5">
      <c r="C96" s="100" t="s">
        <v>243</v>
      </c>
      <c r="D96" s="101">
        <v>3622575476</v>
      </c>
      <c r="E96" s="101">
        <v>426505950.28999996</v>
      </c>
    </row>
    <row r="97" spans="3:5">
      <c r="C97" s="58" t="s">
        <v>263</v>
      </c>
      <c r="D97" s="101">
        <v>875699815</v>
      </c>
      <c r="E97" s="101">
        <v>0</v>
      </c>
    </row>
    <row r="98" spans="3:5">
      <c r="C98" s="58" t="s">
        <v>1425</v>
      </c>
      <c r="D98" s="101">
        <v>2746875661</v>
      </c>
      <c r="E98" s="101">
        <v>426505950.28999996</v>
      </c>
    </row>
    <row r="99" spans="3:5">
      <c r="C99" s="160" t="s">
        <v>264</v>
      </c>
      <c r="D99" s="161">
        <v>2556203508</v>
      </c>
      <c r="E99" s="161">
        <v>477052588.94999999</v>
      </c>
    </row>
    <row r="100" spans="3:5">
      <c r="C100" s="100" t="s">
        <v>240</v>
      </c>
      <c r="D100" s="101">
        <v>1091905086</v>
      </c>
      <c r="E100" s="101">
        <v>371409314.88999999</v>
      </c>
    </row>
    <row r="101" spans="3:5">
      <c r="C101" s="58" t="s">
        <v>1262</v>
      </c>
      <c r="D101" s="101">
        <v>20000000</v>
      </c>
      <c r="E101" s="101">
        <v>0</v>
      </c>
    </row>
    <row r="102" spans="3:5">
      <c r="C102" s="58" t="s">
        <v>265</v>
      </c>
      <c r="D102" s="101">
        <v>27300136</v>
      </c>
      <c r="E102" s="101">
        <v>4162693.45</v>
      </c>
    </row>
    <row r="103" spans="3:5">
      <c r="C103" s="58" t="s">
        <v>1989</v>
      </c>
      <c r="D103" s="101">
        <v>10029688</v>
      </c>
      <c r="E103" s="101">
        <v>0</v>
      </c>
    </row>
    <row r="104" spans="3:5">
      <c r="C104" s="58" t="s">
        <v>446</v>
      </c>
      <c r="D104" s="101">
        <v>3977039</v>
      </c>
      <c r="E104" s="101">
        <v>1118434.6499999999</v>
      </c>
    </row>
    <row r="105" spans="3:5">
      <c r="C105" s="58" t="s">
        <v>1261</v>
      </c>
      <c r="D105" s="101">
        <v>15662710</v>
      </c>
      <c r="E105" s="101">
        <v>690674.89</v>
      </c>
    </row>
    <row r="106" spans="3:5">
      <c r="C106" s="58" t="s">
        <v>266</v>
      </c>
      <c r="D106" s="101">
        <v>17228026</v>
      </c>
      <c r="E106" s="101">
        <v>0</v>
      </c>
    </row>
    <row r="107" spans="3:5">
      <c r="C107" s="58" t="s">
        <v>447</v>
      </c>
      <c r="D107" s="101">
        <v>6758426</v>
      </c>
      <c r="E107" s="101">
        <v>0</v>
      </c>
    </row>
    <row r="108" spans="3:5">
      <c r="C108" s="58" t="s">
        <v>448</v>
      </c>
      <c r="D108" s="101">
        <v>13758588</v>
      </c>
      <c r="E108" s="101">
        <v>0</v>
      </c>
    </row>
    <row r="109" spans="3:5">
      <c r="C109" s="58" t="s">
        <v>527</v>
      </c>
      <c r="D109" s="101">
        <v>12609788</v>
      </c>
      <c r="E109" s="101">
        <v>0</v>
      </c>
    </row>
    <row r="110" spans="3:5">
      <c r="C110" s="58" t="s">
        <v>528</v>
      </c>
      <c r="D110" s="101">
        <v>7572995</v>
      </c>
      <c r="E110" s="101">
        <v>0</v>
      </c>
    </row>
    <row r="111" spans="3:5">
      <c r="C111" s="58" t="s">
        <v>529</v>
      </c>
      <c r="D111" s="101">
        <v>1514599</v>
      </c>
      <c r="E111" s="101">
        <v>0</v>
      </c>
    </row>
    <row r="112" spans="3:5">
      <c r="C112" s="58" t="s">
        <v>723</v>
      </c>
      <c r="D112" s="101">
        <v>1128036</v>
      </c>
      <c r="E112" s="101">
        <v>0</v>
      </c>
    </row>
    <row r="113" spans="3:5">
      <c r="C113" s="58" t="s">
        <v>1260</v>
      </c>
      <c r="D113" s="101">
        <v>12501268</v>
      </c>
      <c r="E113" s="101">
        <v>0</v>
      </c>
    </row>
    <row r="114" spans="3:5">
      <c r="C114" s="58" t="s">
        <v>530</v>
      </c>
      <c r="D114" s="101">
        <v>2552835</v>
      </c>
      <c r="E114" s="101">
        <v>0</v>
      </c>
    </row>
    <row r="115" spans="3:5">
      <c r="C115" s="58" t="s">
        <v>531</v>
      </c>
      <c r="D115" s="101">
        <v>13752270</v>
      </c>
      <c r="E115" s="101">
        <v>0</v>
      </c>
    </row>
    <row r="116" spans="3:5">
      <c r="C116" s="58" t="s">
        <v>532</v>
      </c>
      <c r="D116" s="101">
        <v>2552835</v>
      </c>
      <c r="E116" s="101">
        <v>0</v>
      </c>
    </row>
    <row r="117" spans="3:5">
      <c r="C117" s="58" t="s">
        <v>533</v>
      </c>
      <c r="D117" s="101">
        <v>1511940</v>
      </c>
      <c r="E117" s="101">
        <v>0</v>
      </c>
    </row>
    <row r="118" spans="3:5">
      <c r="C118" s="58" t="s">
        <v>534</v>
      </c>
      <c r="D118" s="101">
        <v>7572993</v>
      </c>
      <c r="E118" s="101">
        <v>0</v>
      </c>
    </row>
    <row r="119" spans="3:5">
      <c r="C119" s="58" t="s">
        <v>1259</v>
      </c>
      <c r="D119" s="101">
        <v>2521958</v>
      </c>
      <c r="E119" s="101">
        <v>0</v>
      </c>
    </row>
    <row r="120" spans="3:5">
      <c r="C120" s="58" t="s">
        <v>864</v>
      </c>
      <c r="D120" s="101">
        <v>7572992</v>
      </c>
      <c r="E120" s="101">
        <v>0</v>
      </c>
    </row>
    <row r="121" spans="3:5">
      <c r="C121" s="58" t="s">
        <v>865</v>
      </c>
      <c r="D121" s="101">
        <v>12609788</v>
      </c>
      <c r="E121" s="101">
        <v>0</v>
      </c>
    </row>
    <row r="122" spans="3:5">
      <c r="C122" s="58" t="s">
        <v>535</v>
      </c>
      <c r="D122" s="101">
        <v>2207595</v>
      </c>
      <c r="E122" s="101">
        <v>319557.46000000002</v>
      </c>
    </row>
    <row r="123" spans="3:5">
      <c r="C123" s="58" t="s">
        <v>1258</v>
      </c>
      <c r="D123" s="101">
        <v>3539457</v>
      </c>
      <c r="E123" s="101">
        <v>0</v>
      </c>
    </row>
    <row r="124" spans="3:5">
      <c r="C124" s="58" t="s">
        <v>402</v>
      </c>
      <c r="D124" s="101">
        <v>310431326</v>
      </c>
      <c r="E124" s="101">
        <v>0</v>
      </c>
    </row>
    <row r="125" spans="3:5">
      <c r="C125" s="58" t="s">
        <v>536</v>
      </c>
      <c r="D125" s="101">
        <v>2438632</v>
      </c>
      <c r="E125" s="101">
        <v>0</v>
      </c>
    </row>
    <row r="126" spans="3:5">
      <c r="C126" s="58" t="s">
        <v>537</v>
      </c>
      <c r="D126" s="101">
        <v>1513028</v>
      </c>
      <c r="E126" s="101">
        <v>0</v>
      </c>
    </row>
    <row r="127" spans="3:5">
      <c r="C127" s="58" t="s">
        <v>1257</v>
      </c>
      <c r="D127" s="101">
        <v>2554706</v>
      </c>
      <c r="E127" s="101">
        <v>0</v>
      </c>
    </row>
    <row r="128" spans="3:5">
      <c r="C128" s="58" t="s">
        <v>267</v>
      </c>
      <c r="D128" s="101">
        <v>8652964</v>
      </c>
      <c r="E128" s="101">
        <v>15818370.24</v>
      </c>
    </row>
    <row r="129" spans="3:5">
      <c r="C129" s="58" t="s">
        <v>823</v>
      </c>
      <c r="D129" s="101">
        <v>75001372</v>
      </c>
      <c r="E129" s="101">
        <v>51310467.229999997</v>
      </c>
    </row>
    <row r="130" spans="3:5">
      <c r="C130" s="58" t="s">
        <v>1256</v>
      </c>
      <c r="D130" s="101">
        <v>7800000</v>
      </c>
      <c r="E130" s="101">
        <v>0</v>
      </c>
    </row>
    <row r="131" spans="3:5">
      <c r="C131" s="58" t="s">
        <v>824</v>
      </c>
      <c r="D131" s="101">
        <v>22539134</v>
      </c>
      <c r="E131" s="101">
        <v>0</v>
      </c>
    </row>
    <row r="132" spans="3:5">
      <c r="C132" s="58" t="s">
        <v>1334</v>
      </c>
      <c r="D132" s="101">
        <v>31000000</v>
      </c>
      <c r="E132" s="101">
        <v>0</v>
      </c>
    </row>
    <row r="133" spans="3:5">
      <c r="C133" s="58" t="s">
        <v>935</v>
      </c>
      <c r="D133" s="101">
        <v>7500001</v>
      </c>
      <c r="E133" s="101">
        <v>0</v>
      </c>
    </row>
    <row r="134" spans="3:5">
      <c r="C134" s="58" t="s">
        <v>268</v>
      </c>
      <c r="D134" s="101">
        <v>3955517</v>
      </c>
      <c r="E134" s="101">
        <v>0</v>
      </c>
    </row>
    <row r="135" spans="3:5">
      <c r="C135" s="58" t="s">
        <v>1840</v>
      </c>
      <c r="D135" s="101">
        <v>0</v>
      </c>
      <c r="E135" s="101">
        <v>165592767.88</v>
      </c>
    </row>
    <row r="136" spans="3:5">
      <c r="C136" s="58" t="s">
        <v>1255</v>
      </c>
      <c r="D136" s="101">
        <v>15112947</v>
      </c>
      <c r="E136" s="101">
        <v>0</v>
      </c>
    </row>
    <row r="137" spans="3:5">
      <c r="C137" s="58" t="s">
        <v>825</v>
      </c>
      <c r="D137" s="101">
        <v>30000000</v>
      </c>
      <c r="E137" s="101">
        <v>0</v>
      </c>
    </row>
    <row r="138" spans="3:5">
      <c r="C138" s="58" t="s">
        <v>906</v>
      </c>
      <c r="D138" s="101">
        <v>37500001</v>
      </c>
      <c r="E138" s="101">
        <v>0</v>
      </c>
    </row>
    <row r="139" spans="3:5">
      <c r="C139" s="58" t="s">
        <v>1254</v>
      </c>
      <c r="D139" s="101">
        <v>18939334</v>
      </c>
      <c r="E139" s="101">
        <v>0</v>
      </c>
    </row>
    <row r="140" spans="3:5">
      <c r="C140" s="58" t="s">
        <v>1426</v>
      </c>
      <c r="D140" s="101">
        <v>1824625</v>
      </c>
      <c r="E140" s="101">
        <v>0</v>
      </c>
    </row>
    <row r="141" spans="3:5">
      <c r="C141" s="58" t="s">
        <v>1861</v>
      </c>
      <c r="D141" s="101">
        <v>0</v>
      </c>
      <c r="E141" s="101">
        <v>0</v>
      </c>
    </row>
    <row r="142" spans="3:5">
      <c r="C142" s="58" t="s">
        <v>1862</v>
      </c>
      <c r="D142" s="101">
        <v>0</v>
      </c>
      <c r="E142" s="101">
        <v>0</v>
      </c>
    </row>
    <row r="143" spans="3:5">
      <c r="C143" s="58" t="s">
        <v>1863</v>
      </c>
      <c r="D143" s="101">
        <v>0</v>
      </c>
      <c r="E143" s="101">
        <v>0</v>
      </c>
    </row>
    <row r="144" spans="3:5">
      <c r="C144" s="58" t="s">
        <v>1967</v>
      </c>
      <c r="D144" s="101">
        <v>0</v>
      </c>
      <c r="E144" s="101">
        <v>0</v>
      </c>
    </row>
    <row r="145" spans="3:5">
      <c r="C145" s="58" t="s">
        <v>1864</v>
      </c>
      <c r="D145" s="101">
        <v>0</v>
      </c>
      <c r="E145" s="101">
        <v>0</v>
      </c>
    </row>
    <row r="146" spans="3:5">
      <c r="C146" s="58" t="s">
        <v>269</v>
      </c>
      <c r="D146" s="101">
        <v>112500117</v>
      </c>
      <c r="E146" s="101">
        <v>68788533.459999993</v>
      </c>
    </row>
    <row r="147" spans="3:5">
      <c r="C147" s="58" t="s">
        <v>1865</v>
      </c>
      <c r="D147" s="101">
        <v>0</v>
      </c>
      <c r="E147" s="101">
        <v>0</v>
      </c>
    </row>
    <row r="148" spans="3:5">
      <c r="C148" s="58" t="s">
        <v>270</v>
      </c>
      <c r="D148" s="101">
        <v>112500000</v>
      </c>
      <c r="E148" s="101">
        <v>3607815.63</v>
      </c>
    </row>
    <row r="149" spans="3:5">
      <c r="C149" s="58" t="s">
        <v>1990</v>
      </c>
      <c r="D149" s="101">
        <v>1204728</v>
      </c>
      <c r="E149" s="101">
        <v>0</v>
      </c>
    </row>
    <row r="150" spans="3:5">
      <c r="C150" s="58" t="s">
        <v>907</v>
      </c>
      <c r="D150" s="101">
        <v>7500002</v>
      </c>
      <c r="E150" s="101">
        <v>0</v>
      </c>
    </row>
    <row r="151" spans="3:5">
      <c r="C151" s="58" t="s">
        <v>417</v>
      </c>
      <c r="D151" s="101">
        <v>75000690</v>
      </c>
      <c r="E151" s="101">
        <v>60000000</v>
      </c>
    </row>
    <row r="152" spans="3:5">
      <c r="C152" s="100" t="s">
        <v>242</v>
      </c>
      <c r="D152" s="101">
        <v>0</v>
      </c>
      <c r="E152" s="101">
        <v>0</v>
      </c>
    </row>
    <row r="153" spans="3:5">
      <c r="C153" s="58" t="s">
        <v>1866</v>
      </c>
      <c r="D153" s="101">
        <v>0</v>
      </c>
      <c r="E153" s="101">
        <v>0</v>
      </c>
    </row>
    <row r="154" spans="3:5">
      <c r="C154" s="58" t="s">
        <v>1962</v>
      </c>
      <c r="D154" s="101">
        <v>0</v>
      </c>
      <c r="E154" s="101">
        <v>0</v>
      </c>
    </row>
    <row r="155" spans="3:5">
      <c r="C155" s="100" t="s">
        <v>243</v>
      </c>
      <c r="D155" s="101">
        <v>1464298422</v>
      </c>
      <c r="E155" s="101">
        <v>105643274.06</v>
      </c>
    </row>
    <row r="156" spans="3:5">
      <c r="C156" s="58" t="s">
        <v>271</v>
      </c>
      <c r="D156" s="101">
        <v>958524574</v>
      </c>
      <c r="E156" s="101">
        <v>105643274.06</v>
      </c>
    </row>
    <row r="157" spans="3:5">
      <c r="C157" s="58" t="s">
        <v>1991</v>
      </c>
      <c r="D157" s="101">
        <v>505773848</v>
      </c>
      <c r="E157" s="101">
        <v>0</v>
      </c>
    </row>
    <row r="158" spans="3:5">
      <c r="C158" s="160" t="s">
        <v>272</v>
      </c>
      <c r="D158" s="161">
        <v>629260886</v>
      </c>
      <c r="E158" s="161">
        <v>77993745.650000006</v>
      </c>
    </row>
    <row r="159" spans="3:5">
      <c r="C159" s="100" t="s">
        <v>240</v>
      </c>
      <c r="D159" s="101">
        <v>613907623</v>
      </c>
      <c r="E159" s="101">
        <v>77993745.650000006</v>
      </c>
    </row>
    <row r="160" spans="3:5">
      <c r="C160" s="58" t="s">
        <v>449</v>
      </c>
      <c r="D160" s="101">
        <v>1157222</v>
      </c>
      <c r="E160" s="101">
        <v>0</v>
      </c>
    </row>
    <row r="161" spans="3:5">
      <c r="C161" s="58" t="s">
        <v>1305</v>
      </c>
      <c r="D161" s="101">
        <v>29890837</v>
      </c>
      <c r="E161" s="101">
        <v>0</v>
      </c>
    </row>
    <row r="162" spans="3:5">
      <c r="C162" s="58" t="s">
        <v>450</v>
      </c>
      <c r="D162" s="101">
        <v>1157222</v>
      </c>
      <c r="E162" s="101">
        <v>0</v>
      </c>
    </row>
    <row r="163" spans="3:5">
      <c r="C163" s="58" t="s">
        <v>1992</v>
      </c>
      <c r="D163" s="101">
        <v>1226851</v>
      </c>
      <c r="E163" s="101">
        <v>0</v>
      </c>
    </row>
    <row r="164" spans="3:5">
      <c r="C164" s="58" t="s">
        <v>1427</v>
      </c>
      <c r="D164" s="101">
        <v>3507580</v>
      </c>
      <c r="E164" s="101">
        <v>0</v>
      </c>
    </row>
    <row r="165" spans="3:5">
      <c r="C165" s="58" t="s">
        <v>1253</v>
      </c>
      <c r="D165" s="101">
        <v>30000017</v>
      </c>
      <c r="E165" s="101">
        <v>0</v>
      </c>
    </row>
    <row r="166" spans="3:5">
      <c r="C166" s="58" t="s">
        <v>451</v>
      </c>
      <c r="D166" s="101">
        <v>8222423</v>
      </c>
      <c r="E166" s="101">
        <v>0</v>
      </c>
    </row>
    <row r="167" spans="3:5">
      <c r="C167" s="58" t="s">
        <v>1252</v>
      </c>
      <c r="D167" s="101">
        <v>30000000</v>
      </c>
      <c r="E167" s="101">
        <v>0</v>
      </c>
    </row>
    <row r="168" spans="3:5">
      <c r="C168" s="58" t="s">
        <v>1335</v>
      </c>
      <c r="D168" s="101">
        <v>21004245</v>
      </c>
      <c r="E168" s="101">
        <v>0</v>
      </c>
    </row>
    <row r="169" spans="3:5">
      <c r="C169" s="58" t="s">
        <v>273</v>
      </c>
      <c r="D169" s="101">
        <v>1136823</v>
      </c>
      <c r="E169" s="101">
        <v>0</v>
      </c>
    </row>
    <row r="170" spans="3:5">
      <c r="C170" s="58" t="s">
        <v>724</v>
      </c>
      <c r="D170" s="101">
        <v>2822494</v>
      </c>
      <c r="E170" s="101">
        <v>2822494</v>
      </c>
    </row>
    <row r="171" spans="3:5">
      <c r="C171" s="58" t="s">
        <v>725</v>
      </c>
      <c r="D171" s="101">
        <v>1066744</v>
      </c>
      <c r="E171" s="101">
        <v>1066744</v>
      </c>
    </row>
    <row r="172" spans="3:5">
      <c r="C172" s="58" t="s">
        <v>726</v>
      </c>
      <c r="D172" s="101">
        <v>4964252</v>
      </c>
      <c r="E172" s="101">
        <v>4964252</v>
      </c>
    </row>
    <row r="173" spans="3:5">
      <c r="C173" s="58" t="s">
        <v>727</v>
      </c>
      <c r="D173" s="101">
        <v>4881403</v>
      </c>
      <c r="E173" s="101">
        <v>0</v>
      </c>
    </row>
    <row r="174" spans="3:5">
      <c r="C174" s="58" t="s">
        <v>728</v>
      </c>
      <c r="D174" s="101">
        <v>1147210</v>
      </c>
      <c r="E174" s="101">
        <v>0</v>
      </c>
    </row>
    <row r="175" spans="3:5">
      <c r="C175" s="58" t="s">
        <v>729</v>
      </c>
      <c r="D175" s="101">
        <v>2520504</v>
      </c>
      <c r="E175" s="101">
        <v>0</v>
      </c>
    </row>
    <row r="176" spans="3:5">
      <c r="C176" s="58" t="s">
        <v>730</v>
      </c>
      <c r="D176" s="101">
        <v>24466094</v>
      </c>
      <c r="E176" s="101">
        <v>0</v>
      </c>
    </row>
    <row r="177" spans="3:5">
      <c r="C177" s="58" t="s">
        <v>1251</v>
      </c>
      <c r="D177" s="101">
        <v>9005866</v>
      </c>
      <c r="E177" s="101">
        <v>0</v>
      </c>
    </row>
    <row r="178" spans="3:5">
      <c r="C178" s="58" t="s">
        <v>1841</v>
      </c>
      <c r="D178" s="101">
        <v>0</v>
      </c>
      <c r="E178" s="101">
        <v>67105896.770000003</v>
      </c>
    </row>
    <row r="179" spans="3:5">
      <c r="C179" s="58" t="s">
        <v>274</v>
      </c>
      <c r="D179" s="101">
        <v>97357823</v>
      </c>
      <c r="E179" s="101">
        <v>0</v>
      </c>
    </row>
    <row r="180" spans="3:5">
      <c r="C180" s="58" t="s">
        <v>731</v>
      </c>
      <c r="D180" s="101">
        <v>3140743</v>
      </c>
      <c r="E180" s="101">
        <v>0</v>
      </c>
    </row>
    <row r="181" spans="3:5">
      <c r="C181" s="58" t="s">
        <v>1428</v>
      </c>
      <c r="D181" s="101">
        <v>2779218</v>
      </c>
      <c r="E181" s="101">
        <v>0</v>
      </c>
    </row>
    <row r="182" spans="3:5">
      <c r="C182" s="58" t="s">
        <v>1867</v>
      </c>
      <c r="D182" s="101">
        <v>0</v>
      </c>
      <c r="E182" s="101">
        <v>0</v>
      </c>
    </row>
    <row r="183" spans="3:5">
      <c r="C183" s="58" t="s">
        <v>866</v>
      </c>
      <c r="D183" s="101">
        <v>7245649</v>
      </c>
      <c r="E183" s="101">
        <v>0</v>
      </c>
    </row>
    <row r="184" spans="3:5">
      <c r="C184" s="58" t="s">
        <v>1336</v>
      </c>
      <c r="D184" s="101">
        <v>34836443</v>
      </c>
      <c r="E184" s="101">
        <v>0</v>
      </c>
    </row>
    <row r="185" spans="3:5">
      <c r="C185" s="58" t="s">
        <v>1337</v>
      </c>
      <c r="D185" s="101">
        <v>10338573</v>
      </c>
      <c r="E185" s="101">
        <v>0</v>
      </c>
    </row>
    <row r="186" spans="3:5">
      <c r="C186" s="58" t="s">
        <v>1868</v>
      </c>
      <c r="D186" s="101">
        <v>0</v>
      </c>
      <c r="E186" s="101">
        <v>0</v>
      </c>
    </row>
    <row r="187" spans="3:5">
      <c r="C187" s="58" t="s">
        <v>1338</v>
      </c>
      <c r="D187" s="101">
        <v>56757953</v>
      </c>
      <c r="E187" s="101">
        <v>0</v>
      </c>
    </row>
    <row r="188" spans="3:5">
      <c r="C188" s="58" t="s">
        <v>1993</v>
      </c>
      <c r="D188" s="101">
        <v>5882044</v>
      </c>
      <c r="E188" s="101">
        <v>0</v>
      </c>
    </row>
    <row r="189" spans="3:5">
      <c r="C189" s="58" t="s">
        <v>1429</v>
      </c>
      <c r="D189" s="101">
        <v>42518868</v>
      </c>
      <c r="E189" s="101">
        <v>2034358.88</v>
      </c>
    </row>
    <row r="190" spans="3:5">
      <c r="C190" s="58" t="s">
        <v>1250</v>
      </c>
      <c r="D190" s="101">
        <v>37532576</v>
      </c>
      <c r="E190" s="101">
        <v>0</v>
      </c>
    </row>
    <row r="191" spans="3:5">
      <c r="C191" s="58" t="s">
        <v>826</v>
      </c>
      <c r="D191" s="101">
        <v>22500001</v>
      </c>
      <c r="E191" s="101">
        <v>0</v>
      </c>
    </row>
    <row r="192" spans="3:5">
      <c r="C192" s="58" t="s">
        <v>418</v>
      </c>
      <c r="D192" s="101">
        <v>30001015</v>
      </c>
      <c r="E192" s="101">
        <v>0</v>
      </c>
    </row>
    <row r="193" spans="3:5">
      <c r="C193" s="58" t="s">
        <v>1019</v>
      </c>
      <c r="D193" s="101">
        <v>77963381</v>
      </c>
      <c r="E193" s="101">
        <v>0</v>
      </c>
    </row>
    <row r="194" spans="3:5">
      <c r="C194" s="58" t="s">
        <v>1339</v>
      </c>
      <c r="D194" s="101">
        <v>6875549</v>
      </c>
      <c r="E194" s="101">
        <v>0</v>
      </c>
    </row>
    <row r="195" spans="3:5">
      <c r="C195" s="100" t="s">
        <v>242</v>
      </c>
      <c r="D195" s="101">
        <v>15353263</v>
      </c>
      <c r="E195" s="101">
        <v>0</v>
      </c>
    </row>
    <row r="196" spans="3:5">
      <c r="C196" s="58" t="s">
        <v>1869</v>
      </c>
      <c r="D196" s="101">
        <v>0</v>
      </c>
      <c r="E196" s="101">
        <v>0</v>
      </c>
    </row>
    <row r="197" spans="3:5">
      <c r="C197" s="58" t="s">
        <v>1019</v>
      </c>
      <c r="D197" s="101">
        <v>15353263</v>
      </c>
      <c r="E197" s="101">
        <v>0</v>
      </c>
    </row>
    <row r="198" spans="3:5">
      <c r="C198" s="100" t="s">
        <v>243</v>
      </c>
      <c r="D198" s="101">
        <v>0</v>
      </c>
      <c r="E198" s="101">
        <v>0</v>
      </c>
    </row>
    <row r="199" spans="3:5">
      <c r="C199" s="58" t="s">
        <v>1841</v>
      </c>
      <c r="D199" s="101">
        <v>0</v>
      </c>
      <c r="E199" s="101">
        <v>0</v>
      </c>
    </row>
    <row r="200" spans="3:5">
      <c r="C200" s="160" t="s">
        <v>245</v>
      </c>
      <c r="D200" s="161">
        <v>2154789967</v>
      </c>
      <c r="E200" s="161">
        <v>34667500.859999999</v>
      </c>
    </row>
    <row r="201" spans="3:5">
      <c r="C201" s="100" t="s">
        <v>240</v>
      </c>
      <c r="D201" s="101">
        <v>1812383704</v>
      </c>
      <c r="E201" s="101">
        <v>34667500.859999999</v>
      </c>
    </row>
    <row r="202" spans="3:5">
      <c r="C202" s="58" t="s">
        <v>1430</v>
      </c>
      <c r="D202" s="101">
        <v>70729961</v>
      </c>
      <c r="E202" s="101">
        <v>0</v>
      </c>
    </row>
    <row r="203" spans="3:5">
      <c r="C203" s="58" t="s">
        <v>275</v>
      </c>
      <c r="D203" s="101">
        <v>80027982</v>
      </c>
      <c r="E203" s="101">
        <v>1746224.52</v>
      </c>
    </row>
    <row r="204" spans="3:5">
      <c r="C204" s="58" t="s">
        <v>1249</v>
      </c>
      <c r="D204" s="101">
        <v>7500000</v>
      </c>
      <c r="E204" s="101">
        <v>0</v>
      </c>
    </row>
    <row r="205" spans="3:5">
      <c r="C205" s="58" t="s">
        <v>276</v>
      </c>
      <c r="D205" s="101">
        <v>5990582</v>
      </c>
      <c r="E205" s="101">
        <v>0</v>
      </c>
    </row>
    <row r="206" spans="3:5">
      <c r="C206" s="58" t="s">
        <v>1248</v>
      </c>
      <c r="D206" s="101">
        <v>106500000</v>
      </c>
      <c r="E206" s="101">
        <v>22096357.440000001</v>
      </c>
    </row>
    <row r="207" spans="3:5">
      <c r="C207" s="58" t="s">
        <v>1340</v>
      </c>
      <c r="D207" s="101">
        <v>82480910</v>
      </c>
      <c r="E207" s="101">
        <v>158312.20000000001</v>
      </c>
    </row>
    <row r="208" spans="3:5">
      <c r="C208" s="58" t="s">
        <v>867</v>
      </c>
      <c r="D208" s="101">
        <v>25009724</v>
      </c>
      <c r="E208" s="101">
        <v>0</v>
      </c>
    </row>
    <row r="209" spans="3:5">
      <c r="C209" s="58" t="s">
        <v>1247</v>
      </c>
      <c r="D209" s="101">
        <v>36826601</v>
      </c>
      <c r="E209" s="101">
        <v>0</v>
      </c>
    </row>
    <row r="210" spans="3:5">
      <c r="C210" s="58" t="s">
        <v>1028</v>
      </c>
      <c r="D210" s="101">
        <v>15604233</v>
      </c>
      <c r="E210" s="101">
        <v>0</v>
      </c>
    </row>
    <row r="211" spans="3:5">
      <c r="C211" s="58" t="s">
        <v>452</v>
      </c>
      <c r="D211" s="101">
        <v>6846774</v>
      </c>
      <c r="E211" s="101">
        <v>1128785.95</v>
      </c>
    </row>
    <row r="212" spans="3:5">
      <c r="C212" s="58" t="s">
        <v>453</v>
      </c>
      <c r="D212" s="101">
        <v>2779045</v>
      </c>
      <c r="E212" s="101">
        <v>0</v>
      </c>
    </row>
    <row r="213" spans="3:5">
      <c r="C213" s="58" t="s">
        <v>1994</v>
      </c>
      <c r="D213" s="101">
        <v>2779045</v>
      </c>
      <c r="E213" s="101">
        <v>0</v>
      </c>
    </row>
    <row r="214" spans="3:5">
      <c r="C214" s="58" t="s">
        <v>454</v>
      </c>
      <c r="D214" s="101">
        <v>2779043</v>
      </c>
      <c r="E214" s="101">
        <v>0</v>
      </c>
    </row>
    <row r="215" spans="3:5">
      <c r="C215" s="58" t="s">
        <v>455</v>
      </c>
      <c r="D215" s="101">
        <v>6487327</v>
      </c>
      <c r="E215" s="101">
        <v>3390770.5</v>
      </c>
    </row>
    <row r="216" spans="3:5">
      <c r="C216" s="58" t="s">
        <v>456</v>
      </c>
      <c r="D216" s="101">
        <v>1390220</v>
      </c>
      <c r="E216" s="101">
        <v>0</v>
      </c>
    </row>
    <row r="217" spans="3:5">
      <c r="C217" s="58" t="s">
        <v>457</v>
      </c>
      <c r="D217" s="101">
        <v>3475551</v>
      </c>
      <c r="E217" s="101">
        <v>1825748.23</v>
      </c>
    </row>
    <row r="218" spans="3:5">
      <c r="C218" s="58" t="s">
        <v>458</v>
      </c>
      <c r="D218" s="101">
        <v>1266283</v>
      </c>
      <c r="E218" s="101">
        <v>0</v>
      </c>
    </row>
    <row r="219" spans="3:5">
      <c r="C219" s="58" t="s">
        <v>459</v>
      </c>
      <c r="D219" s="101">
        <v>5490542</v>
      </c>
      <c r="E219" s="101">
        <v>0</v>
      </c>
    </row>
    <row r="220" spans="3:5">
      <c r="C220" s="58" t="s">
        <v>1431</v>
      </c>
      <c r="D220" s="101">
        <v>1539962</v>
      </c>
      <c r="E220" s="101">
        <v>0</v>
      </c>
    </row>
    <row r="221" spans="3:5">
      <c r="C221" s="58" t="s">
        <v>1246</v>
      </c>
      <c r="D221" s="101">
        <v>12410285</v>
      </c>
      <c r="E221" s="101">
        <v>0</v>
      </c>
    </row>
    <row r="222" spans="3:5">
      <c r="C222" s="58" t="s">
        <v>277</v>
      </c>
      <c r="D222" s="101">
        <v>3001000</v>
      </c>
      <c r="E222" s="101">
        <v>0</v>
      </c>
    </row>
    <row r="223" spans="3:5">
      <c r="C223" s="58" t="s">
        <v>1245</v>
      </c>
      <c r="D223" s="101">
        <v>1778073</v>
      </c>
      <c r="E223" s="101">
        <v>0</v>
      </c>
    </row>
    <row r="224" spans="3:5">
      <c r="C224" s="58" t="s">
        <v>1244</v>
      </c>
      <c r="D224" s="101">
        <v>2540104</v>
      </c>
      <c r="E224" s="101">
        <v>0</v>
      </c>
    </row>
    <row r="225" spans="3:5">
      <c r="C225" s="58" t="s">
        <v>278</v>
      </c>
      <c r="D225" s="101">
        <v>4500000</v>
      </c>
      <c r="E225" s="101">
        <v>0</v>
      </c>
    </row>
    <row r="226" spans="3:5">
      <c r="C226" s="58" t="s">
        <v>513</v>
      </c>
      <c r="D226" s="101">
        <v>2540104</v>
      </c>
      <c r="E226" s="101">
        <v>0</v>
      </c>
    </row>
    <row r="227" spans="3:5">
      <c r="C227" s="58" t="s">
        <v>514</v>
      </c>
      <c r="D227" s="101">
        <v>2540104</v>
      </c>
      <c r="E227" s="101">
        <v>0</v>
      </c>
    </row>
    <row r="228" spans="3:5">
      <c r="C228" s="58" t="s">
        <v>1243</v>
      </c>
      <c r="D228" s="101">
        <v>1087290</v>
      </c>
      <c r="E228" s="101">
        <v>0</v>
      </c>
    </row>
    <row r="229" spans="3:5">
      <c r="C229" s="58" t="s">
        <v>279</v>
      </c>
      <c r="D229" s="101">
        <v>9096288</v>
      </c>
      <c r="E229" s="101">
        <v>0</v>
      </c>
    </row>
    <row r="230" spans="3:5">
      <c r="C230" s="58" t="s">
        <v>515</v>
      </c>
      <c r="D230" s="101">
        <v>6219972</v>
      </c>
      <c r="E230" s="101">
        <v>0</v>
      </c>
    </row>
    <row r="231" spans="3:5">
      <c r="C231" s="58" t="s">
        <v>1242</v>
      </c>
      <c r="D231" s="101">
        <v>1294237</v>
      </c>
      <c r="E231" s="101">
        <v>0</v>
      </c>
    </row>
    <row r="232" spans="3:5">
      <c r="C232" s="58" t="s">
        <v>280</v>
      </c>
      <c r="D232" s="101">
        <v>1697132</v>
      </c>
      <c r="E232" s="101">
        <v>0</v>
      </c>
    </row>
    <row r="233" spans="3:5">
      <c r="C233" s="58" t="s">
        <v>1241</v>
      </c>
      <c r="D233" s="101">
        <v>4348252</v>
      </c>
      <c r="E233" s="101">
        <v>0</v>
      </c>
    </row>
    <row r="234" spans="3:5">
      <c r="C234" s="58" t="s">
        <v>732</v>
      </c>
      <c r="D234" s="101">
        <v>1000000</v>
      </c>
      <c r="E234" s="101">
        <v>4321302.0199999996</v>
      </c>
    </row>
    <row r="235" spans="3:5">
      <c r="C235" s="58" t="s">
        <v>516</v>
      </c>
      <c r="D235" s="101">
        <v>2209319</v>
      </c>
      <c r="E235" s="101">
        <v>0</v>
      </c>
    </row>
    <row r="236" spans="3:5">
      <c r="C236" s="58" t="s">
        <v>1842</v>
      </c>
      <c r="D236" s="101">
        <v>0</v>
      </c>
      <c r="E236" s="101">
        <v>0</v>
      </c>
    </row>
    <row r="237" spans="3:5">
      <c r="C237" s="58" t="s">
        <v>281</v>
      </c>
      <c r="D237" s="101">
        <v>150000000</v>
      </c>
      <c r="E237" s="101">
        <v>0</v>
      </c>
    </row>
    <row r="238" spans="3:5">
      <c r="C238" s="58" t="s">
        <v>1341</v>
      </c>
      <c r="D238" s="101">
        <v>56087877</v>
      </c>
      <c r="E238" s="101">
        <v>0</v>
      </c>
    </row>
    <row r="239" spans="3:5">
      <c r="C239" s="58" t="s">
        <v>1342</v>
      </c>
      <c r="D239" s="101">
        <v>450068</v>
      </c>
      <c r="E239" s="101">
        <v>0</v>
      </c>
    </row>
    <row r="240" spans="3:5">
      <c r="C240" s="58" t="s">
        <v>1870</v>
      </c>
      <c r="D240" s="101">
        <v>0</v>
      </c>
      <c r="E240" s="101">
        <v>0</v>
      </c>
    </row>
    <row r="241" spans="3:5">
      <c r="C241" s="58" t="s">
        <v>282</v>
      </c>
      <c r="D241" s="101">
        <v>987400000</v>
      </c>
      <c r="E241" s="101">
        <v>0</v>
      </c>
    </row>
    <row r="242" spans="3:5">
      <c r="C242" s="58" t="s">
        <v>1240</v>
      </c>
      <c r="D242" s="101">
        <v>600000</v>
      </c>
      <c r="E242" s="101">
        <v>0</v>
      </c>
    </row>
    <row r="243" spans="3:5">
      <c r="C243" s="58" t="s">
        <v>1995</v>
      </c>
      <c r="D243" s="101">
        <v>18131803</v>
      </c>
      <c r="E243" s="101">
        <v>0</v>
      </c>
    </row>
    <row r="244" spans="3:5">
      <c r="C244" s="58" t="s">
        <v>1996</v>
      </c>
      <c r="D244" s="101">
        <v>4114300</v>
      </c>
      <c r="E244" s="101">
        <v>0</v>
      </c>
    </row>
    <row r="245" spans="3:5">
      <c r="C245" s="58" t="s">
        <v>1871</v>
      </c>
      <c r="D245" s="101">
        <v>0</v>
      </c>
      <c r="E245" s="101">
        <v>0</v>
      </c>
    </row>
    <row r="246" spans="3:5">
      <c r="C246" s="58" t="s">
        <v>1239</v>
      </c>
      <c r="D246" s="101">
        <v>4500000</v>
      </c>
      <c r="E246" s="101">
        <v>0</v>
      </c>
    </row>
    <row r="247" spans="3:5">
      <c r="C247" s="58" t="s">
        <v>936</v>
      </c>
      <c r="D247" s="101">
        <v>5000000</v>
      </c>
      <c r="E247" s="101">
        <v>0</v>
      </c>
    </row>
    <row r="248" spans="3:5">
      <c r="C248" s="58" t="s">
        <v>937</v>
      </c>
      <c r="D248" s="101">
        <v>16842797</v>
      </c>
      <c r="E248" s="101">
        <v>0</v>
      </c>
    </row>
    <row r="249" spans="3:5">
      <c r="C249" s="58" t="s">
        <v>1060</v>
      </c>
      <c r="D249" s="101">
        <v>20594048</v>
      </c>
      <c r="E249" s="101">
        <v>0</v>
      </c>
    </row>
    <row r="250" spans="3:5">
      <c r="C250" s="58" t="s">
        <v>283</v>
      </c>
      <c r="D250" s="101">
        <v>7500000</v>
      </c>
      <c r="E250" s="101">
        <v>0</v>
      </c>
    </row>
    <row r="251" spans="3:5">
      <c r="C251" s="58" t="s">
        <v>1872</v>
      </c>
      <c r="D251" s="101">
        <v>0</v>
      </c>
      <c r="E251" s="101">
        <v>0</v>
      </c>
    </row>
    <row r="252" spans="3:5">
      <c r="C252" s="58" t="s">
        <v>284</v>
      </c>
      <c r="D252" s="101">
        <v>3000000</v>
      </c>
      <c r="E252" s="101">
        <v>0</v>
      </c>
    </row>
    <row r="253" spans="3:5">
      <c r="C253" s="58" t="s">
        <v>419</v>
      </c>
      <c r="D253" s="101">
        <v>7500000</v>
      </c>
      <c r="E253" s="101">
        <v>0</v>
      </c>
    </row>
    <row r="254" spans="3:5">
      <c r="C254" s="58" t="s">
        <v>908</v>
      </c>
      <c r="D254" s="101">
        <v>5109366</v>
      </c>
      <c r="E254" s="101">
        <v>0</v>
      </c>
    </row>
    <row r="255" spans="3:5">
      <c r="C255" s="58" t="s">
        <v>1990</v>
      </c>
      <c r="D255" s="101">
        <v>3787500</v>
      </c>
      <c r="E255" s="101">
        <v>0</v>
      </c>
    </row>
    <row r="256" spans="3:5">
      <c r="C256" s="100" t="s">
        <v>242</v>
      </c>
      <c r="D256" s="101">
        <v>342406263</v>
      </c>
      <c r="E256" s="101">
        <v>0</v>
      </c>
    </row>
    <row r="257" spans="3:5">
      <c r="C257" s="58" t="s">
        <v>282</v>
      </c>
      <c r="D257" s="101">
        <v>15000000</v>
      </c>
      <c r="E257" s="101">
        <v>0</v>
      </c>
    </row>
    <row r="258" spans="3:5">
      <c r="C258" s="58" t="s">
        <v>1005</v>
      </c>
      <c r="D258" s="101">
        <v>327406263</v>
      </c>
      <c r="E258" s="101">
        <v>0</v>
      </c>
    </row>
    <row r="259" spans="3:5">
      <c r="C259" s="58" t="s">
        <v>1873</v>
      </c>
      <c r="D259" s="101">
        <v>0</v>
      </c>
      <c r="E259" s="101">
        <v>0</v>
      </c>
    </row>
    <row r="260" spans="3:5">
      <c r="C260" s="100" t="s">
        <v>243</v>
      </c>
      <c r="D260" s="101">
        <v>0</v>
      </c>
      <c r="E260" s="101">
        <v>0</v>
      </c>
    </row>
    <row r="261" spans="3:5">
      <c r="C261" s="58" t="s">
        <v>1842</v>
      </c>
      <c r="D261" s="101">
        <v>0</v>
      </c>
      <c r="E261" s="101">
        <v>0</v>
      </c>
    </row>
    <row r="262" spans="3:5">
      <c r="C262" s="160" t="s">
        <v>285</v>
      </c>
      <c r="D262" s="161">
        <v>3238249486</v>
      </c>
      <c r="E262" s="161">
        <v>55432066.100000001</v>
      </c>
    </row>
    <row r="263" spans="3:5">
      <c r="C263" s="100" t="s">
        <v>240</v>
      </c>
      <c r="D263" s="101">
        <v>2962249486</v>
      </c>
      <c r="E263" s="101">
        <v>55432066.100000001</v>
      </c>
    </row>
    <row r="264" spans="3:5">
      <c r="C264" s="58" t="s">
        <v>1343</v>
      </c>
      <c r="D264" s="101">
        <v>1214590</v>
      </c>
      <c r="E264" s="101">
        <v>0</v>
      </c>
    </row>
    <row r="265" spans="3:5">
      <c r="C265" s="58" t="s">
        <v>868</v>
      </c>
      <c r="D265" s="101">
        <v>1500000000</v>
      </c>
      <c r="E265" s="101">
        <v>7072900</v>
      </c>
    </row>
    <row r="266" spans="3:5">
      <c r="C266" s="58" t="s">
        <v>1432</v>
      </c>
      <c r="D266" s="101">
        <v>20487441</v>
      </c>
      <c r="E266" s="101">
        <v>13256439.470000001</v>
      </c>
    </row>
    <row r="267" spans="3:5">
      <c r="C267" s="58" t="s">
        <v>403</v>
      </c>
      <c r="D267" s="101">
        <v>1100000000</v>
      </c>
      <c r="E267" s="101">
        <v>0</v>
      </c>
    </row>
    <row r="268" spans="3:5">
      <c r="C268" s="58" t="s">
        <v>1059</v>
      </c>
      <c r="D268" s="101">
        <v>44763887</v>
      </c>
      <c r="E268" s="101">
        <v>6386020.8200000003</v>
      </c>
    </row>
    <row r="269" spans="3:5">
      <c r="C269" s="58" t="s">
        <v>1874</v>
      </c>
      <c r="D269" s="101">
        <v>0</v>
      </c>
      <c r="E269" s="101">
        <v>0</v>
      </c>
    </row>
    <row r="270" spans="3:5">
      <c r="C270" s="58" t="s">
        <v>1238</v>
      </c>
      <c r="D270" s="101">
        <v>30000000</v>
      </c>
      <c r="E270" s="101">
        <v>0</v>
      </c>
    </row>
    <row r="271" spans="3:5">
      <c r="C271" s="58" t="s">
        <v>1875</v>
      </c>
      <c r="D271" s="101">
        <v>0</v>
      </c>
      <c r="E271" s="101">
        <v>2837659.06</v>
      </c>
    </row>
    <row r="272" spans="3:5">
      <c r="C272" s="58" t="s">
        <v>460</v>
      </c>
      <c r="D272" s="101">
        <v>3337895</v>
      </c>
      <c r="E272" s="101">
        <v>2586995.63</v>
      </c>
    </row>
    <row r="273" spans="3:5">
      <c r="C273" s="58" t="s">
        <v>1237</v>
      </c>
      <c r="D273" s="101">
        <v>52500001</v>
      </c>
      <c r="E273" s="101">
        <v>0</v>
      </c>
    </row>
    <row r="274" spans="3:5">
      <c r="C274" s="58" t="s">
        <v>461</v>
      </c>
      <c r="D274" s="101">
        <v>1200000</v>
      </c>
      <c r="E274" s="101">
        <v>0</v>
      </c>
    </row>
    <row r="275" spans="3:5">
      <c r="C275" s="58" t="s">
        <v>286</v>
      </c>
      <c r="D275" s="101">
        <v>3779637</v>
      </c>
      <c r="E275" s="101">
        <v>0</v>
      </c>
    </row>
    <row r="276" spans="3:5">
      <c r="C276" s="58" t="s">
        <v>1236</v>
      </c>
      <c r="D276" s="101">
        <v>15021140</v>
      </c>
      <c r="E276" s="101">
        <v>0</v>
      </c>
    </row>
    <row r="277" spans="3:5">
      <c r="C277" s="58" t="s">
        <v>827</v>
      </c>
      <c r="D277" s="101">
        <v>22515376</v>
      </c>
      <c r="E277" s="101">
        <v>0</v>
      </c>
    </row>
    <row r="278" spans="3:5">
      <c r="C278" s="58" t="s">
        <v>1812</v>
      </c>
      <c r="D278" s="101">
        <v>0</v>
      </c>
      <c r="E278" s="101">
        <v>502187.76</v>
      </c>
    </row>
    <row r="279" spans="3:5">
      <c r="C279" s="58" t="s">
        <v>1813</v>
      </c>
      <c r="D279" s="101">
        <v>0</v>
      </c>
      <c r="E279" s="101">
        <v>372215.67</v>
      </c>
    </row>
    <row r="280" spans="3:5">
      <c r="C280" s="58" t="s">
        <v>1814</v>
      </c>
      <c r="D280" s="101">
        <v>0</v>
      </c>
      <c r="E280" s="101">
        <v>417647.69</v>
      </c>
    </row>
    <row r="281" spans="3:5">
      <c r="C281" s="58" t="s">
        <v>1344</v>
      </c>
      <c r="D281" s="101">
        <v>5568297</v>
      </c>
      <c r="E281" s="101">
        <v>0</v>
      </c>
    </row>
    <row r="282" spans="3:5">
      <c r="C282" s="58" t="s">
        <v>1997</v>
      </c>
      <c r="D282" s="101">
        <v>0</v>
      </c>
      <c r="E282" s="101">
        <v>0</v>
      </c>
    </row>
    <row r="283" spans="3:5">
      <c r="C283" s="58" t="s">
        <v>1433</v>
      </c>
      <c r="D283" s="101">
        <v>5054925</v>
      </c>
      <c r="E283" s="101">
        <v>0</v>
      </c>
    </row>
    <row r="284" spans="3:5">
      <c r="C284" s="58" t="s">
        <v>1876</v>
      </c>
      <c r="D284" s="101">
        <v>0</v>
      </c>
      <c r="E284" s="101">
        <v>0</v>
      </c>
    </row>
    <row r="285" spans="3:5">
      <c r="C285" s="58" t="s">
        <v>1006</v>
      </c>
      <c r="D285" s="101">
        <v>4228542</v>
      </c>
      <c r="E285" s="101">
        <v>0</v>
      </c>
    </row>
    <row r="286" spans="3:5">
      <c r="C286" s="58" t="s">
        <v>1007</v>
      </c>
      <c r="D286" s="101">
        <v>10259585</v>
      </c>
      <c r="E286" s="101">
        <v>0</v>
      </c>
    </row>
    <row r="287" spans="3:5">
      <c r="C287" s="58" t="s">
        <v>733</v>
      </c>
      <c r="D287" s="101">
        <v>4017656</v>
      </c>
      <c r="E287" s="101">
        <v>0</v>
      </c>
    </row>
    <row r="288" spans="3:5">
      <c r="C288" s="58" t="s">
        <v>734</v>
      </c>
      <c r="D288" s="101">
        <v>2844650</v>
      </c>
      <c r="E288" s="101">
        <v>0</v>
      </c>
    </row>
    <row r="289" spans="3:5">
      <c r="C289" s="58" t="s">
        <v>735</v>
      </c>
      <c r="D289" s="101">
        <v>1095012</v>
      </c>
      <c r="E289" s="101">
        <v>0</v>
      </c>
    </row>
    <row r="290" spans="3:5">
      <c r="C290" s="58" t="s">
        <v>1345</v>
      </c>
      <c r="D290" s="101">
        <v>39493497</v>
      </c>
      <c r="E290" s="101">
        <v>0</v>
      </c>
    </row>
    <row r="291" spans="3:5">
      <c r="C291" s="58" t="s">
        <v>938</v>
      </c>
      <c r="D291" s="101">
        <v>12480334</v>
      </c>
      <c r="E291" s="101">
        <v>0</v>
      </c>
    </row>
    <row r="292" spans="3:5">
      <c r="C292" s="58" t="s">
        <v>420</v>
      </c>
      <c r="D292" s="101">
        <v>29773058</v>
      </c>
      <c r="E292" s="101">
        <v>22000000</v>
      </c>
    </row>
    <row r="293" spans="3:5">
      <c r="C293" s="58" t="s">
        <v>287</v>
      </c>
      <c r="D293" s="101">
        <v>52613963</v>
      </c>
      <c r="E293" s="101">
        <v>0</v>
      </c>
    </row>
    <row r="294" spans="3:5">
      <c r="C294" s="100" t="s">
        <v>243</v>
      </c>
      <c r="D294" s="101">
        <v>276000000</v>
      </c>
      <c r="E294" s="101">
        <v>0</v>
      </c>
    </row>
    <row r="295" spans="3:5">
      <c r="C295" s="58" t="s">
        <v>1237</v>
      </c>
      <c r="D295" s="101">
        <v>276000000</v>
      </c>
      <c r="E295" s="101">
        <v>0</v>
      </c>
    </row>
    <row r="296" spans="3:5">
      <c r="C296" s="160" t="s">
        <v>246</v>
      </c>
      <c r="D296" s="161">
        <v>3319558086</v>
      </c>
      <c r="E296" s="161">
        <v>512118298.46999997</v>
      </c>
    </row>
    <row r="297" spans="3:5">
      <c r="C297" s="100" t="s">
        <v>240</v>
      </c>
      <c r="D297" s="101">
        <v>2270614511</v>
      </c>
      <c r="E297" s="101">
        <v>512118298.46999997</v>
      </c>
    </row>
    <row r="298" spans="3:5">
      <c r="C298" s="58" t="s">
        <v>939</v>
      </c>
      <c r="D298" s="101">
        <v>5740696</v>
      </c>
      <c r="E298" s="101">
        <v>0</v>
      </c>
    </row>
    <row r="299" spans="3:5">
      <c r="C299" s="58" t="s">
        <v>1434</v>
      </c>
      <c r="D299" s="101">
        <v>2725489</v>
      </c>
      <c r="E299" s="101">
        <v>0</v>
      </c>
    </row>
    <row r="300" spans="3:5">
      <c r="C300" s="58" t="s">
        <v>1346</v>
      </c>
      <c r="D300" s="101">
        <v>25006973</v>
      </c>
      <c r="E300" s="101">
        <v>11060624.949999999</v>
      </c>
    </row>
    <row r="301" spans="3:5">
      <c r="C301" s="58" t="s">
        <v>1235</v>
      </c>
      <c r="D301" s="101">
        <v>1931173</v>
      </c>
      <c r="E301" s="101">
        <v>0</v>
      </c>
    </row>
    <row r="302" spans="3:5">
      <c r="C302" s="58" t="s">
        <v>288</v>
      </c>
      <c r="D302" s="101">
        <v>10945349</v>
      </c>
      <c r="E302" s="101">
        <v>0</v>
      </c>
    </row>
    <row r="303" spans="3:5">
      <c r="C303" s="58" t="s">
        <v>462</v>
      </c>
      <c r="D303" s="101">
        <v>5744000</v>
      </c>
      <c r="E303" s="101">
        <v>0</v>
      </c>
    </row>
    <row r="304" spans="3:5">
      <c r="C304" s="58" t="s">
        <v>1234</v>
      </c>
      <c r="D304" s="101">
        <v>12640275</v>
      </c>
      <c r="E304" s="101">
        <v>0</v>
      </c>
    </row>
    <row r="305" spans="3:5">
      <c r="C305" s="58" t="s">
        <v>869</v>
      </c>
      <c r="D305" s="101">
        <v>29237609</v>
      </c>
      <c r="E305" s="101">
        <v>0</v>
      </c>
    </row>
    <row r="306" spans="3:5">
      <c r="C306" s="58" t="s">
        <v>1815</v>
      </c>
      <c r="D306" s="101">
        <v>0</v>
      </c>
      <c r="E306" s="101">
        <v>537002.41</v>
      </c>
    </row>
    <row r="307" spans="3:5">
      <c r="C307" s="58" t="s">
        <v>1435</v>
      </c>
      <c r="D307" s="101">
        <v>33077394</v>
      </c>
      <c r="E307" s="101">
        <v>0</v>
      </c>
    </row>
    <row r="308" spans="3:5">
      <c r="C308" s="58" t="s">
        <v>1436</v>
      </c>
      <c r="D308" s="101">
        <v>21462414</v>
      </c>
      <c r="E308" s="101">
        <v>0</v>
      </c>
    </row>
    <row r="309" spans="3:5">
      <c r="C309" s="58" t="s">
        <v>1843</v>
      </c>
      <c r="D309" s="101">
        <v>0</v>
      </c>
      <c r="E309" s="101">
        <v>0</v>
      </c>
    </row>
    <row r="310" spans="3:5">
      <c r="C310" s="58" t="s">
        <v>828</v>
      </c>
      <c r="D310" s="101">
        <v>41210000</v>
      </c>
      <c r="E310" s="101">
        <v>29888531.140000001</v>
      </c>
    </row>
    <row r="311" spans="3:5">
      <c r="C311" s="58" t="s">
        <v>909</v>
      </c>
      <c r="D311" s="101">
        <v>37500029</v>
      </c>
      <c r="E311" s="101">
        <v>29883672.190000001</v>
      </c>
    </row>
    <row r="312" spans="3:5">
      <c r="C312" s="58" t="s">
        <v>621</v>
      </c>
      <c r="D312" s="101">
        <v>7596315</v>
      </c>
      <c r="E312" s="101">
        <v>2584156.96</v>
      </c>
    </row>
    <row r="313" spans="3:5">
      <c r="C313" s="58" t="s">
        <v>1233</v>
      </c>
      <c r="D313" s="101">
        <v>5645883</v>
      </c>
      <c r="E313" s="101">
        <v>0</v>
      </c>
    </row>
    <row r="314" spans="3:5">
      <c r="C314" s="58" t="s">
        <v>622</v>
      </c>
      <c r="D314" s="101">
        <v>7656660</v>
      </c>
      <c r="E314" s="101">
        <v>4399886.91</v>
      </c>
    </row>
    <row r="315" spans="3:5">
      <c r="C315" s="58" t="s">
        <v>623</v>
      </c>
      <c r="D315" s="101">
        <v>6917773</v>
      </c>
      <c r="E315" s="101">
        <v>3816060.73</v>
      </c>
    </row>
    <row r="316" spans="3:5">
      <c r="C316" s="58" t="s">
        <v>1437</v>
      </c>
      <c r="D316" s="101">
        <v>26204967</v>
      </c>
      <c r="E316" s="101">
        <v>12405900.880000001</v>
      </c>
    </row>
    <row r="317" spans="3:5">
      <c r="C317" s="58" t="s">
        <v>870</v>
      </c>
      <c r="D317" s="101">
        <v>8273439</v>
      </c>
      <c r="E317" s="101">
        <v>0</v>
      </c>
    </row>
    <row r="318" spans="3:5">
      <c r="C318" s="58" t="s">
        <v>1438</v>
      </c>
      <c r="D318" s="101">
        <v>4516773</v>
      </c>
      <c r="E318" s="101">
        <v>0</v>
      </c>
    </row>
    <row r="319" spans="3:5">
      <c r="C319" s="58" t="s">
        <v>624</v>
      </c>
      <c r="D319" s="101">
        <v>1088833</v>
      </c>
      <c r="E319" s="101">
        <v>0</v>
      </c>
    </row>
    <row r="320" spans="3:5">
      <c r="C320" s="58" t="s">
        <v>625</v>
      </c>
      <c r="D320" s="101">
        <v>1088833</v>
      </c>
      <c r="E320" s="101">
        <v>0</v>
      </c>
    </row>
    <row r="321" spans="3:5">
      <c r="C321" s="58" t="s">
        <v>1232</v>
      </c>
      <c r="D321" s="101">
        <v>2506068</v>
      </c>
      <c r="E321" s="101">
        <v>0</v>
      </c>
    </row>
    <row r="322" spans="3:5">
      <c r="C322" s="58" t="s">
        <v>1998</v>
      </c>
      <c r="D322" s="101">
        <v>6902575</v>
      </c>
      <c r="E322" s="101">
        <v>0</v>
      </c>
    </row>
    <row r="323" spans="3:5">
      <c r="C323" s="58" t="s">
        <v>1439</v>
      </c>
      <c r="D323" s="101">
        <v>2506068</v>
      </c>
      <c r="E323" s="101">
        <v>0</v>
      </c>
    </row>
    <row r="324" spans="3:5">
      <c r="C324" s="58" t="s">
        <v>626</v>
      </c>
      <c r="D324" s="101">
        <v>1519414</v>
      </c>
      <c r="E324" s="101">
        <v>0</v>
      </c>
    </row>
    <row r="325" spans="3:5">
      <c r="C325" s="58" t="s">
        <v>1231</v>
      </c>
      <c r="D325" s="101">
        <v>7597070</v>
      </c>
      <c r="E325" s="101">
        <v>0</v>
      </c>
    </row>
    <row r="326" spans="3:5">
      <c r="C326" s="58" t="s">
        <v>404</v>
      </c>
      <c r="D326" s="101">
        <v>196433820</v>
      </c>
      <c r="E326" s="101">
        <v>19435201.289999999</v>
      </c>
    </row>
    <row r="327" spans="3:5">
      <c r="C327" s="58" t="s">
        <v>1999</v>
      </c>
      <c r="D327" s="101">
        <v>4194427</v>
      </c>
      <c r="E327" s="101">
        <v>0</v>
      </c>
    </row>
    <row r="328" spans="3:5">
      <c r="C328" s="58" t="s">
        <v>627</v>
      </c>
      <c r="D328" s="101">
        <v>2437449</v>
      </c>
      <c r="E328" s="101">
        <v>0</v>
      </c>
    </row>
    <row r="329" spans="3:5">
      <c r="C329" s="58" t="s">
        <v>1440</v>
      </c>
      <c r="D329" s="101">
        <v>1596112</v>
      </c>
      <c r="E329" s="101">
        <v>0</v>
      </c>
    </row>
    <row r="330" spans="3:5">
      <c r="C330" s="58" t="s">
        <v>1230</v>
      </c>
      <c r="D330" s="101">
        <v>3754097</v>
      </c>
      <c r="E330" s="101">
        <v>0</v>
      </c>
    </row>
    <row r="331" spans="3:5">
      <c r="C331" s="58" t="s">
        <v>628</v>
      </c>
      <c r="D331" s="101">
        <v>1595760</v>
      </c>
      <c r="E331" s="101">
        <v>0</v>
      </c>
    </row>
    <row r="332" spans="3:5">
      <c r="C332" s="58" t="s">
        <v>1441</v>
      </c>
      <c r="D332" s="101">
        <v>1117032</v>
      </c>
      <c r="E332" s="101">
        <v>0</v>
      </c>
    </row>
    <row r="333" spans="3:5">
      <c r="C333" s="58" t="s">
        <v>405</v>
      </c>
      <c r="D333" s="101">
        <v>10850043</v>
      </c>
      <c r="E333" s="101">
        <v>0</v>
      </c>
    </row>
    <row r="334" spans="3:5">
      <c r="C334" s="58" t="s">
        <v>629</v>
      </c>
      <c r="D334" s="101">
        <v>3401093</v>
      </c>
      <c r="E334" s="101">
        <v>0</v>
      </c>
    </row>
    <row r="335" spans="3:5">
      <c r="C335" s="58" t="s">
        <v>1442</v>
      </c>
      <c r="D335" s="101">
        <v>3059076</v>
      </c>
      <c r="E335" s="101">
        <v>0</v>
      </c>
    </row>
    <row r="336" spans="3:5">
      <c r="C336" s="58" t="s">
        <v>1229</v>
      </c>
      <c r="D336" s="101">
        <v>44901865</v>
      </c>
      <c r="E336" s="101">
        <v>0</v>
      </c>
    </row>
    <row r="337" spans="3:5">
      <c r="C337" s="58" t="s">
        <v>1443</v>
      </c>
      <c r="D337" s="101">
        <v>1559024</v>
      </c>
      <c r="E337" s="101">
        <v>0</v>
      </c>
    </row>
    <row r="338" spans="3:5">
      <c r="C338" s="58" t="s">
        <v>1444</v>
      </c>
      <c r="D338" s="101">
        <v>16509137</v>
      </c>
      <c r="E338" s="101">
        <v>0</v>
      </c>
    </row>
    <row r="339" spans="3:5">
      <c r="C339" s="58" t="s">
        <v>630</v>
      </c>
      <c r="D339" s="101">
        <v>1559024</v>
      </c>
      <c r="E339" s="101">
        <v>0</v>
      </c>
    </row>
    <row r="340" spans="3:5">
      <c r="C340" s="58" t="s">
        <v>1228</v>
      </c>
      <c r="D340" s="101">
        <v>1989693</v>
      </c>
      <c r="E340" s="101">
        <v>0</v>
      </c>
    </row>
    <row r="341" spans="3:5">
      <c r="C341" s="58" t="s">
        <v>1347</v>
      </c>
      <c r="D341" s="101">
        <v>50121296</v>
      </c>
      <c r="E341" s="101">
        <v>0</v>
      </c>
    </row>
    <row r="342" spans="3:5">
      <c r="C342" s="58" t="s">
        <v>2000</v>
      </c>
      <c r="D342" s="101">
        <v>5295987</v>
      </c>
      <c r="E342" s="101">
        <v>0</v>
      </c>
    </row>
    <row r="343" spans="3:5">
      <c r="C343" s="58" t="s">
        <v>1227</v>
      </c>
      <c r="D343" s="101">
        <v>1072941</v>
      </c>
      <c r="E343" s="101">
        <v>0</v>
      </c>
    </row>
    <row r="344" spans="3:5">
      <c r="C344" s="58" t="s">
        <v>1226</v>
      </c>
      <c r="D344" s="101">
        <v>11597000</v>
      </c>
      <c r="E344" s="101">
        <v>0</v>
      </c>
    </row>
    <row r="345" spans="3:5">
      <c r="C345" s="58" t="s">
        <v>1877</v>
      </c>
      <c r="D345" s="101">
        <v>0</v>
      </c>
      <c r="E345" s="101">
        <v>0</v>
      </c>
    </row>
    <row r="346" spans="3:5">
      <c r="C346" s="58" t="s">
        <v>631</v>
      </c>
      <c r="D346" s="101">
        <v>1514599</v>
      </c>
      <c r="E346" s="101">
        <v>0</v>
      </c>
    </row>
    <row r="347" spans="3:5">
      <c r="C347" s="58" t="s">
        <v>632</v>
      </c>
      <c r="D347" s="101">
        <v>1514599</v>
      </c>
      <c r="E347" s="101">
        <v>0</v>
      </c>
    </row>
    <row r="348" spans="3:5">
      <c r="C348" s="58" t="s">
        <v>1878</v>
      </c>
      <c r="D348" s="101">
        <v>0</v>
      </c>
      <c r="E348" s="101">
        <v>0</v>
      </c>
    </row>
    <row r="349" spans="3:5">
      <c r="C349" s="58" t="s">
        <v>633</v>
      </c>
      <c r="D349" s="101">
        <v>1516038</v>
      </c>
      <c r="E349" s="101">
        <v>0</v>
      </c>
    </row>
    <row r="350" spans="3:5">
      <c r="C350" s="58" t="s">
        <v>1445</v>
      </c>
      <c r="D350" s="101">
        <v>1516038</v>
      </c>
      <c r="E350" s="101">
        <v>0</v>
      </c>
    </row>
    <row r="351" spans="3:5">
      <c r="C351" s="58" t="s">
        <v>871</v>
      </c>
      <c r="D351" s="101">
        <v>5222496</v>
      </c>
      <c r="E351" s="101">
        <v>0</v>
      </c>
    </row>
    <row r="352" spans="3:5">
      <c r="C352" s="58" t="s">
        <v>634</v>
      </c>
      <c r="D352" s="101">
        <v>1516038</v>
      </c>
      <c r="E352" s="101">
        <v>0</v>
      </c>
    </row>
    <row r="353" spans="3:5">
      <c r="C353" s="58" t="s">
        <v>635</v>
      </c>
      <c r="D353" s="101">
        <v>8388626</v>
      </c>
      <c r="E353" s="101">
        <v>0</v>
      </c>
    </row>
    <row r="354" spans="3:5">
      <c r="C354" s="58" t="s">
        <v>1225</v>
      </c>
      <c r="D354" s="101">
        <v>2489491</v>
      </c>
      <c r="E354" s="101">
        <v>0</v>
      </c>
    </row>
    <row r="355" spans="3:5">
      <c r="C355" s="58" t="s">
        <v>1348</v>
      </c>
      <c r="D355" s="101">
        <v>5000000</v>
      </c>
      <c r="E355" s="101">
        <v>0</v>
      </c>
    </row>
    <row r="356" spans="3:5">
      <c r="C356" s="58" t="s">
        <v>636</v>
      </c>
      <c r="D356" s="101">
        <v>2489491</v>
      </c>
      <c r="E356" s="101">
        <v>0</v>
      </c>
    </row>
    <row r="357" spans="3:5">
      <c r="C357" s="58" t="s">
        <v>637</v>
      </c>
      <c r="D357" s="101">
        <v>2489491</v>
      </c>
      <c r="E357" s="101">
        <v>0</v>
      </c>
    </row>
    <row r="358" spans="3:5">
      <c r="C358" s="58" t="s">
        <v>638</v>
      </c>
      <c r="D358" s="101">
        <v>1077476</v>
      </c>
      <c r="E358" s="101">
        <v>24883.84</v>
      </c>
    </row>
    <row r="359" spans="3:5">
      <c r="C359" s="58" t="s">
        <v>2001</v>
      </c>
      <c r="D359" s="101">
        <v>28060354</v>
      </c>
      <c r="E359" s="101">
        <v>0</v>
      </c>
    </row>
    <row r="360" spans="3:5">
      <c r="C360" s="58" t="s">
        <v>639</v>
      </c>
      <c r="D360" s="101">
        <v>1077476</v>
      </c>
      <c r="E360" s="101">
        <v>24883.84</v>
      </c>
    </row>
    <row r="361" spans="3:5">
      <c r="C361" s="58" t="s">
        <v>640</v>
      </c>
      <c r="D361" s="101">
        <v>1508467</v>
      </c>
      <c r="E361" s="101">
        <v>2475683.7200000002</v>
      </c>
    </row>
    <row r="362" spans="3:5">
      <c r="C362" s="58" t="s">
        <v>2002</v>
      </c>
      <c r="D362" s="101">
        <v>755258653</v>
      </c>
      <c r="E362" s="101">
        <v>163256495.74999997</v>
      </c>
    </row>
    <row r="363" spans="3:5">
      <c r="C363" s="58" t="s">
        <v>1350</v>
      </c>
      <c r="D363" s="101">
        <v>42431165</v>
      </c>
      <c r="E363" s="101">
        <v>0</v>
      </c>
    </row>
    <row r="364" spans="3:5">
      <c r="C364" s="58" t="s">
        <v>1446</v>
      </c>
      <c r="D364" s="101">
        <v>1466207</v>
      </c>
      <c r="E364" s="101">
        <v>0</v>
      </c>
    </row>
    <row r="365" spans="3:5">
      <c r="C365" s="58" t="s">
        <v>910</v>
      </c>
      <c r="D365" s="101">
        <v>111907056</v>
      </c>
      <c r="E365" s="101">
        <v>12000031</v>
      </c>
    </row>
    <row r="366" spans="3:5">
      <c r="C366" s="58" t="s">
        <v>829</v>
      </c>
      <c r="D366" s="101">
        <v>75000000</v>
      </c>
      <c r="E366" s="101">
        <v>59938026.780000001</v>
      </c>
    </row>
    <row r="367" spans="3:5">
      <c r="C367" s="58" t="s">
        <v>1224</v>
      </c>
      <c r="D367" s="101">
        <v>1514599</v>
      </c>
      <c r="E367" s="101">
        <v>0</v>
      </c>
    </row>
    <row r="368" spans="3:5">
      <c r="C368" s="58" t="s">
        <v>830</v>
      </c>
      <c r="D368" s="101">
        <v>112920651</v>
      </c>
      <c r="E368" s="101">
        <v>90420651</v>
      </c>
    </row>
    <row r="369" spans="3:5">
      <c r="C369" s="58" t="s">
        <v>941</v>
      </c>
      <c r="D369" s="101">
        <v>10356939</v>
      </c>
      <c r="E369" s="101">
        <v>0</v>
      </c>
    </row>
    <row r="370" spans="3:5">
      <c r="C370" s="58" t="s">
        <v>1298</v>
      </c>
      <c r="D370" s="101">
        <v>38372329</v>
      </c>
      <c r="E370" s="101">
        <v>0</v>
      </c>
    </row>
    <row r="371" spans="3:5">
      <c r="C371" s="58" t="s">
        <v>2003</v>
      </c>
      <c r="D371" s="101">
        <v>46052778</v>
      </c>
      <c r="E371" s="101">
        <v>0</v>
      </c>
    </row>
    <row r="372" spans="3:5">
      <c r="C372" s="58" t="s">
        <v>1349</v>
      </c>
      <c r="D372" s="101">
        <v>12246282</v>
      </c>
      <c r="E372" s="101">
        <v>0</v>
      </c>
    </row>
    <row r="373" spans="3:5">
      <c r="C373" s="58" t="s">
        <v>942</v>
      </c>
      <c r="D373" s="101">
        <v>94360662</v>
      </c>
      <c r="E373" s="101">
        <v>0</v>
      </c>
    </row>
    <row r="374" spans="3:5">
      <c r="C374" s="58" t="s">
        <v>1447</v>
      </c>
      <c r="D374" s="101">
        <v>125547191</v>
      </c>
      <c r="E374" s="101">
        <v>0</v>
      </c>
    </row>
    <row r="375" spans="3:5">
      <c r="C375" s="58" t="s">
        <v>2004</v>
      </c>
      <c r="D375" s="101">
        <v>97512371</v>
      </c>
      <c r="E375" s="101">
        <v>69966605.079999998</v>
      </c>
    </row>
    <row r="376" spans="3:5">
      <c r="C376" s="100" t="s">
        <v>242</v>
      </c>
      <c r="D376" s="101">
        <v>8757016</v>
      </c>
      <c r="E376" s="101">
        <v>0</v>
      </c>
    </row>
    <row r="377" spans="3:5">
      <c r="C377" s="58" t="s">
        <v>1436</v>
      </c>
      <c r="D377" s="101">
        <v>6599199</v>
      </c>
      <c r="E377" s="101">
        <v>0</v>
      </c>
    </row>
    <row r="378" spans="3:5">
      <c r="C378" s="58" t="s">
        <v>940</v>
      </c>
      <c r="D378" s="101">
        <v>2157817</v>
      </c>
      <c r="E378" s="101">
        <v>0</v>
      </c>
    </row>
    <row r="379" spans="3:5">
      <c r="C379" s="100" t="s">
        <v>243</v>
      </c>
      <c r="D379" s="101">
        <v>550959819</v>
      </c>
      <c r="E379" s="101">
        <v>0</v>
      </c>
    </row>
    <row r="380" spans="3:5">
      <c r="C380" s="58" t="s">
        <v>1448</v>
      </c>
      <c r="D380" s="101">
        <v>127829819</v>
      </c>
      <c r="E380" s="101">
        <v>0</v>
      </c>
    </row>
    <row r="381" spans="3:5">
      <c r="C381" s="58" t="s">
        <v>1223</v>
      </c>
      <c r="D381" s="101">
        <v>423130000</v>
      </c>
      <c r="E381" s="101">
        <v>0</v>
      </c>
    </row>
    <row r="382" spans="3:5">
      <c r="C382" s="100" t="s">
        <v>244</v>
      </c>
      <c r="D382" s="101">
        <v>489226740</v>
      </c>
      <c r="E382" s="101">
        <v>0</v>
      </c>
    </row>
    <row r="383" spans="3:5">
      <c r="C383" s="58" t="s">
        <v>289</v>
      </c>
      <c r="D383" s="101">
        <v>96929844</v>
      </c>
      <c r="E383" s="101">
        <v>0</v>
      </c>
    </row>
    <row r="384" spans="3:5">
      <c r="C384" s="58" t="s">
        <v>1223</v>
      </c>
      <c r="D384" s="101">
        <v>392296896</v>
      </c>
      <c r="E384" s="101">
        <v>0</v>
      </c>
    </row>
    <row r="385" spans="3:5">
      <c r="C385" s="160" t="s">
        <v>290</v>
      </c>
      <c r="D385" s="161">
        <v>1125980738</v>
      </c>
      <c r="E385" s="161">
        <v>129262802.46000001</v>
      </c>
    </row>
    <row r="386" spans="3:5">
      <c r="C386" s="100" t="s">
        <v>240</v>
      </c>
      <c r="D386" s="101">
        <v>1109087269</v>
      </c>
      <c r="E386" s="101">
        <v>129262802.46000001</v>
      </c>
    </row>
    <row r="387" spans="3:5">
      <c r="C387" s="58" t="s">
        <v>1449</v>
      </c>
      <c r="D387" s="101">
        <v>5765056</v>
      </c>
      <c r="E387" s="101">
        <v>0</v>
      </c>
    </row>
    <row r="388" spans="3:5">
      <c r="C388" s="58" t="s">
        <v>872</v>
      </c>
      <c r="D388" s="101">
        <v>15000000</v>
      </c>
      <c r="E388" s="101">
        <v>6948028.25</v>
      </c>
    </row>
    <row r="389" spans="3:5">
      <c r="C389" s="58" t="s">
        <v>1450</v>
      </c>
      <c r="D389" s="101">
        <v>4966671</v>
      </c>
      <c r="E389" s="101">
        <v>0</v>
      </c>
    </row>
    <row r="390" spans="3:5">
      <c r="C390" s="58" t="s">
        <v>2005</v>
      </c>
      <c r="D390" s="101">
        <v>0</v>
      </c>
      <c r="E390" s="101">
        <v>0</v>
      </c>
    </row>
    <row r="391" spans="3:5">
      <c r="C391" s="58" t="s">
        <v>1222</v>
      </c>
      <c r="D391" s="101">
        <v>15038680</v>
      </c>
      <c r="E391" s="101">
        <v>0</v>
      </c>
    </row>
    <row r="392" spans="3:5">
      <c r="C392" s="58" t="s">
        <v>1816</v>
      </c>
      <c r="D392" s="101">
        <v>0</v>
      </c>
      <c r="E392" s="101">
        <v>590696.69999999995</v>
      </c>
    </row>
    <row r="393" spans="3:5">
      <c r="C393" s="58" t="s">
        <v>1817</v>
      </c>
      <c r="D393" s="101">
        <v>0</v>
      </c>
      <c r="E393" s="101">
        <v>518975.59</v>
      </c>
    </row>
    <row r="394" spans="3:5">
      <c r="C394" s="58" t="s">
        <v>1451</v>
      </c>
      <c r="D394" s="101">
        <v>1077369</v>
      </c>
      <c r="E394" s="101">
        <v>0</v>
      </c>
    </row>
    <row r="395" spans="3:5">
      <c r="C395" s="58" t="s">
        <v>1452</v>
      </c>
      <c r="D395" s="101">
        <v>1539099</v>
      </c>
      <c r="E395" s="101">
        <v>0</v>
      </c>
    </row>
    <row r="396" spans="3:5">
      <c r="C396" s="58" t="s">
        <v>1453</v>
      </c>
      <c r="D396" s="101">
        <v>5417029</v>
      </c>
      <c r="E396" s="101">
        <v>0</v>
      </c>
    </row>
    <row r="397" spans="3:5">
      <c r="C397" s="58" t="s">
        <v>1454</v>
      </c>
      <c r="D397" s="101">
        <v>1494129</v>
      </c>
      <c r="E397" s="101">
        <v>0</v>
      </c>
    </row>
    <row r="398" spans="3:5">
      <c r="C398" s="58" t="s">
        <v>1818</v>
      </c>
      <c r="D398" s="101">
        <v>0</v>
      </c>
      <c r="E398" s="101">
        <v>187541.47</v>
      </c>
    </row>
    <row r="399" spans="3:5">
      <c r="C399" s="58" t="s">
        <v>1455</v>
      </c>
      <c r="D399" s="101">
        <v>1063369</v>
      </c>
      <c r="E399" s="101">
        <v>0</v>
      </c>
    </row>
    <row r="400" spans="3:5">
      <c r="C400" s="58" t="s">
        <v>1456</v>
      </c>
      <c r="D400" s="101">
        <v>1632035</v>
      </c>
      <c r="E400" s="101">
        <v>0</v>
      </c>
    </row>
    <row r="401" spans="3:5">
      <c r="C401" s="58" t="s">
        <v>1457</v>
      </c>
      <c r="D401" s="101">
        <v>1750953</v>
      </c>
      <c r="E401" s="101">
        <v>0</v>
      </c>
    </row>
    <row r="402" spans="3:5">
      <c r="C402" s="58" t="s">
        <v>1819</v>
      </c>
      <c r="D402" s="101">
        <v>0</v>
      </c>
      <c r="E402" s="101">
        <v>184650.67</v>
      </c>
    </row>
    <row r="403" spans="3:5">
      <c r="C403" s="58" t="s">
        <v>1458</v>
      </c>
      <c r="D403" s="101">
        <v>1750953</v>
      </c>
      <c r="E403" s="101">
        <v>0</v>
      </c>
    </row>
    <row r="404" spans="3:5">
      <c r="C404" s="58" t="s">
        <v>517</v>
      </c>
      <c r="D404" s="101">
        <v>1750953</v>
      </c>
      <c r="E404" s="101">
        <v>0</v>
      </c>
    </row>
    <row r="405" spans="3:5">
      <c r="C405" s="58" t="s">
        <v>1820</v>
      </c>
      <c r="D405" s="101">
        <v>0</v>
      </c>
      <c r="E405" s="101">
        <v>545524.18999999994</v>
      </c>
    </row>
    <row r="406" spans="3:5">
      <c r="C406" s="58" t="s">
        <v>518</v>
      </c>
      <c r="D406" s="101">
        <v>1510897</v>
      </c>
      <c r="E406" s="101">
        <v>0</v>
      </c>
    </row>
    <row r="407" spans="3:5">
      <c r="C407" s="58" t="s">
        <v>1821</v>
      </c>
      <c r="D407" s="101">
        <v>0</v>
      </c>
      <c r="E407" s="101">
        <v>862630.65</v>
      </c>
    </row>
    <row r="408" spans="3:5">
      <c r="C408" s="58" t="s">
        <v>1822</v>
      </c>
      <c r="D408" s="101">
        <v>0</v>
      </c>
      <c r="E408" s="101">
        <v>556241.17000000004</v>
      </c>
    </row>
    <row r="409" spans="3:5">
      <c r="C409" s="58" t="s">
        <v>1879</v>
      </c>
      <c r="D409" s="101">
        <v>0</v>
      </c>
      <c r="E409" s="101">
        <v>0</v>
      </c>
    </row>
    <row r="410" spans="3:5">
      <c r="C410" s="58" t="s">
        <v>1032</v>
      </c>
      <c r="D410" s="101">
        <v>4907476</v>
      </c>
      <c r="E410" s="101">
        <v>0</v>
      </c>
    </row>
    <row r="411" spans="3:5">
      <c r="C411" s="58" t="s">
        <v>1459</v>
      </c>
      <c r="D411" s="101">
        <v>700000000</v>
      </c>
      <c r="E411" s="101">
        <v>26598472.969999999</v>
      </c>
    </row>
    <row r="412" spans="3:5">
      <c r="C412" s="58" t="s">
        <v>291</v>
      </c>
      <c r="D412" s="101">
        <v>155926163</v>
      </c>
      <c r="E412" s="101">
        <v>16572399.539999999</v>
      </c>
    </row>
    <row r="413" spans="3:5">
      <c r="C413" s="58" t="s">
        <v>2006</v>
      </c>
      <c r="D413" s="101">
        <v>8856691</v>
      </c>
      <c r="E413" s="101">
        <v>0</v>
      </c>
    </row>
    <row r="414" spans="3:5">
      <c r="C414" s="58" t="s">
        <v>1880</v>
      </c>
      <c r="D414" s="101">
        <v>0</v>
      </c>
      <c r="E414" s="101">
        <v>0</v>
      </c>
    </row>
    <row r="415" spans="3:5">
      <c r="C415" s="58" t="s">
        <v>1881</v>
      </c>
      <c r="D415" s="101">
        <v>0</v>
      </c>
      <c r="E415" s="101">
        <v>0</v>
      </c>
    </row>
    <row r="416" spans="3:5">
      <c r="C416" s="58" t="s">
        <v>1460</v>
      </c>
      <c r="D416" s="101">
        <v>1075882</v>
      </c>
      <c r="E416" s="101">
        <v>0</v>
      </c>
    </row>
    <row r="417" spans="3:5">
      <c r="C417" s="58" t="s">
        <v>538</v>
      </c>
      <c r="D417" s="101">
        <v>1543101</v>
      </c>
      <c r="E417" s="101">
        <v>0</v>
      </c>
    </row>
    <row r="418" spans="3:5">
      <c r="C418" s="58" t="s">
        <v>1275</v>
      </c>
      <c r="D418" s="101">
        <v>108520676</v>
      </c>
      <c r="E418" s="101">
        <v>0</v>
      </c>
    </row>
    <row r="419" spans="3:5">
      <c r="C419" s="58" t="s">
        <v>911</v>
      </c>
      <c r="D419" s="101">
        <v>15000020</v>
      </c>
      <c r="E419" s="101">
        <v>0</v>
      </c>
    </row>
    <row r="420" spans="3:5">
      <c r="C420" s="58" t="s">
        <v>1882</v>
      </c>
      <c r="D420" s="101">
        <v>0</v>
      </c>
      <c r="E420" s="101">
        <v>0</v>
      </c>
    </row>
    <row r="421" spans="3:5">
      <c r="C421" s="58" t="s">
        <v>912</v>
      </c>
      <c r="D421" s="101">
        <v>15000000</v>
      </c>
      <c r="E421" s="101">
        <v>0</v>
      </c>
    </row>
    <row r="422" spans="3:5">
      <c r="C422" s="58" t="s">
        <v>913</v>
      </c>
      <c r="D422" s="101">
        <v>15000008</v>
      </c>
      <c r="E422" s="101">
        <v>0</v>
      </c>
    </row>
    <row r="423" spans="3:5">
      <c r="C423" s="58" t="s">
        <v>421</v>
      </c>
      <c r="D423" s="101">
        <v>22500059</v>
      </c>
      <c r="E423" s="101">
        <v>0</v>
      </c>
    </row>
    <row r="424" spans="3:5">
      <c r="C424" s="58" t="s">
        <v>292</v>
      </c>
      <c r="D424" s="101">
        <v>1000000</v>
      </c>
      <c r="E424" s="101">
        <v>75697641.260000005</v>
      </c>
    </row>
    <row r="425" spans="3:5">
      <c r="C425" s="100" t="s">
        <v>242</v>
      </c>
      <c r="D425" s="101">
        <v>1288795</v>
      </c>
      <c r="E425" s="101">
        <v>0</v>
      </c>
    </row>
    <row r="426" spans="3:5">
      <c r="C426" s="58" t="s">
        <v>2007</v>
      </c>
      <c r="D426" s="101">
        <v>1288795</v>
      </c>
      <c r="E426" s="101">
        <v>0</v>
      </c>
    </row>
    <row r="427" spans="3:5">
      <c r="C427" s="100" t="s">
        <v>244</v>
      </c>
      <c r="D427" s="101">
        <v>15604674</v>
      </c>
      <c r="E427" s="101">
        <v>0</v>
      </c>
    </row>
    <row r="428" spans="3:5">
      <c r="C428" s="58" t="s">
        <v>2008</v>
      </c>
      <c r="D428" s="101">
        <v>15604674</v>
      </c>
      <c r="E428" s="101">
        <v>0</v>
      </c>
    </row>
    <row r="429" spans="3:5">
      <c r="C429" s="160" t="s">
        <v>247</v>
      </c>
      <c r="D429" s="161">
        <v>1499067987</v>
      </c>
      <c r="E429" s="161">
        <v>308039162.77000004</v>
      </c>
    </row>
    <row r="430" spans="3:5">
      <c r="C430" s="100" t="s">
        <v>240</v>
      </c>
      <c r="D430" s="101">
        <v>1226801580</v>
      </c>
      <c r="E430" s="101">
        <v>290956502.44000006</v>
      </c>
    </row>
    <row r="431" spans="3:5">
      <c r="C431" s="58" t="s">
        <v>1297</v>
      </c>
      <c r="D431" s="101">
        <v>89766549</v>
      </c>
      <c r="E431" s="101">
        <v>0</v>
      </c>
    </row>
    <row r="432" spans="3:5">
      <c r="C432" s="58" t="s">
        <v>819</v>
      </c>
      <c r="D432" s="101">
        <v>43243245</v>
      </c>
      <c r="E432" s="101">
        <v>0</v>
      </c>
    </row>
    <row r="433" spans="3:5">
      <c r="C433" s="58" t="s">
        <v>1461</v>
      </c>
      <c r="D433" s="101">
        <v>27085583</v>
      </c>
      <c r="E433" s="101">
        <v>0</v>
      </c>
    </row>
    <row r="434" spans="3:5">
      <c r="C434" s="58" t="s">
        <v>1008</v>
      </c>
      <c r="D434" s="101">
        <v>1341855</v>
      </c>
      <c r="E434" s="101">
        <v>0</v>
      </c>
    </row>
    <row r="435" spans="3:5">
      <c r="C435" s="58" t="s">
        <v>1462</v>
      </c>
      <c r="D435" s="101">
        <v>49432876</v>
      </c>
      <c r="E435" s="101">
        <v>0</v>
      </c>
    </row>
    <row r="436" spans="3:5">
      <c r="C436" s="58" t="s">
        <v>1351</v>
      </c>
      <c r="D436" s="101">
        <v>30000000</v>
      </c>
      <c r="E436" s="101">
        <v>20181022.539999999</v>
      </c>
    </row>
    <row r="437" spans="3:5">
      <c r="C437" s="58" t="s">
        <v>1296</v>
      </c>
      <c r="D437" s="101">
        <v>78000000</v>
      </c>
      <c r="E437" s="101">
        <v>0</v>
      </c>
    </row>
    <row r="438" spans="3:5">
      <c r="C438" s="58" t="s">
        <v>1058</v>
      </c>
      <c r="D438" s="101">
        <v>39000000</v>
      </c>
      <c r="E438" s="101">
        <v>0</v>
      </c>
    </row>
    <row r="439" spans="3:5">
      <c r="C439" s="58" t="s">
        <v>1823</v>
      </c>
      <c r="D439" s="101">
        <v>0</v>
      </c>
      <c r="E439" s="101">
        <v>879841.59</v>
      </c>
    </row>
    <row r="440" spans="3:5">
      <c r="C440" s="58" t="s">
        <v>1463</v>
      </c>
      <c r="D440" s="101">
        <v>36157505</v>
      </c>
      <c r="E440" s="101">
        <v>0</v>
      </c>
    </row>
    <row r="441" spans="3:5">
      <c r="C441" s="58" t="s">
        <v>1057</v>
      </c>
      <c r="D441" s="101">
        <v>102553368</v>
      </c>
      <c r="E441" s="101">
        <v>0</v>
      </c>
    </row>
    <row r="442" spans="3:5">
      <c r="C442" s="58" t="s">
        <v>464</v>
      </c>
      <c r="D442" s="101">
        <v>10932847</v>
      </c>
      <c r="E442" s="101">
        <v>4147127.83</v>
      </c>
    </row>
    <row r="443" spans="3:5">
      <c r="C443" s="58" t="s">
        <v>1464</v>
      </c>
      <c r="D443" s="101">
        <v>4120981</v>
      </c>
      <c r="E443" s="101">
        <v>1338655.31</v>
      </c>
    </row>
    <row r="444" spans="3:5">
      <c r="C444" s="58" t="s">
        <v>1883</v>
      </c>
      <c r="D444" s="101">
        <v>0</v>
      </c>
      <c r="E444" s="101">
        <v>0</v>
      </c>
    </row>
    <row r="445" spans="3:5">
      <c r="C445" s="58" t="s">
        <v>1884</v>
      </c>
      <c r="D445" s="101">
        <v>0</v>
      </c>
      <c r="E445" s="101">
        <v>0</v>
      </c>
    </row>
    <row r="446" spans="3:5">
      <c r="C446" s="58" t="s">
        <v>1465</v>
      </c>
      <c r="D446" s="101">
        <v>5765056</v>
      </c>
      <c r="E446" s="101">
        <v>0</v>
      </c>
    </row>
    <row r="447" spans="3:5">
      <c r="C447" s="58" t="s">
        <v>465</v>
      </c>
      <c r="D447" s="101">
        <v>5081906</v>
      </c>
      <c r="E447" s="101">
        <v>0</v>
      </c>
    </row>
    <row r="448" spans="3:5">
      <c r="C448" s="58" t="s">
        <v>1466</v>
      </c>
      <c r="D448" s="101">
        <v>3268867</v>
      </c>
      <c r="E448" s="101">
        <v>0</v>
      </c>
    </row>
    <row r="449" spans="3:5">
      <c r="C449" s="58" t="s">
        <v>1295</v>
      </c>
      <c r="D449" s="101">
        <v>10564353</v>
      </c>
      <c r="E449" s="101">
        <v>0</v>
      </c>
    </row>
    <row r="450" spans="3:5">
      <c r="C450" s="58" t="s">
        <v>466</v>
      </c>
      <c r="D450" s="101">
        <v>1938252</v>
      </c>
      <c r="E450" s="101">
        <v>0</v>
      </c>
    </row>
    <row r="451" spans="3:5">
      <c r="C451" s="58" t="s">
        <v>2009</v>
      </c>
      <c r="D451" s="101">
        <v>1193330</v>
      </c>
      <c r="E451" s="101">
        <v>0</v>
      </c>
    </row>
    <row r="452" spans="3:5">
      <c r="C452" s="58" t="s">
        <v>1467</v>
      </c>
      <c r="D452" s="101">
        <v>1516906</v>
      </c>
      <c r="E452" s="101">
        <v>0</v>
      </c>
    </row>
    <row r="453" spans="3:5">
      <c r="C453" s="58" t="s">
        <v>1468</v>
      </c>
      <c r="D453" s="101">
        <v>1067870</v>
      </c>
      <c r="E453" s="101">
        <v>0</v>
      </c>
    </row>
    <row r="454" spans="3:5">
      <c r="C454" s="58" t="s">
        <v>1844</v>
      </c>
      <c r="D454" s="101">
        <v>0</v>
      </c>
      <c r="E454" s="101">
        <v>218595328.11000001</v>
      </c>
    </row>
    <row r="455" spans="3:5">
      <c r="C455" s="58" t="s">
        <v>539</v>
      </c>
      <c r="D455" s="101">
        <v>3027128</v>
      </c>
      <c r="E455" s="101">
        <v>0</v>
      </c>
    </row>
    <row r="456" spans="3:5">
      <c r="C456" s="58" t="s">
        <v>1469</v>
      </c>
      <c r="D456" s="101">
        <v>2557771</v>
      </c>
      <c r="E456" s="101">
        <v>0</v>
      </c>
    </row>
    <row r="457" spans="3:5">
      <c r="C457" s="58" t="s">
        <v>1352</v>
      </c>
      <c r="D457" s="101">
        <v>92391513</v>
      </c>
      <c r="E457" s="101">
        <v>0</v>
      </c>
    </row>
    <row r="458" spans="3:5">
      <c r="C458" s="58" t="s">
        <v>2010</v>
      </c>
      <c r="D458" s="101">
        <v>1310000</v>
      </c>
      <c r="E458" s="101">
        <v>0</v>
      </c>
    </row>
    <row r="459" spans="3:5">
      <c r="C459" s="58" t="s">
        <v>1353</v>
      </c>
      <c r="D459" s="101">
        <v>19500000</v>
      </c>
      <c r="E459" s="101">
        <v>0</v>
      </c>
    </row>
    <row r="460" spans="3:5">
      <c r="C460" s="58" t="s">
        <v>943</v>
      </c>
      <c r="D460" s="101">
        <v>23400000</v>
      </c>
      <c r="E460" s="101">
        <v>0</v>
      </c>
    </row>
    <row r="461" spans="3:5">
      <c r="C461" s="58" t="s">
        <v>944</v>
      </c>
      <c r="D461" s="101">
        <v>23400000</v>
      </c>
      <c r="E461" s="101">
        <v>0</v>
      </c>
    </row>
    <row r="462" spans="3:5">
      <c r="C462" s="58" t="s">
        <v>293</v>
      </c>
      <c r="D462" s="101">
        <v>15612348</v>
      </c>
      <c r="E462" s="101">
        <v>0</v>
      </c>
    </row>
    <row r="463" spans="3:5">
      <c r="C463" s="58" t="s">
        <v>406</v>
      </c>
      <c r="D463" s="101">
        <v>55658568</v>
      </c>
      <c r="E463" s="101">
        <v>0</v>
      </c>
    </row>
    <row r="464" spans="3:5">
      <c r="C464" s="58" t="s">
        <v>831</v>
      </c>
      <c r="D464" s="101">
        <v>105000000</v>
      </c>
      <c r="E464" s="101">
        <v>45814527.060000002</v>
      </c>
    </row>
    <row r="465" spans="3:5">
      <c r="C465" s="58" t="s">
        <v>832</v>
      </c>
      <c r="D465" s="101">
        <v>15856374</v>
      </c>
      <c r="E465" s="101">
        <v>0</v>
      </c>
    </row>
    <row r="466" spans="3:5">
      <c r="C466" s="58" t="s">
        <v>1000</v>
      </c>
      <c r="D466" s="101">
        <v>50600000</v>
      </c>
      <c r="E466" s="101">
        <v>0</v>
      </c>
    </row>
    <row r="467" spans="3:5">
      <c r="C467" s="58" t="s">
        <v>945</v>
      </c>
      <c r="D467" s="101">
        <v>48322864</v>
      </c>
      <c r="E467" s="101">
        <v>0</v>
      </c>
    </row>
    <row r="468" spans="3:5">
      <c r="C468" s="58" t="s">
        <v>1221</v>
      </c>
      <c r="D468" s="101">
        <v>3003940</v>
      </c>
      <c r="E468" s="101">
        <v>0</v>
      </c>
    </row>
    <row r="469" spans="3:5">
      <c r="C469" s="58" t="s">
        <v>1354</v>
      </c>
      <c r="D469" s="101">
        <v>16503395</v>
      </c>
      <c r="E469" s="101">
        <v>0</v>
      </c>
    </row>
    <row r="470" spans="3:5">
      <c r="C470" s="58" t="s">
        <v>923</v>
      </c>
      <c r="D470" s="101">
        <v>67851384</v>
      </c>
      <c r="E470" s="101">
        <v>0</v>
      </c>
    </row>
    <row r="471" spans="3:5">
      <c r="C471" s="58" t="s">
        <v>946</v>
      </c>
      <c r="D471" s="101">
        <v>54574367</v>
      </c>
      <c r="E471" s="101">
        <v>0</v>
      </c>
    </row>
    <row r="472" spans="3:5">
      <c r="C472" s="58" t="s">
        <v>947</v>
      </c>
      <c r="D472" s="101">
        <v>11661687</v>
      </c>
      <c r="E472" s="101">
        <v>0</v>
      </c>
    </row>
    <row r="473" spans="3:5">
      <c r="C473" s="58" t="s">
        <v>1470</v>
      </c>
      <c r="D473" s="101">
        <v>23879729</v>
      </c>
      <c r="E473" s="101">
        <v>0</v>
      </c>
    </row>
    <row r="474" spans="3:5">
      <c r="C474" s="58" t="s">
        <v>294</v>
      </c>
      <c r="D474" s="101">
        <v>50659163</v>
      </c>
      <c r="E474" s="101">
        <v>0</v>
      </c>
    </row>
    <row r="475" spans="3:5">
      <c r="C475" s="100" t="s">
        <v>242</v>
      </c>
      <c r="D475" s="101">
        <v>39715907</v>
      </c>
      <c r="E475" s="101">
        <v>17082660.329999998</v>
      </c>
    </row>
    <row r="476" spans="3:5">
      <c r="C476" s="58" t="s">
        <v>1220</v>
      </c>
      <c r="D476" s="101">
        <v>19720001</v>
      </c>
      <c r="E476" s="101">
        <v>0</v>
      </c>
    </row>
    <row r="477" spans="3:5">
      <c r="C477" s="58" t="s">
        <v>2011</v>
      </c>
      <c r="D477" s="101">
        <v>19995906</v>
      </c>
      <c r="E477" s="101">
        <v>17082660.329999998</v>
      </c>
    </row>
    <row r="478" spans="3:5">
      <c r="C478" s="100" t="s">
        <v>243</v>
      </c>
      <c r="D478" s="101">
        <v>232550500</v>
      </c>
      <c r="E478" s="101">
        <v>0</v>
      </c>
    </row>
    <row r="479" spans="3:5">
      <c r="C479" s="58" t="s">
        <v>1991</v>
      </c>
      <c r="D479" s="101">
        <v>232550500</v>
      </c>
      <c r="E479" s="101">
        <v>0</v>
      </c>
    </row>
    <row r="480" spans="3:5">
      <c r="C480" s="58" t="s">
        <v>1844</v>
      </c>
      <c r="D480" s="101">
        <v>0</v>
      </c>
      <c r="E480" s="101">
        <v>0</v>
      </c>
    </row>
    <row r="481" spans="3:5">
      <c r="C481" s="160" t="s">
        <v>295</v>
      </c>
      <c r="D481" s="161">
        <v>1728965020</v>
      </c>
      <c r="E481" s="161">
        <v>126262858.88000001</v>
      </c>
    </row>
    <row r="482" spans="3:5">
      <c r="C482" s="100" t="s">
        <v>240</v>
      </c>
      <c r="D482" s="101">
        <v>1728965020</v>
      </c>
      <c r="E482" s="101">
        <v>126262858.88000001</v>
      </c>
    </row>
    <row r="483" spans="3:5">
      <c r="C483" s="58" t="s">
        <v>1471</v>
      </c>
      <c r="D483" s="101">
        <v>8772492</v>
      </c>
      <c r="E483" s="101">
        <v>5910553.7300000004</v>
      </c>
    </row>
    <row r="484" spans="3:5">
      <c r="C484" s="58" t="s">
        <v>1472</v>
      </c>
      <c r="D484" s="101">
        <v>64305821</v>
      </c>
      <c r="E484" s="101">
        <v>0</v>
      </c>
    </row>
    <row r="485" spans="3:5">
      <c r="C485" s="58" t="s">
        <v>1473</v>
      </c>
      <c r="D485" s="101">
        <v>1712376</v>
      </c>
      <c r="E485" s="101">
        <v>909769.28</v>
      </c>
    </row>
    <row r="486" spans="3:5">
      <c r="C486" s="58" t="s">
        <v>1474</v>
      </c>
      <c r="D486" s="101">
        <v>8197657</v>
      </c>
      <c r="E486" s="101">
        <v>1369518.75</v>
      </c>
    </row>
    <row r="487" spans="3:5">
      <c r="C487" s="58" t="s">
        <v>2012</v>
      </c>
      <c r="D487" s="101">
        <v>137311858</v>
      </c>
      <c r="E487" s="101">
        <v>2648665.7000000002</v>
      </c>
    </row>
    <row r="488" spans="3:5">
      <c r="C488" s="58" t="s">
        <v>467</v>
      </c>
      <c r="D488" s="101">
        <v>2940444</v>
      </c>
      <c r="E488" s="101">
        <v>0</v>
      </c>
    </row>
    <row r="489" spans="3:5">
      <c r="C489" s="58" t="s">
        <v>468</v>
      </c>
      <c r="D489" s="101">
        <v>1148800</v>
      </c>
      <c r="E489" s="101">
        <v>0</v>
      </c>
    </row>
    <row r="490" spans="3:5">
      <c r="C490" s="58" t="s">
        <v>1475</v>
      </c>
      <c r="D490" s="101">
        <v>1148800</v>
      </c>
      <c r="E490" s="101">
        <v>0</v>
      </c>
    </row>
    <row r="491" spans="3:5">
      <c r="C491" s="58" t="s">
        <v>1476</v>
      </c>
      <c r="D491" s="101">
        <v>2154855</v>
      </c>
      <c r="E491" s="101">
        <v>0</v>
      </c>
    </row>
    <row r="492" spans="3:5">
      <c r="C492" s="58" t="s">
        <v>296</v>
      </c>
      <c r="D492" s="101">
        <v>7492480</v>
      </c>
      <c r="E492" s="101">
        <v>0</v>
      </c>
    </row>
    <row r="493" spans="3:5">
      <c r="C493" s="58" t="s">
        <v>1824</v>
      </c>
      <c r="D493" s="101">
        <v>0</v>
      </c>
      <c r="E493" s="101">
        <v>536010.93999999994</v>
      </c>
    </row>
    <row r="494" spans="3:5">
      <c r="C494" s="58" t="s">
        <v>1477</v>
      </c>
      <c r="D494" s="101">
        <v>5524318</v>
      </c>
      <c r="E494" s="101">
        <v>0</v>
      </c>
    </row>
    <row r="495" spans="3:5">
      <c r="C495" s="58" t="s">
        <v>1478</v>
      </c>
      <c r="D495" s="101">
        <v>268235</v>
      </c>
      <c r="E495" s="101">
        <v>0</v>
      </c>
    </row>
    <row r="496" spans="3:5">
      <c r="C496" s="58" t="s">
        <v>1479</v>
      </c>
      <c r="D496" s="101">
        <v>3895164</v>
      </c>
      <c r="E496" s="101">
        <v>0</v>
      </c>
    </row>
    <row r="497" spans="3:5">
      <c r="C497" s="58" t="s">
        <v>540</v>
      </c>
      <c r="D497" s="101">
        <v>1072941</v>
      </c>
      <c r="E497" s="101">
        <v>0</v>
      </c>
    </row>
    <row r="498" spans="3:5">
      <c r="C498" s="58" t="s">
        <v>1480</v>
      </c>
      <c r="D498" s="101">
        <v>1390181</v>
      </c>
      <c r="E498" s="101">
        <v>0</v>
      </c>
    </row>
    <row r="499" spans="3:5">
      <c r="C499" s="58" t="s">
        <v>1481</v>
      </c>
      <c r="D499" s="101">
        <v>1103829</v>
      </c>
      <c r="E499" s="101">
        <v>0</v>
      </c>
    </row>
    <row r="500" spans="3:5">
      <c r="C500" s="58" t="s">
        <v>1482</v>
      </c>
      <c r="D500" s="101">
        <v>5203875</v>
      </c>
      <c r="E500" s="101">
        <v>0</v>
      </c>
    </row>
    <row r="501" spans="3:5">
      <c r="C501" s="58" t="s">
        <v>1483</v>
      </c>
      <c r="D501" s="101">
        <v>1103829</v>
      </c>
      <c r="E501" s="101">
        <v>0</v>
      </c>
    </row>
    <row r="502" spans="3:5">
      <c r="C502" s="58" t="s">
        <v>1219</v>
      </c>
      <c r="D502" s="101">
        <v>29947984</v>
      </c>
      <c r="E502" s="101">
        <v>0</v>
      </c>
    </row>
    <row r="503" spans="3:5">
      <c r="C503" s="58" t="s">
        <v>1484</v>
      </c>
      <c r="D503" s="101">
        <v>6107332</v>
      </c>
      <c r="E503" s="101">
        <v>0</v>
      </c>
    </row>
    <row r="504" spans="3:5">
      <c r="C504" s="58" t="s">
        <v>1485</v>
      </c>
      <c r="D504" s="101">
        <v>12690749</v>
      </c>
      <c r="E504" s="101">
        <v>0</v>
      </c>
    </row>
    <row r="505" spans="3:5">
      <c r="C505" s="58" t="s">
        <v>1218</v>
      </c>
      <c r="D505" s="101">
        <v>75009959</v>
      </c>
      <c r="E505" s="101">
        <v>2380038.4400000004</v>
      </c>
    </row>
    <row r="506" spans="3:5">
      <c r="C506" s="58" t="s">
        <v>541</v>
      </c>
      <c r="D506" s="101">
        <v>1816559</v>
      </c>
      <c r="E506" s="101">
        <v>0</v>
      </c>
    </row>
    <row r="507" spans="3:5">
      <c r="C507" s="58" t="s">
        <v>1217</v>
      </c>
      <c r="D507" s="101">
        <v>105000032</v>
      </c>
      <c r="E507" s="101">
        <v>0</v>
      </c>
    </row>
    <row r="508" spans="3:5">
      <c r="C508" s="58" t="s">
        <v>1216</v>
      </c>
      <c r="D508" s="101">
        <v>8165286</v>
      </c>
      <c r="E508" s="101">
        <v>0</v>
      </c>
    </row>
    <row r="509" spans="3:5">
      <c r="C509" s="58" t="s">
        <v>1486</v>
      </c>
      <c r="D509" s="101">
        <v>19621021</v>
      </c>
      <c r="E509" s="101">
        <v>0</v>
      </c>
    </row>
    <row r="510" spans="3:5">
      <c r="C510" s="58" t="s">
        <v>1487</v>
      </c>
      <c r="D510" s="101">
        <v>4357440</v>
      </c>
      <c r="E510" s="101">
        <v>0</v>
      </c>
    </row>
    <row r="511" spans="3:5">
      <c r="C511" s="58" t="s">
        <v>297</v>
      </c>
      <c r="D511" s="101">
        <v>28670626</v>
      </c>
      <c r="E511" s="101">
        <v>0</v>
      </c>
    </row>
    <row r="512" spans="3:5">
      <c r="C512" s="58" t="s">
        <v>924</v>
      </c>
      <c r="D512" s="101">
        <v>43866429</v>
      </c>
      <c r="E512" s="101">
        <v>0</v>
      </c>
    </row>
    <row r="513" spans="3:5">
      <c r="C513" s="58" t="s">
        <v>1885</v>
      </c>
      <c r="D513" s="101">
        <v>0</v>
      </c>
      <c r="E513" s="101">
        <v>0</v>
      </c>
    </row>
    <row r="514" spans="3:5">
      <c r="C514" s="58" t="s">
        <v>298</v>
      </c>
      <c r="D514" s="101">
        <v>90000000</v>
      </c>
      <c r="E514" s="101">
        <v>0</v>
      </c>
    </row>
    <row r="515" spans="3:5">
      <c r="C515" s="58" t="s">
        <v>1886</v>
      </c>
      <c r="D515" s="101">
        <v>0</v>
      </c>
      <c r="E515" s="101">
        <v>0</v>
      </c>
    </row>
    <row r="516" spans="3:5">
      <c r="C516" s="58" t="s">
        <v>1215</v>
      </c>
      <c r="D516" s="101">
        <v>1430268</v>
      </c>
      <c r="E516" s="101">
        <v>0</v>
      </c>
    </row>
    <row r="517" spans="3:5">
      <c r="C517" s="58" t="s">
        <v>873</v>
      </c>
      <c r="D517" s="101">
        <v>52500000</v>
      </c>
      <c r="E517" s="101">
        <v>0</v>
      </c>
    </row>
    <row r="518" spans="3:5">
      <c r="C518" s="58" t="s">
        <v>833</v>
      </c>
      <c r="D518" s="101">
        <v>88963550</v>
      </c>
      <c r="E518" s="101">
        <v>38164140</v>
      </c>
    </row>
    <row r="519" spans="3:5">
      <c r="C519" s="58" t="s">
        <v>1010</v>
      </c>
      <c r="D519" s="101">
        <v>6069830</v>
      </c>
      <c r="E519" s="101">
        <v>0</v>
      </c>
    </row>
    <row r="520" spans="3:5">
      <c r="C520" s="58" t="s">
        <v>2013</v>
      </c>
      <c r="D520" s="101">
        <v>900000000</v>
      </c>
      <c r="E520" s="101">
        <v>74344162.040000007</v>
      </c>
    </row>
    <row r="521" spans="3:5">
      <c r="C521" s="160" t="s">
        <v>248</v>
      </c>
      <c r="D521" s="161">
        <v>347739571</v>
      </c>
      <c r="E521" s="161">
        <v>123263464.37</v>
      </c>
    </row>
    <row r="522" spans="3:5">
      <c r="C522" s="100" t="s">
        <v>240</v>
      </c>
      <c r="D522" s="101">
        <v>347739571</v>
      </c>
      <c r="E522" s="101">
        <v>123263464.37</v>
      </c>
    </row>
    <row r="523" spans="3:5">
      <c r="C523" s="58" t="s">
        <v>874</v>
      </c>
      <c r="D523" s="101">
        <v>1605717</v>
      </c>
      <c r="E523" s="101">
        <v>0</v>
      </c>
    </row>
    <row r="524" spans="3:5">
      <c r="C524" s="58" t="s">
        <v>469</v>
      </c>
      <c r="D524" s="101">
        <v>5276700</v>
      </c>
      <c r="E524" s="101">
        <v>0</v>
      </c>
    </row>
    <row r="525" spans="3:5">
      <c r="C525" s="58" t="s">
        <v>1214</v>
      </c>
      <c r="D525" s="101">
        <v>1651551</v>
      </c>
      <c r="E525" s="101">
        <v>0</v>
      </c>
    </row>
    <row r="526" spans="3:5">
      <c r="C526" s="58" t="s">
        <v>1887</v>
      </c>
      <c r="D526" s="101">
        <v>0</v>
      </c>
      <c r="E526" s="101">
        <v>4111202.68</v>
      </c>
    </row>
    <row r="527" spans="3:5">
      <c r="C527" s="58" t="s">
        <v>1825</v>
      </c>
      <c r="D527" s="101">
        <v>0</v>
      </c>
      <c r="E527" s="101">
        <v>303278.58</v>
      </c>
    </row>
    <row r="528" spans="3:5">
      <c r="C528" s="58" t="s">
        <v>1950</v>
      </c>
      <c r="D528" s="101">
        <v>0</v>
      </c>
      <c r="E528" s="101">
        <v>0</v>
      </c>
    </row>
    <row r="529" spans="3:5">
      <c r="C529" s="58" t="s">
        <v>1968</v>
      </c>
      <c r="D529" s="101">
        <v>0</v>
      </c>
      <c r="E529" s="101">
        <v>0</v>
      </c>
    </row>
    <row r="530" spans="3:5">
      <c r="C530" s="58" t="s">
        <v>1826</v>
      </c>
      <c r="D530" s="101">
        <v>0</v>
      </c>
      <c r="E530" s="101">
        <v>834534.33</v>
      </c>
    </row>
    <row r="531" spans="3:5">
      <c r="C531" s="58" t="s">
        <v>834</v>
      </c>
      <c r="D531" s="101">
        <v>15000000</v>
      </c>
      <c r="E531" s="101">
        <v>12000000</v>
      </c>
    </row>
    <row r="532" spans="3:5">
      <c r="C532" s="58" t="s">
        <v>1951</v>
      </c>
      <c r="D532" s="101">
        <v>0</v>
      </c>
      <c r="E532" s="101">
        <v>0</v>
      </c>
    </row>
    <row r="533" spans="3:5">
      <c r="C533" s="58" t="s">
        <v>299</v>
      </c>
      <c r="D533" s="101">
        <v>101349917</v>
      </c>
      <c r="E533" s="101">
        <v>59370641.299999997</v>
      </c>
    </row>
    <row r="534" spans="3:5">
      <c r="C534" s="58" t="s">
        <v>736</v>
      </c>
      <c r="D534" s="101">
        <v>2829816</v>
      </c>
      <c r="E534" s="101">
        <v>0</v>
      </c>
    </row>
    <row r="535" spans="3:5">
      <c r="C535" s="58" t="s">
        <v>737</v>
      </c>
      <c r="D535" s="101">
        <v>23693954</v>
      </c>
      <c r="E535" s="101">
        <v>0</v>
      </c>
    </row>
    <row r="536" spans="3:5">
      <c r="C536" s="58" t="s">
        <v>738</v>
      </c>
      <c r="D536" s="101">
        <v>1446529</v>
      </c>
      <c r="E536" s="101">
        <v>0</v>
      </c>
    </row>
    <row r="537" spans="3:5">
      <c r="C537" s="58" t="s">
        <v>739</v>
      </c>
      <c r="D537" s="101">
        <v>4164146</v>
      </c>
      <c r="E537" s="101">
        <v>1584741.89</v>
      </c>
    </row>
    <row r="538" spans="3:5">
      <c r="C538" s="58" t="s">
        <v>740</v>
      </c>
      <c r="D538" s="101">
        <v>4982491</v>
      </c>
      <c r="E538" s="101">
        <v>1089109.8899999999</v>
      </c>
    </row>
    <row r="539" spans="3:5">
      <c r="C539" s="58" t="s">
        <v>741</v>
      </c>
      <c r="D539" s="101">
        <v>2829816</v>
      </c>
      <c r="E539" s="101">
        <v>0</v>
      </c>
    </row>
    <row r="540" spans="3:5">
      <c r="C540" s="58" t="s">
        <v>742</v>
      </c>
      <c r="D540" s="101">
        <v>1780595</v>
      </c>
      <c r="E540" s="101">
        <v>0</v>
      </c>
    </row>
    <row r="541" spans="3:5">
      <c r="C541" s="58" t="s">
        <v>743</v>
      </c>
      <c r="D541" s="101">
        <v>8766131</v>
      </c>
      <c r="E541" s="101">
        <v>0</v>
      </c>
    </row>
    <row r="542" spans="3:5">
      <c r="C542" s="58" t="s">
        <v>1213</v>
      </c>
      <c r="D542" s="101">
        <v>1512666</v>
      </c>
      <c r="E542" s="101">
        <v>0</v>
      </c>
    </row>
    <row r="543" spans="3:5">
      <c r="C543" s="58" t="s">
        <v>1888</v>
      </c>
      <c r="D543" s="101">
        <v>0</v>
      </c>
      <c r="E543" s="101">
        <v>0</v>
      </c>
    </row>
    <row r="544" spans="3:5">
      <c r="C544" s="58" t="s">
        <v>744</v>
      </c>
      <c r="D544" s="101">
        <v>4928521</v>
      </c>
      <c r="E544" s="101">
        <v>0</v>
      </c>
    </row>
    <row r="545" spans="3:5">
      <c r="C545" s="58" t="s">
        <v>1889</v>
      </c>
      <c r="D545" s="101">
        <v>0</v>
      </c>
      <c r="E545" s="101">
        <v>0</v>
      </c>
    </row>
    <row r="546" spans="3:5">
      <c r="C546" s="58" t="s">
        <v>1355</v>
      </c>
      <c r="D546" s="101">
        <v>44525856</v>
      </c>
      <c r="E546" s="101">
        <v>0</v>
      </c>
    </row>
    <row r="547" spans="3:5">
      <c r="C547" s="58" t="s">
        <v>2014</v>
      </c>
      <c r="D547" s="101">
        <v>1293193</v>
      </c>
      <c r="E547" s="101">
        <v>0</v>
      </c>
    </row>
    <row r="548" spans="3:5">
      <c r="C548" s="58" t="s">
        <v>835</v>
      </c>
      <c r="D548" s="101">
        <v>22500000</v>
      </c>
      <c r="E548" s="101">
        <v>13969955.699999999</v>
      </c>
    </row>
    <row r="549" spans="3:5">
      <c r="C549" s="58" t="s">
        <v>422</v>
      </c>
      <c r="D549" s="101">
        <v>60101972</v>
      </c>
      <c r="E549" s="101">
        <v>30000000</v>
      </c>
    </row>
    <row r="550" spans="3:5">
      <c r="C550" s="58" t="s">
        <v>836</v>
      </c>
      <c r="D550" s="101">
        <v>37500000</v>
      </c>
      <c r="E550" s="101">
        <v>0</v>
      </c>
    </row>
    <row r="551" spans="3:5">
      <c r="C551" s="160" t="s">
        <v>249</v>
      </c>
      <c r="D551" s="161">
        <v>2658987011</v>
      </c>
      <c r="E551" s="161">
        <v>162940734.91999999</v>
      </c>
    </row>
    <row r="552" spans="3:5">
      <c r="C552" s="100" t="s">
        <v>240</v>
      </c>
      <c r="D552" s="101">
        <v>2451534484</v>
      </c>
      <c r="E552" s="101">
        <v>159244738.75999999</v>
      </c>
    </row>
    <row r="553" spans="3:5">
      <c r="C553" s="58" t="s">
        <v>470</v>
      </c>
      <c r="D553" s="101">
        <v>1598529</v>
      </c>
      <c r="E553" s="101">
        <v>0</v>
      </c>
    </row>
    <row r="554" spans="3:5">
      <c r="C554" s="58" t="s">
        <v>1488</v>
      </c>
      <c r="D554" s="101">
        <v>736699</v>
      </c>
      <c r="E554" s="101">
        <v>0</v>
      </c>
    </row>
    <row r="555" spans="3:5">
      <c r="C555" s="58" t="s">
        <v>1212</v>
      </c>
      <c r="D555" s="101">
        <v>1073335</v>
      </c>
      <c r="E555" s="101">
        <v>0</v>
      </c>
    </row>
    <row r="556" spans="3:5">
      <c r="C556" s="58" t="s">
        <v>1489</v>
      </c>
      <c r="D556" s="101">
        <v>278808</v>
      </c>
      <c r="E556" s="101">
        <v>0</v>
      </c>
    </row>
    <row r="557" spans="3:5">
      <c r="C557" s="58" t="s">
        <v>1490</v>
      </c>
      <c r="D557" s="101">
        <v>1645541</v>
      </c>
      <c r="E557" s="101">
        <v>0</v>
      </c>
    </row>
    <row r="558" spans="3:5">
      <c r="C558" s="58" t="s">
        <v>2015</v>
      </c>
      <c r="D558" s="101">
        <v>26419072</v>
      </c>
      <c r="E558" s="101">
        <v>0</v>
      </c>
    </row>
    <row r="559" spans="3:5">
      <c r="C559" s="58" t="s">
        <v>471</v>
      </c>
      <c r="D559" s="101">
        <v>1873679</v>
      </c>
      <c r="E559" s="101">
        <v>0</v>
      </c>
    </row>
    <row r="560" spans="3:5">
      <c r="C560" s="58" t="s">
        <v>1211</v>
      </c>
      <c r="D560" s="101">
        <v>596092630</v>
      </c>
      <c r="E560" s="101">
        <v>0</v>
      </c>
    </row>
    <row r="561" spans="3:5">
      <c r="C561" s="58" t="s">
        <v>472</v>
      </c>
      <c r="D561" s="101">
        <v>1153011</v>
      </c>
      <c r="E561" s="101">
        <v>1409915.9</v>
      </c>
    </row>
    <row r="562" spans="3:5">
      <c r="C562" s="58" t="s">
        <v>1491</v>
      </c>
      <c r="D562" s="101">
        <v>145445</v>
      </c>
      <c r="E562" s="101">
        <v>0</v>
      </c>
    </row>
    <row r="563" spans="3:5">
      <c r="C563" s="58" t="s">
        <v>473</v>
      </c>
      <c r="D563" s="101">
        <v>29336</v>
      </c>
      <c r="E563" s="101">
        <v>0</v>
      </c>
    </row>
    <row r="564" spans="3:5">
      <c r="C564" s="58" t="s">
        <v>1202</v>
      </c>
      <c r="D564" s="101">
        <v>77963381</v>
      </c>
      <c r="E564" s="101">
        <v>0</v>
      </c>
    </row>
    <row r="565" spans="3:5">
      <c r="C565" s="58" t="s">
        <v>2016</v>
      </c>
      <c r="D565" s="101">
        <v>32077889</v>
      </c>
      <c r="E565" s="101">
        <v>0</v>
      </c>
    </row>
    <row r="566" spans="3:5">
      <c r="C566" s="58" t="s">
        <v>300</v>
      </c>
      <c r="D566" s="101">
        <v>7584857</v>
      </c>
      <c r="E566" s="101">
        <v>0</v>
      </c>
    </row>
    <row r="567" spans="3:5">
      <c r="C567" s="58" t="s">
        <v>1204</v>
      </c>
      <c r="D567" s="101">
        <v>91053295</v>
      </c>
      <c r="E567" s="101">
        <v>10000000</v>
      </c>
    </row>
    <row r="568" spans="3:5">
      <c r="C568" s="58" t="s">
        <v>1210</v>
      </c>
      <c r="D568" s="101">
        <v>1153011</v>
      </c>
      <c r="E568" s="101">
        <v>0</v>
      </c>
    </row>
    <row r="569" spans="3:5">
      <c r="C569" s="58" t="s">
        <v>301</v>
      </c>
      <c r="D569" s="101">
        <v>38330024</v>
      </c>
      <c r="E569" s="101">
        <v>3789015.18</v>
      </c>
    </row>
    <row r="570" spans="3:5">
      <c r="C570" s="58" t="s">
        <v>1209</v>
      </c>
      <c r="D570" s="101">
        <v>24764983</v>
      </c>
      <c r="E570" s="101">
        <v>0</v>
      </c>
    </row>
    <row r="571" spans="3:5">
      <c r="C571" s="58" t="s">
        <v>1208</v>
      </c>
      <c r="D571" s="101">
        <v>38981691</v>
      </c>
      <c r="E571" s="101">
        <v>0</v>
      </c>
    </row>
    <row r="572" spans="3:5">
      <c r="C572" s="58" t="s">
        <v>474</v>
      </c>
      <c r="D572" s="101">
        <v>1567033</v>
      </c>
      <c r="E572" s="101">
        <v>0</v>
      </c>
    </row>
    <row r="573" spans="3:5">
      <c r="C573" s="58" t="s">
        <v>1201</v>
      </c>
      <c r="D573" s="101">
        <v>27000000</v>
      </c>
      <c r="E573" s="101">
        <v>0</v>
      </c>
    </row>
    <row r="574" spans="3:5">
      <c r="C574" s="58" t="s">
        <v>475</v>
      </c>
      <c r="D574" s="101">
        <v>1645541</v>
      </c>
      <c r="E574" s="101">
        <v>0</v>
      </c>
    </row>
    <row r="575" spans="3:5">
      <c r="C575" s="58" t="s">
        <v>1207</v>
      </c>
      <c r="D575" s="101">
        <v>36635288</v>
      </c>
      <c r="E575" s="101">
        <v>0</v>
      </c>
    </row>
    <row r="576" spans="3:5">
      <c r="C576" s="58" t="s">
        <v>1492</v>
      </c>
      <c r="D576" s="101">
        <v>1214621</v>
      </c>
      <c r="E576" s="101">
        <v>0</v>
      </c>
    </row>
    <row r="577" spans="3:5">
      <c r="C577" s="58" t="s">
        <v>1294</v>
      </c>
      <c r="D577" s="101">
        <v>108432711</v>
      </c>
      <c r="E577" s="101">
        <v>0</v>
      </c>
    </row>
    <row r="578" spans="3:5">
      <c r="C578" s="58" t="s">
        <v>2017</v>
      </c>
      <c r="D578" s="101">
        <v>117351080</v>
      </c>
      <c r="E578" s="101">
        <v>0</v>
      </c>
    </row>
    <row r="579" spans="3:5">
      <c r="C579" s="58" t="s">
        <v>302</v>
      </c>
      <c r="D579" s="101">
        <v>6799536</v>
      </c>
      <c r="E579" s="101">
        <v>0</v>
      </c>
    </row>
    <row r="580" spans="3:5">
      <c r="C580" s="58" t="s">
        <v>2018</v>
      </c>
      <c r="D580" s="101">
        <v>3266605</v>
      </c>
      <c r="E580" s="101">
        <v>911041.23</v>
      </c>
    </row>
    <row r="581" spans="3:5">
      <c r="C581" s="58" t="s">
        <v>1493</v>
      </c>
      <c r="D581" s="101">
        <v>29017934</v>
      </c>
      <c r="E581" s="101">
        <v>0</v>
      </c>
    </row>
    <row r="582" spans="3:5">
      <c r="C582" s="58" t="s">
        <v>303</v>
      </c>
      <c r="D582" s="101">
        <v>571540169</v>
      </c>
      <c r="E582" s="101">
        <v>0</v>
      </c>
    </row>
    <row r="583" spans="3:5">
      <c r="C583" s="58" t="s">
        <v>2019</v>
      </c>
      <c r="D583" s="101">
        <v>27275430</v>
      </c>
      <c r="E583" s="101">
        <v>12680091.83</v>
      </c>
    </row>
    <row r="584" spans="3:5">
      <c r="C584" s="58" t="s">
        <v>1200</v>
      </c>
      <c r="D584" s="101">
        <v>22527651</v>
      </c>
      <c r="E584" s="101">
        <v>0</v>
      </c>
    </row>
    <row r="585" spans="3:5">
      <c r="C585" s="58" t="s">
        <v>1952</v>
      </c>
      <c r="D585" s="101">
        <v>0</v>
      </c>
      <c r="E585" s="101">
        <v>0</v>
      </c>
    </row>
    <row r="586" spans="3:5">
      <c r="C586" s="58" t="s">
        <v>1494</v>
      </c>
      <c r="D586" s="101">
        <v>14181836</v>
      </c>
      <c r="E586" s="101">
        <v>0</v>
      </c>
    </row>
    <row r="587" spans="3:5">
      <c r="C587" s="58" t="s">
        <v>948</v>
      </c>
      <c r="D587" s="101">
        <v>22401178</v>
      </c>
      <c r="E587" s="101">
        <v>0</v>
      </c>
    </row>
    <row r="588" spans="3:5">
      <c r="C588" s="58" t="s">
        <v>949</v>
      </c>
      <c r="D588" s="101">
        <v>20000000</v>
      </c>
      <c r="E588" s="101">
        <v>11832517.140000001</v>
      </c>
    </row>
    <row r="589" spans="3:5">
      <c r="C589" s="58" t="s">
        <v>304</v>
      </c>
      <c r="D589" s="101">
        <v>47149424</v>
      </c>
      <c r="E589" s="101">
        <v>0</v>
      </c>
    </row>
    <row r="590" spans="3:5">
      <c r="C590" s="58" t="s">
        <v>305</v>
      </c>
      <c r="D590" s="101">
        <v>135624299</v>
      </c>
      <c r="E590" s="101">
        <v>17929811.460000001</v>
      </c>
    </row>
    <row r="591" spans="3:5">
      <c r="C591" s="58" t="s">
        <v>1206</v>
      </c>
      <c r="D591" s="101">
        <v>75094907</v>
      </c>
      <c r="E591" s="101">
        <v>0</v>
      </c>
    </row>
    <row r="592" spans="3:5">
      <c r="C592" s="58" t="s">
        <v>950</v>
      </c>
      <c r="D592" s="101">
        <v>19500000</v>
      </c>
      <c r="E592" s="101">
        <v>0</v>
      </c>
    </row>
    <row r="593" spans="3:5">
      <c r="C593" s="58" t="s">
        <v>2020</v>
      </c>
      <c r="D593" s="101">
        <v>7851038</v>
      </c>
      <c r="E593" s="101">
        <v>0</v>
      </c>
    </row>
    <row r="594" spans="3:5">
      <c r="C594" s="58" t="s">
        <v>837</v>
      </c>
      <c r="D594" s="101">
        <v>75000000</v>
      </c>
      <c r="E594" s="101">
        <v>22151693.27</v>
      </c>
    </row>
    <row r="595" spans="3:5">
      <c r="C595" s="58" t="s">
        <v>641</v>
      </c>
      <c r="D595" s="101">
        <v>7210700</v>
      </c>
      <c r="E595" s="101">
        <v>0</v>
      </c>
    </row>
    <row r="596" spans="3:5">
      <c r="C596" s="58" t="s">
        <v>951</v>
      </c>
      <c r="D596" s="101">
        <v>15000000</v>
      </c>
      <c r="E596" s="101">
        <v>0</v>
      </c>
    </row>
    <row r="597" spans="3:5">
      <c r="C597" s="58" t="s">
        <v>1009</v>
      </c>
      <c r="D597" s="101">
        <v>11214818</v>
      </c>
      <c r="E597" s="101">
        <v>0</v>
      </c>
    </row>
    <row r="598" spans="3:5">
      <c r="C598" s="58" t="s">
        <v>1205</v>
      </c>
      <c r="D598" s="101">
        <v>19490000</v>
      </c>
      <c r="E598" s="101">
        <v>0</v>
      </c>
    </row>
    <row r="599" spans="3:5">
      <c r="C599" s="58" t="s">
        <v>306</v>
      </c>
      <c r="D599" s="101">
        <v>20048421</v>
      </c>
      <c r="E599" s="101">
        <v>50000000</v>
      </c>
    </row>
    <row r="600" spans="3:5">
      <c r="C600" s="58" t="s">
        <v>1356</v>
      </c>
      <c r="D600" s="101">
        <v>16776034</v>
      </c>
      <c r="E600" s="101">
        <v>0</v>
      </c>
    </row>
    <row r="601" spans="3:5">
      <c r="C601" s="58" t="s">
        <v>1357</v>
      </c>
      <c r="D601" s="101">
        <v>8763014</v>
      </c>
      <c r="E601" s="101">
        <v>0</v>
      </c>
    </row>
    <row r="602" spans="3:5">
      <c r="C602" s="58" t="s">
        <v>1199</v>
      </c>
      <c r="D602" s="101">
        <v>39000000</v>
      </c>
      <c r="E602" s="101">
        <v>28540652.75</v>
      </c>
    </row>
    <row r="603" spans="3:5">
      <c r="C603" s="100" t="s">
        <v>242</v>
      </c>
      <c r="D603" s="101">
        <v>53126209</v>
      </c>
      <c r="E603" s="101">
        <v>3695996.16</v>
      </c>
    </row>
    <row r="604" spans="3:5">
      <c r="C604" s="58" t="s">
        <v>1203</v>
      </c>
      <c r="D604" s="101">
        <v>35064886</v>
      </c>
      <c r="E604" s="101">
        <v>3695996.16</v>
      </c>
    </row>
    <row r="605" spans="3:5">
      <c r="C605" s="58" t="s">
        <v>1495</v>
      </c>
      <c r="D605" s="101">
        <v>3277787</v>
      </c>
      <c r="E605" s="101">
        <v>0</v>
      </c>
    </row>
    <row r="606" spans="3:5">
      <c r="C606" s="58" t="s">
        <v>1496</v>
      </c>
      <c r="D606" s="101">
        <v>3414420</v>
      </c>
      <c r="E606" s="101">
        <v>0</v>
      </c>
    </row>
    <row r="607" spans="3:5">
      <c r="C607" s="58" t="s">
        <v>1497</v>
      </c>
      <c r="D607" s="101">
        <v>11369116</v>
      </c>
      <c r="E607" s="101">
        <v>0</v>
      </c>
    </row>
    <row r="608" spans="3:5">
      <c r="C608" s="58" t="s">
        <v>1890</v>
      </c>
      <c r="D608" s="101">
        <v>0</v>
      </c>
      <c r="E608" s="101">
        <v>0</v>
      </c>
    </row>
    <row r="609" spans="3:5">
      <c r="C609" s="100" t="s">
        <v>243</v>
      </c>
      <c r="D609" s="101">
        <v>154326318</v>
      </c>
      <c r="E609" s="101">
        <v>0</v>
      </c>
    </row>
    <row r="610" spans="3:5">
      <c r="C610" s="58" t="s">
        <v>1498</v>
      </c>
      <c r="D610" s="101">
        <v>154326318</v>
      </c>
      <c r="E610" s="101">
        <v>0</v>
      </c>
    </row>
    <row r="611" spans="3:5">
      <c r="C611" s="160" t="s">
        <v>307</v>
      </c>
      <c r="D611" s="161">
        <v>503279228</v>
      </c>
      <c r="E611" s="161">
        <v>140946455.91000003</v>
      </c>
    </row>
    <row r="612" spans="3:5">
      <c r="C612" s="100" t="s">
        <v>240</v>
      </c>
      <c r="D612" s="101">
        <v>246028728</v>
      </c>
      <c r="E612" s="101">
        <v>102432518.21000001</v>
      </c>
    </row>
    <row r="613" spans="3:5">
      <c r="C613" s="58" t="s">
        <v>1358</v>
      </c>
      <c r="D613" s="101">
        <v>37092875</v>
      </c>
      <c r="E613" s="101">
        <v>16456527.189999999</v>
      </c>
    </row>
    <row r="614" spans="3:5">
      <c r="C614" s="58" t="s">
        <v>308</v>
      </c>
      <c r="D614" s="101">
        <v>6006277</v>
      </c>
      <c r="E614" s="101">
        <v>0</v>
      </c>
    </row>
    <row r="615" spans="3:5">
      <c r="C615" s="58" t="s">
        <v>1011</v>
      </c>
      <c r="D615" s="101">
        <v>6867626</v>
      </c>
      <c r="E615" s="101">
        <v>0</v>
      </c>
    </row>
    <row r="616" spans="3:5">
      <c r="C616" s="58" t="s">
        <v>476</v>
      </c>
      <c r="D616" s="101">
        <v>3744980</v>
      </c>
      <c r="E616" s="101">
        <v>1766964.03</v>
      </c>
    </row>
    <row r="617" spans="3:5">
      <c r="C617" s="58" t="s">
        <v>1499</v>
      </c>
      <c r="D617" s="101">
        <v>5720142</v>
      </c>
      <c r="E617" s="101">
        <v>2420401.1</v>
      </c>
    </row>
    <row r="618" spans="3:5">
      <c r="C618" s="58" t="s">
        <v>477</v>
      </c>
      <c r="D618" s="101">
        <v>2435609</v>
      </c>
      <c r="E618" s="101">
        <v>0</v>
      </c>
    </row>
    <row r="619" spans="3:5">
      <c r="C619" s="58" t="s">
        <v>875</v>
      </c>
      <c r="D619" s="101">
        <v>1094942</v>
      </c>
      <c r="E619" s="101">
        <v>0</v>
      </c>
    </row>
    <row r="620" spans="3:5">
      <c r="C620" s="58" t="s">
        <v>1500</v>
      </c>
      <c r="D620" s="101">
        <v>2728480</v>
      </c>
      <c r="E620" s="101">
        <v>0</v>
      </c>
    </row>
    <row r="621" spans="3:5">
      <c r="C621" s="58" t="s">
        <v>1501</v>
      </c>
      <c r="D621" s="101">
        <v>4014618</v>
      </c>
      <c r="E621" s="101">
        <v>780483.23</v>
      </c>
    </row>
    <row r="622" spans="3:5">
      <c r="C622" s="58" t="s">
        <v>1502</v>
      </c>
      <c r="D622" s="101">
        <v>6802266</v>
      </c>
      <c r="E622" s="101">
        <v>2035612.1</v>
      </c>
    </row>
    <row r="623" spans="3:5">
      <c r="C623" s="58" t="s">
        <v>1503</v>
      </c>
      <c r="D623" s="101">
        <v>6465909</v>
      </c>
      <c r="E623" s="101">
        <v>846636.08</v>
      </c>
    </row>
    <row r="624" spans="3:5">
      <c r="C624" s="58" t="s">
        <v>542</v>
      </c>
      <c r="D624" s="101">
        <v>2489978</v>
      </c>
      <c r="E624" s="101">
        <v>0</v>
      </c>
    </row>
    <row r="625" spans="3:5">
      <c r="C625" s="58" t="s">
        <v>1504</v>
      </c>
      <c r="D625" s="101">
        <v>5336258</v>
      </c>
      <c r="E625" s="101">
        <v>2722545.86</v>
      </c>
    </row>
    <row r="626" spans="3:5">
      <c r="C626" s="58" t="s">
        <v>1198</v>
      </c>
      <c r="D626" s="101">
        <v>2131423</v>
      </c>
      <c r="E626" s="101">
        <v>0</v>
      </c>
    </row>
    <row r="627" spans="3:5">
      <c r="C627" s="58" t="s">
        <v>876</v>
      </c>
      <c r="D627" s="101">
        <v>7846034</v>
      </c>
      <c r="E627" s="101">
        <v>0</v>
      </c>
    </row>
    <row r="628" spans="3:5">
      <c r="C628" s="58" t="s">
        <v>1505</v>
      </c>
      <c r="D628" s="101">
        <v>2131423</v>
      </c>
      <c r="E628" s="101">
        <v>0</v>
      </c>
    </row>
    <row r="629" spans="3:5">
      <c r="C629" s="58" t="s">
        <v>1506</v>
      </c>
      <c r="D629" s="101">
        <v>2131423</v>
      </c>
      <c r="E629" s="101">
        <v>0</v>
      </c>
    </row>
    <row r="630" spans="3:5">
      <c r="C630" s="58" t="s">
        <v>1507</v>
      </c>
      <c r="D630" s="101">
        <v>4853794</v>
      </c>
      <c r="E630" s="101">
        <v>0</v>
      </c>
    </row>
    <row r="631" spans="3:5">
      <c r="C631" s="58" t="s">
        <v>1508</v>
      </c>
      <c r="D631" s="101">
        <v>7970896</v>
      </c>
      <c r="E631" s="101">
        <v>0</v>
      </c>
    </row>
    <row r="632" spans="3:5">
      <c r="C632" s="58" t="s">
        <v>1891</v>
      </c>
      <c r="D632" s="101">
        <v>0</v>
      </c>
      <c r="E632" s="101">
        <v>0</v>
      </c>
    </row>
    <row r="633" spans="3:5">
      <c r="C633" s="58" t="s">
        <v>423</v>
      </c>
      <c r="D633" s="101">
        <v>112501775</v>
      </c>
      <c r="E633" s="101">
        <v>75403348.620000005</v>
      </c>
    </row>
    <row r="634" spans="3:5">
      <c r="C634" s="58" t="s">
        <v>2021</v>
      </c>
      <c r="D634" s="101">
        <v>7500000</v>
      </c>
      <c r="E634" s="101">
        <v>0</v>
      </c>
    </row>
    <row r="635" spans="3:5">
      <c r="C635" s="58" t="s">
        <v>1293</v>
      </c>
      <c r="D635" s="101">
        <v>8162000</v>
      </c>
      <c r="E635" s="101">
        <v>0</v>
      </c>
    </row>
    <row r="636" spans="3:5">
      <c r="C636" s="100" t="s">
        <v>242</v>
      </c>
      <c r="D636" s="101">
        <v>210520000</v>
      </c>
      <c r="E636" s="101">
        <v>0</v>
      </c>
    </row>
    <row r="637" spans="3:5">
      <c r="C637" s="58" t="s">
        <v>1892</v>
      </c>
      <c r="D637" s="101">
        <v>0</v>
      </c>
      <c r="E637" s="101">
        <v>0</v>
      </c>
    </row>
    <row r="638" spans="3:5">
      <c r="C638" s="58" t="s">
        <v>1017</v>
      </c>
      <c r="D638" s="101">
        <v>210520000</v>
      </c>
      <c r="E638" s="101">
        <v>0</v>
      </c>
    </row>
    <row r="639" spans="3:5">
      <c r="C639" s="100" t="s">
        <v>243</v>
      </c>
      <c r="D639" s="101">
        <v>46730500</v>
      </c>
      <c r="E639" s="101">
        <v>38513937.700000003</v>
      </c>
    </row>
    <row r="640" spans="3:5">
      <c r="C640" s="58" t="s">
        <v>1991</v>
      </c>
      <c r="D640" s="101">
        <v>46730500</v>
      </c>
      <c r="E640" s="101">
        <v>38513937.700000003</v>
      </c>
    </row>
    <row r="641" spans="3:5">
      <c r="C641" s="160" t="s">
        <v>250</v>
      </c>
      <c r="D641" s="161">
        <v>1902986790</v>
      </c>
      <c r="E641" s="161">
        <v>324167482.02000004</v>
      </c>
    </row>
    <row r="642" spans="3:5">
      <c r="C642" s="100" t="s">
        <v>240</v>
      </c>
      <c r="D642" s="101">
        <v>1748848673</v>
      </c>
      <c r="E642" s="101">
        <v>316752980.42000002</v>
      </c>
    </row>
    <row r="643" spans="3:5">
      <c r="C643" s="58" t="s">
        <v>1893</v>
      </c>
      <c r="D643" s="101">
        <v>0</v>
      </c>
      <c r="E643" s="101">
        <v>4432774.3</v>
      </c>
    </row>
    <row r="644" spans="3:5">
      <c r="C644" s="58" t="s">
        <v>478</v>
      </c>
      <c r="D644" s="101">
        <v>1198141</v>
      </c>
      <c r="E644" s="101">
        <v>0</v>
      </c>
    </row>
    <row r="645" spans="3:5">
      <c r="C645" s="58" t="s">
        <v>543</v>
      </c>
      <c r="D645" s="101">
        <v>1665504</v>
      </c>
      <c r="E645" s="101">
        <v>0</v>
      </c>
    </row>
    <row r="646" spans="3:5">
      <c r="C646" s="58" t="s">
        <v>1894</v>
      </c>
      <c r="D646" s="101">
        <v>0</v>
      </c>
      <c r="E646" s="101">
        <v>0</v>
      </c>
    </row>
    <row r="647" spans="3:5">
      <c r="C647" s="58" t="s">
        <v>1895</v>
      </c>
      <c r="D647" s="101">
        <v>0</v>
      </c>
      <c r="E647" s="101">
        <v>0</v>
      </c>
    </row>
    <row r="648" spans="3:5">
      <c r="C648" s="58" t="s">
        <v>544</v>
      </c>
      <c r="D648" s="101">
        <v>1544123</v>
      </c>
      <c r="E648" s="101">
        <v>0</v>
      </c>
    </row>
    <row r="649" spans="3:5">
      <c r="C649" s="58" t="s">
        <v>545</v>
      </c>
      <c r="D649" s="101">
        <v>1610100</v>
      </c>
      <c r="E649" s="101">
        <v>0</v>
      </c>
    </row>
    <row r="650" spans="3:5">
      <c r="C650" s="58" t="s">
        <v>1359</v>
      </c>
      <c r="D650" s="101">
        <v>27415214</v>
      </c>
      <c r="E650" s="101">
        <v>0</v>
      </c>
    </row>
    <row r="651" spans="3:5">
      <c r="C651" s="58" t="s">
        <v>546</v>
      </c>
      <c r="D651" s="101">
        <v>1357119</v>
      </c>
      <c r="E651" s="101">
        <v>0</v>
      </c>
    </row>
    <row r="652" spans="3:5">
      <c r="C652" s="58" t="s">
        <v>877</v>
      </c>
      <c r="D652" s="101">
        <v>857855</v>
      </c>
      <c r="E652" s="101">
        <v>0</v>
      </c>
    </row>
    <row r="653" spans="3:5">
      <c r="C653" s="58" t="s">
        <v>547</v>
      </c>
      <c r="D653" s="101">
        <v>1418116</v>
      </c>
      <c r="E653" s="101">
        <v>0</v>
      </c>
    </row>
    <row r="654" spans="3:5">
      <c r="C654" s="58" t="s">
        <v>548</v>
      </c>
      <c r="D654" s="101">
        <v>678615</v>
      </c>
      <c r="E654" s="101">
        <v>0</v>
      </c>
    </row>
    <row r="655" spans="3:5">
      <c r="C655" s="58" t="s">
        <v>549</v>
      </c>
      <c r="D655" s="101">
        <v>4658128</v>
      </c>
      <c r="E655" s="101">
        <v>0</v>
      </c>
    </row>
    <row r="656" spans="3:5">
      <c r="C656" s="58" t="s">
        <v>309</v>
      </c>
      <c r="D656" s="101">
        <v>6588908</v>
      </c>
      <c r="E656" s="101">
        <v>34185745.909999996</v>
      </c>
    </row>
    <row r="657" spans="3:5">
      <c r="C657" s="58" t="s">
        <v>310</v>
      </c>
      <c r="D657" s="101">
        <v>23913445</v>
      </c>
      <c r="E657" s="101">
        <v>0</v>
      </c>
    </row>
    <row r="658" spans="3:5">
      <c r="C658" s="58" t="s">
        <v>1509</v>
      </c>
      <c r="D658" s="101">
        <v>21666254</v>
      </c>
      <c r="E658" s="101">
        <v>6851846.1699999999</v>
      </c>
    </row>
    <row r="659" spans="3:5">
      <c r="C659" s="58" t="s">
        <v>1510</v>
      </c>
      <c r="D659" s="101">
        <v>1518414</v>
      </c>
      <c r="E659" s="101">
        <v>0</v>
      </c>
    </row>
    <row r="660" spans="3:5">
      <c r="C660" s="58" t="s">
        <v>642</v>
      </c>
      <c r="D660" s="101">
        <v>1000000</v>
      </c>
      <c r="E660" s="101">
        <v>0</v>
      </c>
    </row>
    <row r="661" spans="3:5">
      <c r="C661" s="58" t="s">
        <v>550</v>
      </c>
      <c r="D661" s="101">
        <v>1516439</v>
      </c>
      <c r="E661" s="101">
        <v>0</v>
      </c>
    </row>
    <row r="662" spans="3:5">
      <c r="C662" s="58" t="s">
        <v>1511</v>
      </c>
      <c r="D662" s="101">
        <v>56615845</v>
      </c>
      <c r="E662" s="101">
        <v>0</v>
      </c>
    </row>
    <row r="663" spans="3:5">
      <c r="C663" s="58" t="s">
        <v>1512</v>
      </c>
      <c r="D663" s="101">
        <v>1342713</v>
      </c>
      <c r="E663" s="101">
        <v>0</v>
      </c>
    </row>
    <row r="664" spans="3:5">
      <c r="C664" s="58" t="s">
        <v>1513</v>
      </c>
      <c r="D664" s="101">
        <v>1769549</v>
      </c>
      <c r="E664" s="101">
        <v>1011185.59</v>
      </c>
    </row>
    <row r="665" spans="3:5">
      <c r="C665" s="58" t="s">
        <v>551</v>
      </c>
      <c r="D665" s="101">
        <v>1073078</v>
      </c>
      <c r="E665" s="101">
        <v>0</v>
      </c>
    </row>
    <row r="666" spans="3:5">
      <c r="C666" s="58" t="s">
        <v>1514</v>
      </c>
      <c r="D666" s="101">
        <v>1794317</v>
      </c>
      <c r="E666" s="101">
        <v>0</v>
      </c>
    </row>
    <row r="667" spans="3:5">
      <c r="C667" s="58" t="s">
        <v>1515</v>
      </c>
      <c r="D667" s="101">
        <v>886055</v>
      </c>
      <c r="E667" s="101">
        <v>359561.77</v>
      </c>
    </row>
    <row r="668" spans="3:5">
      <c r="C668" s="58" t="s">
        <v>552</v>
      </c>
      <c r="D668" s="101">
        <v>1073078</v>
      </c>
      <c r="E668" s="101">
        <v>0</v>
      </c>
    </row>
    <row r="669" spans="3:5">
      <c r="C669" s="58" t="s">
        <v>1516</v>
      </c>
      <c r="D669" s="101">
        <v>1514393</v>
      </c>
      <c r="E669" s="101">
        <v>0</v>
      </c>
    </row>
    <row r="670" spans="3:5">
      <c r="C670" s="58" t="s">
        <v>311</v>
      </c>
      <c r="D670" s="101">
        <v>21819316</v>
      </c>
      <c r="E670" s="101">
        <v>0</v>
      </c>
    </row>
    <row r="671" spans="3:5">
      <c r="C671" s="58" t="s">
        <v>553</v>
      </c>
      <c r="D671" s="101">
        <v>1104864</v>
      </c>
      <c r="E671" s="101">
        <v>0</v>
      </c>
    </row>
    <row r="672" spans="3:5">
      <c r="C672" s="58" t="s">
        <v>554</v>
      </c>
      <c r="D672" s="101">
        <v>1104864</v>
      </c>
      <c r="E672" s="101">
        <v>0</v>
      </c>
    </row>
    <row r="673" spans="3:5">
      <c r="C673" s="58" t="s">
        <v>1517</v>
      </c>
      <c r="D673" s="101">
        <v>1513231</v>
      </c>
      <c r="E673" s="101">
        <v>0</v>
      </c>
    </row>
    <row r="674" spans="3:5">
      <c r="C674" s="58" t="s">
        <v>1518</v>
      </c>
      <c r="D674" s="101">
        <v>2427558</v>
      </c>
      <c r="E674" s="101">
        <v>0</v>
      </c>
    </row>
    <row r="675" spans="3:5">
      <c r="C675" s="58" t="s">
        <v>555</v>
      </c>
      <c r="D675" s="101">
        <v>1816559</v>
      </c>
      <c r="E675" s="101">
        <v>0</v>
      </c>
    </row>
    <row r="676" spans="3:5">
      <c r="C676" s="58" t="s">
        <v>1896</v>
      </c>
      <c r="D676" s="101">
        <v>0</v>
      </c>
      <c r="E676" s="101">
        <v>0</v>
      </c>
    </row>
    <row r="677" spans="3:5">
      <c r="C677" s="58" t="s">
        <v>1292</v>
      </c>
      <c r="D677" s="101">
        <v>95358654</v>
      </c>
      <c r="E677" s="101">
        <v>87358654</v>
      </c>
    </row>
    <row r="678" spans="3:5">
      <c r="C678" s="58" t="s">
        <v>1519</v>
      </c>
      <c r="D678" s="101">
        <v>1072941</v>
      </c>
      <c r="E678" s="101">
        <v>0</v>
      </c>
    </row>
    <row r="679" spans="3:5">
      <c r="C679" s="58" t="s">
        <v>1520</v>
      </c>
      <c r="D679" s="101">
        <v>68640266</v>
      </c>
      <c r="E679" s="101">
        <v>0</v>
      </c>
    </row>
    <row r="680" spans="3:5">
      <c r="C680" s="58" t="s">
        <v>1521</v>
      </c>
      <c r="D680" s="101">
        <v>3099995</v>
      </c>
      <c r="E680" s="101">
        <v>0</v>
      </c>
    </row>
    <row r="681" spans="3:5">
      <c r="C681" s="58" t="s">
        <v>1197</v>
      </c>
      <c r="D681" s="101">
        <v>7800000</v>
      </c>
      <c r="E681" s="101">
        <v>0</v>
      </c>
    </row>
    <row r="682" spans="3:5">
      <c r="C682" s="58" t="s">
        <v>1897</v>
      </c>
      <c r="D682" s="101">
        <v>0</v>
      </c>
      <c r="E682" s="101">
        <v>0</v>
      </c>
    </row>
    <row r="683" spans="3:5">
      <c r="C683" s="58" t="s">
        <v>952</v>
      </c>
      <c r="D683" s="101">
        <v>7668693</v>
      </c>
      <c r="E683" s="101">
        <v>0</v>
      </c>
    </row>
    <row r="684" spans="3:5">
      <c r="C684" s="58" t="s">
        <v>1360</v>
      </c>
      <c r="D684" s="101">
        <v>22544962</v>
      </c>
      <c r="E684" s="101">
        <v>0</v>
      </c>
    </row>
    <row r="685" spans="3:5">
      <c r="C685" s="58" t="s">
        <v>838</v>
      </c>
      <c r="D685" s="101">
        <v>3900000</v>
      </c>
      <c r="E685" s="101">
        <v>0</v>
      </c>
    </row>
    <row r="686" spans="3:5">
      <c r="C686" s="58" t="s">
        <v>2022</v>
      </c>
      <c r="D686" s="101">
        <v>0</v>
      </c>
      <c r="E686" s="101">
        <v>0</v>
      </c>
    </row>
    <row r="687" spans="3:5">
      <c r="C687" s="58" t="s">
        <v>1522</v>
      </c>
      <c r="D687" s="101">
        <v>4777562</v>
      </c>
      <c r="E687" s="101">
        <v>0</v>
      </c>
    </row>
    <row r="688" spans="3:5">
      <c r="C688" s="58" t="s">
        <v>953</v>
      </c>
      <c r="D688" s="101">
        <v>6428097</v>
      </c>
      <c r="E688" s="101">
        <v>0</v>
      </c>
    </row>
    <row r="689" spans="3:5">
      <c r="C689" s="58" t="s">
        <v>2023</v>
      </c>
      <c r="D689" s="101">
        <v>0</v>
      </c>
      <c r="E689" s="101">
        <v>0</v>
      </c>
    </row>
    <row r="690" spans="3:5">
      <c r="C690" s="58" t="s">
        <v>1523</v>
      </c>
      <c r="D690" s="101">
        <v>102389214</v>
      </c>
      <c r="E690" s="101">
        <v>0</v>
      </c>
    </row>
    <row r="691" spans="3:5">
      <c r="C691" s="58" t="s">
        <v>1898</v>
      </c>
      <c r="D691" s="101">
        <v>0</v>
      </c>
      <c r="E691" s="101">
        <v>5235859.03</v>
      </c>
    </row>
    <row r="692" spans="3:5">
      <c r="C692" s="58" t="s">
        <v>839</v>
      </c>
      <c r="D692" s="101">
        <v>450005234</v>
      </c>
      <c r="E692" s="101">
        <v>159340908.86000001</v>
      </c>
    </row>
    <row r="693" spans="3:5">
      <c r="C693" s="58" t="s">
        <v>840</v>
      </c>
      <c r="D693" s="101">
        <v>79068472</v>
      </c>
      <c r="E693" s="101">
        <v>0</v>
      </c>
    </row>
    <row r="694" spans="3:5">
      <c r="C694" s="58" t="s">
        <v>954</v>
      </c>
      <c r="D694" s="101">
        <v>18692037</v>
      </c>
      <c r="E694" s="101">
        <v>0</v>
      </c>
    </row>
    <row r="695" spans="3:5">
      <c r="C695" s="58" t="s">
        <v>1012</v>
      </c>
      <c r="D695" s="101">
        <v>17008298</v>
      </c>
      <c r="E695" s="101">
        <v>0</v>
      </c>
    </row>
    <row r="696" spans="3:5">
      <c r="C696" s="58" t="s">
        <v>996</v>
      </c>
      <c r="D696" s="101">
        <v>1554892</v>
      </c>
      <c r="E696" s="101">
        <v>0</v>
      </c>
    </row>
    <row r="697" spans="3:5">
      <c r="C697" s="58" t="s">
        <v>955</v>
      </c>
      <c r="D697" s="101">
        <v>6492976</v>
      </c>
      <c r="E697" s="101">
        <v>0</v>
      </c>
    </row>
    <row r="698" spans="3:5">
      <c r="C698" s="58" t="s">
        <v>312</v>
      </c>
      <c r="D698" s="101">
        <v>149999993</v>
      </c>
      <c r="E698" s="101">
        <v>0</v>
      </c>
    </row>
    <row r="699" spans="3:5">
      <c r="C699" s="58" t="s">
        <v>956</v>
      </c>
      <c r="D699" s="101">
        <v>11231038</v>
      </c>
      <c r="E699" s="101">
        <v>0</v>
      </c>
    </row>
    <row r="700" spans="3:5">
      <c r="C700" s="58" t="s">
        <v>957</v>
      </c>
      <c r="D700" s="101">
        <v>6219566</v>
      </c>
      <c r="E700" s="101">
        <v>0</v>
      </c>
    </row>
    <row r="701" spans="3:5">
      <c r="C701" s="58" t="s">
        <v>958</v>
      </c>
      <c r="D701" s="101">
        <v>7774458</v>
      </c>
      <c r="E701" s="101">
        <v>0</v>
      </c>
    </row>
    <row r="702" spans="3:5">
      <c r="C702" s="58" t="s">
        <v>997</v>
      </c>
      <c r="D702" s="101">
        <v>1566229</v>
      </c>
      <c r="E702" s="101">
        <v>0</v>
      </c>
    </row>
    <row r="703" spans="3:5">
      <c r="C703" s="58" t="s">
        <v>959</v>
      </c>
      <c r="D703" s="101">
        <v>38981691</v>
      </c>
      <c r="E703" s="101">
        <v>0</v>
      </c>
    </row>
    <row r="704" spans="3:5">
      <c r="C704" s="58" t="s">
        <v>313</v>
      </c>
      <c r="D704" s="101">
        <v>19960269</v>
      </c>
      <c r="E704" s="101">
        <v>0</v>
      </c>
    </row>
    <row r="705" spans="3:5">
      <c r="C705" s="58" t="s">
        <v>1001</v>
      </c>
      <c r="D705" s="101">
        <v>77963381</v>
      </c>
      <c r="E705" s="101">
        <v>0</v>
      </c>
    </row>
    <row r="706" spans="3:5">
      <c r="C706" s="58" t="s">
        <v>314</v>
      </c>
      <c r="D706" s="101">
        <v>119079128</v>
      </c>
      <c r="E706" s="101">
        <v>0</v>
      </c>
    </row>
    <row r="707" spans="3:5">
      <c r="C707" s="58" t="s">
        <v>424</v>
      </c>
      <c r="D707" s="101">
        <v>225108832</v>
      </c>
      <c r="E707" s="101">
        <v>17976444.789999999</v>
      </c>
    </row>
    <row r="708" spans="3:5">
      <c r="C708" s="100" t="s">
        <v>242</v>
      </c>
      <c r="D708" s="101">
        <v>154138117</v>
      </c>
      <c r="E708" s="101">
        <v>7414501.5999999996</v>
      </c>
    </row>
    <row r="709" spans="3:5">
      <c r="C709" s="58" t="s">
        <v>1196</v>
      </c>
      <c r="D709" s="101">
        <v>75597763</v>
      </c>
      <c r="E709" s="101">
        <v>7414501.5999999996</v>
      </c>
    </row>
    <row r="710" spans="3:5">
      <c r="C710" s="58" t="s">
        <v>1524</v>
      </c>
      <c r="D710" s="101">
        <v>78540354</v>
      </c>
      <c r="E710" s="101">
        <v>0</v>
      </c>
    </row>
    <row r="711" spans="3:5">
      <c r="C711" s="58" t="s">
        <v>1899</v>
      </c>
      <c r="D711" s="101">
        <v>0</v>
      </c>
      <c r="E711" s="101">
        <v>0</v>
      </c>
    </row>
    <row r="712" spans="3:5">
      <c r="C712" s="160" t="s">
        <v>315</v>
      </c>
      <c r="D712" s="161">
        <v>615439823</v>
      </c>
      <c r="E712" s="161">
        <v>2763626.41</v>
      </c>
    </row>
    <row r="713" spans="3:5">
      <c r="C713" s="100" t="s">
        <v>240</v>
      </c>
      <c r="D713" s="101">
        <v>595986491</v>
      </c>
      <c r="E713" s="101">
        <v>2763626.41</v>
      </c>
    </row>
    <row r="714" spans="3:5">
      <c r="C714" s="58" t="s">
        <v>316</v>
      </c>
      <c r="D714" s="101">
        <v>7203181</v>
      </c>
      <c r="E714" s="101">
        <v>0</v>
      </c>
    </row>
    <row r="715" spans="3:5">
      <c r="C715" s="58" t="s">
        <v>317</v>
      </c>
      <c r="D715" s="101">
        <v>6957845</v>
      </c>
      <c r="E715" s="101">
        <v>0</v>
      </c>
    </row>
    <row r="716" spans="3:5">
      <c r="C716" s="58" t="s">
        <v>318</v>
      </c>
      <c r="D716" s="101">
        <v>37077323</v>
      </c>
      <c r="E716" s="101">
        <v>1164272</v>
      </c>
    </row>
    <row r="717" spans="3:5">
      <c r="C717" s="58" t="s">
        <v>1525</v>
      </c>
      <c r="D717" s="101">
        <v>67414593</v>
      </c>
      <c r="E717" s="101">
        <v>0</v>
      </c>
    </row>
    <row r="718" spans="3:5">
      <c r="C718" s="58" t="s">
        <v>479</v>
      </c>
      <c r="D718" s="101">
        <v>1651551</v>
      </c>
      <c r="E718" s="101">
        <v>0</v>
      </c>
    </row>
    <row r="719" spans="3:5">
      <c r="C719" s="58" t="s">
        <v>480</v>
      </c>
      <c r="D719" s="101">
        <v>1620111</v>
      </c>
      <c r="E719" s="101">
        <v>0</v>
      </c>
    </row>
    <row r="720" spans="3:5">
      <c r="C720" s="58" t="s">
        <v>1195</v>
      </c>
      <c r="D720" s="101">
        <v>15016073</v>
      </c>
      <c r="E720" s="101">
        <v>0</v>
      </c>
    </row>
    <row r="721" spans="3:5">
      <c r="C721" s="58" t="s">
        <v>481</v>
      </c>
      <c r="D721" s="101">
        <v>1157222</v>
      </c>
      <c r="E721" s="101">
        <v>0</v>
      </c>
    </row>
    <row r="722" spans="3:5">
      <c r="C722" s="58" t="s">
        <v>1526</v>
      </c>
      <c r="D722" s="101">
        <v>1514767</v>
      </c>
      <c r="E722" s="101">
        <v>1599354.41</v>
      </c>
    </row>
    <row r="723" spans="3:5">
      <c r="C723" s="58" t="s">
        <v>482</v>
      </c>
      <c r="D723" s="101">
        <v>9700392</v>
      </c>
      <c r="E723" s="101">
        <v>0</v>
      </c>
    </row>
    <row r="724" spans="3:5">
      <c r="C724" s="58" t="s">
        <v>483</v>
      </c>
      <c r="D724" s="101">
        <v>4488508</v>
      </c>
      <c r="E724" s="101">
        <v>0</v>
      </c>
    </row>
    <row r="725" spans="3:5">
      <c r="C725" s="58" t="s">
        <v>1194</v>
      </c>
      <c r="D725" s="101">
        <v>1281243</v>
      </c>
      <c r="E725" s="101">
        <v>0</v>
      </c>
    </row>
    <row r="726" spans="3:5">
      <c r="C726" s="58" t="s">
        <v>878</v>
      </c>
      <c r="D726" s="101">
        <v>54572186</v>
      </c>
      <c r="E726" s="101">
        <v>0</v>
      </c>
    </row>
    <row r="727" spans="3:5">
      <c r="C727" s="58" t="s">
        <v>1527</v>
      </c>
      <c r="D727" s="101">
        <v>1847655</v>
      </c>
      <c r="E727" s="101">
        <v>0</v>
      </c>
    </row>
    <row r="728" spans="3:5">
      <c r="C728" s="58" t="s">
        <v>1056</v>
      </c>
      <c r="D728" s="101">
        <v>6097969</v>
      </c>
      <c r="E728" s="101">
        <v>0</v>
      </c>
    </row>
    <row r="729" spans="3:5">
      <c r="C729" s="58" t="s">
        <v>319</v>
      </c>
      <c r="D729" s="101">
        <v>13966319</v>
      </c>
      <c r="E729" s="101">
        <v>0</v>
      </c>
    </row>
    <row r="730" spans="3:5">
      <c r="C730" s="58" t="s">
        <v>407</v>
      </c>
      <c r="D730" s="101">
        <v>33296708</v>
      </c>
      <c r="E730" s="101">
        <v>0</v>
      </c>
    </row>
    <row r="731" spans="3:5">
      <c r="C731" s="58" t="s">
        <v>408</v>
      </c>
      <c r="D731" s="101">
        <v>1000000</v>
      </c>
      <c r="E731" s="101">
        <v>0</v>
      </c>
    </row>
    <row r="732" spans="3:5">
      <c r="C732" s="58" t="s">
        <v>1191</v>
      </c>
      <c r="D732" s="101">
        <v>22500000</v>
      </c>
      <c r="E732" s="101">
        <v>0</v>
      </c>
    </row>
    <row r="733" spans="3:5">
      <c r="C733" s="58" t="s">
        <v>1193</v>
      </c>
      <c r="D733" s="101">
        <v>33747251</v>
      </c>
      <c r="E733" s="101">
        <v>0</v>
      </c>
    </row>
    <row r="734" spans="3:5">
      <c r="C734" s="58" t="s">
        <v>2024</v>
      </c>
      <c r="D734" s="101">
        <v>1123440</v>
      </c>
      <c r="E734" s="101">
        <v>0</v>
      </c>
    </row>
    <row r="735" spans="3:5">
      <c r="C735" s="58" t="s">
        <v>960</v>
      </c>
      <c r="D735" s="101">
        <v>70200000</v>
      </c>
      <c r="E735" s="101">
        <v>0</v>
      </c>
    </row>
    <row r="736" spans="3:5">
      <c r="C736" s="58" t="s">
        <v>1361</v>
      </c>
      <c r="D736" s="101">
        <v>23400000</v>
      </c>
      <c r="E736" s="101">
        <v>0</v>
      </c>
    </row>
    <row r="737" spans="3:5">
      <c r="C737" s="58" t="s">
        <v>1900</v>
      </c>
      <c r="D737" s="101">
        <v>0</v>
      </c>
      <c r="E737" s="101">
        <v>0</v>
      </c>
    </row>
    <row r="738" spans="3:5">
      <c r="C738" s="58" t="s">
        <v>961</v>
      </c>
      <c r="D738" s="101">
        <v>9149755</v>
      </c>
      <c r="E738" s="101">
        <v>0</v>
      </c>
    </row>
    <row r="739" spans="3:5">
      <c r="C739" s="58" t="s">
        <v>745</v>
      </c>
      <c r="D739" s="101">
        <v>1080477</v>
      </c>
      <c r="E739" s="101">
        <v>0</v>
      </c>
    </row>
    <row r="740" spans="3:5">
      <c r="C740" s="58" t="s">
        <v>1192</v>
      </c>
      <c r="D740" s="101">
        <v>8649755</v>
      </c>
      <c r="E740" s="101">
        <v>0</v>
      </c>
    </row>
    <row r="741" spans="3:5">
      <c r="C741" s="58" t="s">
        <v>746</v>
      </c>
      <c r="D741" s="101">
        <v>1525370</v>
      </c>
      <c r="E741" s="101">
        <v>0</v>
      </c>
    </row>
    <row r="742" spans="3:5">
      <c r="C742" s="58" t="s">
        <v>747</v>
      </c>
      <c r="D742" s="101">
        <v>2540116</v>
      </c>
      <c r="E742" s="101">
        <v>0</v>
      </c>
    </row>
    <row r="743" spans="3:5">
      <c r="C743" s="58" t="s">
        <v>748</v>
      </c>
      <c r="D743" s="101">
        <v>270119</v>
      </c>
      <c r="E743" s="101">
        <v>0</v>
      </c>
    </row>
    <row r="744" spans="3:5">
      <c r="C744" s="58" t="s">
        <v>841</v>
      </c>
      <c r="D744" s="101">
        <v>22506919</v>
      </c>
      <c r="E744" s="101">
        <v>0</v>
      </c>
    </row>
    <row r="745" spans="3:5">
      <c r="C745" s="58" t="s">
        <v>749</v>
      </c>
      <c r="D745" s="101">
        <v>1513603</v>
      </c>
      <c r="E745" s="101">
        <v>0</v>
      </c>
    </row>
    <row r="746" spans="3:5">
      <c r="C746" s="58" t="s">
        <v>750</v>
      </c>
      <c r="D746" s="101">
        <v>1513603</v>
      </c>
      <c r="E746" s="101">
        <v>0</v>
      </c>
    </row>
    <row r="747" spans="3:5">
      <c r="C747" s="58" t="s">
        <v>962</v>
      </c>
      <c r="D747" s="101">
        <v>9192062</v>
      </c>
      <c r="E747" s="101">
        <v>0</v>
      </c>
    </row>
    <row r="748" spans="3:5">
      <c r="C748" s="58" t="s">
        <v>1362</v>
      </c>
      <c r="D748" s="101">
        <v>38647320</v>
      </c>
      <c r="E748" s="101">
        <v>0</v>
      </c>
    </row>
    <row r="749" spans="3:5">
      <c r="C749" s="58" t="s">
        <v>425</v>
      </c>
      <c r="D749" s="101">
        <v>22500001</v>
      </c>
      <c r="E749" s="101">
        <v>0</v>
      </c>
    </row>
    <row r="750" spans="3:5">
      <c r="C750" s="58" t="s">
        <v>842</v>
      </c>
      <c r="D750" s="101">
        <v>60063054</v>
      </c>
      <c r="E750" s="101">
        <v>0</v>
      </c>
    </row>
    <row r="751" spans="3:5">
      <c r="C751" s="100" t="s">
        <v>242</v>
      </c>
      <c r="D751" s="101">
        <v>19453332</v>
      </c>
      <c r="E751" s="101">
        <v>0</v>
      </c>
    </row>
    <row r="752" spans="3:5">
      <c r="C752" s="58" t="s">
        <v>1528</v>
      </c>
      <c r="D752" s="101">
        <v>19453332</v>
      </c>
      <c r="E752" s="101">
        <v>0</v>
      </c>
    </row>
    <row r="753" spans="3:5">
      <c r="C753" s="160" t="s">
        <v>320</v>
      </c>
      <c r="D753" s="161">
        <v>3505828285</v>
      </c>
      <c r="E753" s="161">
        <v>350663785.45999998</v>
      </c>
    </row>
    <row r="754" spans="3:5">
      <c r="C754" s="100" t="s">
        <v>240</v>
      </c>
      <c r="D754" s="101">
        <v>2044288285</v>
      </c>
      <c r="E754" s="101">
        <v>306684981.31</v>
      </c>
    </row>
    <row r="755" spans="3:5">
      <c r="C755" s="58" t="s">
        <v>879</v>
      </c>
      <c r="D755" s="101">
        <v>3797361</v>
      </c>
      <c r="E755" s="101">
        <v>0</v>
      </c>
    </row>
    <row r="756" spans="3:5">
      <c r="C756" s="58" t="s">
        <v>1190</v>
      </c>
      <c r="D756" s="101">
        <v>10018924</v>
      </c>
      <c r="E756" s="101">
        <v>0</v>
      </c>
    </row>
    <row r="757" spans="3:5">
      <c r="C757" s="58" t="s">
        <v>321</v>
      </c>
      <c r="D757" s="101">
        <v>900000000</v>
      </c>
      <c r="E757" s="101">
        <v>28512223.039999999</v>
      </c>
    </row>
    <row r="758" spans="3:5">
      <c r="C758" s="58" t="s">
        <v>1901</v>
      </c>
      <c r="D758" s="101">
        <v>0</v>
      </c>
      <c r="E758" s="101">
        <v>0</v>
      </c>
    </row>
    <row r="759" spans="3:5">
      <c r="C759" s="58" t="s">
        <v>1189</v>
      </c>
      <c r="D759" s="101">
        <v>4114253</v>
      </c>
      <c r="E759" s="101">
        <v>0</v>
      </c>
    </row>
    <row r="760" spans="3:5">
      <c r="C760" s="58" t="s">
        <v>484</v>
      </c>
      <c r="D760" s="101">
        <v>1651551</v>
      </c>
      <c r="E760" s="101">
        <v>0</v>
      </c>
    </row>
    <row r="761" spans="3:5">
      <c r="C761" s="58" t="s">
        <v>485</v>
      </c>
      <c r="D761" s="101">
        <v>1157222</v>
      </c>
      <c r="E761" s="101">
        <v>0</v>
      </c>
    </row>
    <row r="762" spans="3:5">
      <c r="C762" s="58" t="s">
        <v>486</v>
      </c>
      <c r="D762" s="101">
        <v>4123809</v>
      </c>
      <c r="E762" s="101">
        <v>1943462.61</v>
      </c>
    </row>
    <row r="763" spans="3:5">
      <c r="C763" s="58" t="s">
        <v>1902</v>
      </c>
      <c r="D763" s="101">
        <v>0</v>
      </c>
      <c r="E763" s="101">
        <v>0</v>
      </c>
    </row>
    <row r="764" spans="3:5">
      <c r="C764" s="58" t="s">
        <v>1827</v>
      </c>
      <c r="D764" s="101">
        <v>0</v>
      </c>
      <c r="E764" s="101">
        <v>422028.91</v>
      </c>
    </row>
    <row r="765" spans="3:5">
      <c r="C765" s="58" t="s">
        <v>2025</v>
      </c>
      <c r="D765" s="101">
        <v>0</v>
      </c>
      <c r="E765" s="101">
        <v>0</v>
      </c>
    </row>
    <row r="766" spans="3:5">
      <c r="C766" s="58" t="s">
        <v>1188</v>
      </c>
      <c r="D766" s="101">
        <v>1340629</v>
      </c>
      <c r="E766" s="101">
        <v>0</v>
      </c>
    </row>
    <row r="767" spans="3:5">
      <c r="C767" s="58" t="s">
        <v>880</v>
      </c>
      <c r="D767" s="101">
        <v>15000000</v>
      </c>
      <c r="E767" s="101">
        <v>0</v>
      </c>
    </row>
    <row r="768" spans="3:5">
      <c r="C768" s="58" t="s">
        <v>1013</v>
      </c>
      <c r="D768" s="101">
        <v>4247450</v>
      </c>
      <c r="E768" s="101">
        <v>3922641.38</v>
      </c>
    </row>
    <row r="769" spans="3:5">
      <c r="C769" s="58" t="s">
        <v>1828</v>
      </c>
      <c r="D769" s="101">
        <v>0</v>
      </c>
      <c r="E769" s="101">
        <v>380038.58</v>
      </c>
    </row>
    <row r="770" spans="3:5">
      <c r="C770" s="58" t="s">
        <v>1291</v>
      </c>
      <c r="D770" s="101">
        <v>34522622</v>
      </c>
      <c r="E770" s="101">
        <v>0</v>
      </c>
    </row>
    <row r="771" spans="3:5">
      <c r="C771" s="58" t="s">
        <v>1529</v>
      </c>
      <c r="D771" s="101">
        <v>1160000</v>
      </c>
      <c r="E771" s="101">
        <v>0</v>
      </c>
    </row>
    <row r="772" spans="3:5">
      <c r="C772" s="58" t="s">
        <v>1829</v>
      </c>
      <c r="D772" s="101">
        <v>0</v>
      </c>
      <c r="E772" s="101">
        <v>396186.25</v>
      </c>
    </row>
    <row r="773" spans="3:5">
      <c r="C773" s="58" t="s">
        <v>1845</v>
      </c>
      <c r="D773" s="101">
        <v>0</v>
      </c>
      <c r="E773" s="101">
        <v>0</v>
      </c>
    </row>
    <row r="774" spans="3:5">
      <c r="C774" s="58" t="s">
        <v>322</v>
      </c>
      <c r="D774" s="101">
        <v>257769222</v>
      </c>
      <c r="E774" s="101">
        <v>2324899.61</v>
      </c>
    </row>
    <row r="775" spans="3:5">
      <c r="C775" s="58" t="s">
        <v>1055</v>
      </c>
      <c r="D775" s="101">
        <v>244450444</v>
      </c>
      <c r="E775" s="101">
        <v>220783500.93000001</v>
      </c>
    </row>
    <row r="776" spans="3:5">
      <c r="C776" s="58" t="s">
        <v>751</v>
      </c>
      <c r="D776" s="101">
        <v>4062690</v>
      </c>
      <c r="E776" s="101">
        <v>0</v>
      </c>
    </row>
    <row r="777" spans="3:5">
      <c r="C777" s="58" t="s">
        <v>752</v>
      </c>
      <c r="D777" s="101">
        <v>8305980</v>
      </c>
      <c r="E777" s="101">
        <v>0</v>
      </c>
    </row>
    <row r="778" spans="3:5">
      <c r="C778" s="58" t="s">
        <v>753</v>
      </c>
      <c r="D778" s="101">
        <v>1198159</v>
      </c>
      <c r="E778" s="101">
        <v>0</v>
      </c>
    </row>
    <row r="779" spans="3:5">
      <c r="C779" s="58" t="s">
        <v>754</v>
      </c>
      <c r="D779" s="101">
        <v>5453083</v>
      </c>
      <c r="E779" s="101">
        <v>0</v>
      </c>
    </row>
    <row r="780" spans="3:5">
      <c r="C780" s="58" t="s">
        <v>881</v>
      </c>
      <c r="D780" s="101">
        <v>4062690</v>
      </c>
      <c r="E780" s="101">
        <v>0</v>
      </c>
    </row>
    <row r="781" spans="3:5">
      <c r="C781" s="58" t="s">
        <v>2026</v>
      </c>
      <c r="D781" s="101">
        <v>1138581</v>
      </c>
      <c r="E781" s="101">
        <v>0</v>
      </c>
    </row>
    <row r="782" spans="3:5">
      <c r="C782" s="58" t="s">
        <v>755</v>
      </c>
      <c r="D782" s="101">
        <v>4062690</v>
      </c>
      <c r="E782" s="101">
        <v>0</v>
      </c>
    </row>
    <row r="783" spans="3:5">
      <c r="C783" s="58" t="s">
        <v>1530</v>
      </c>
      <c r="D783" s="101">
        <v>7391665</v>
      </c>
      <c r="E783" s="101">
        <v>0</v>
      </c>
    </row>
    <row r="784" spans="3:5">
      <c r="C784" s="58" t="s">
        <v>756</v>
      </c>
      <c r="D784" s="101">
        <v>1720107</v>
      </c>
      <c r="E784" s="101">
        <v>0</v>
      </c>
    </row>
    <row r="785" spans="3:5">
      <c r="C785" s="58" t="s">
        <v>1903</v>
      </c>
      <c r="D785" s="101">
        <v>0</v>
      </c>
      <c r="E785" s="101">
        <v>0</v>
      </c>
    </row>
    <row r="786" spans="3:5">
      <c r="C786" s="58" t="s">
        <v>757</v>
      </c>
      <c r="D786" s="101">
        <v>5415294</v>
      </c>
      <c r="E786" s="101">
        <v>0</v>
      </c>
    </row>
    <row r="787" spans="3:5">
      <c r="C787" s="58" t="s">
        <v>758</v>
      </c>
      <c r="D787" s="101">
        <v>1516282</v>
      </c>
      <c r="E787" s="101">
        <v>0</v>
      </c>
    </row>
    <row r="788" spans="3:5">
      <c r="C788" s="58" t="s">
        <v>759</v>
      </c>
      <c r="D788" s="101">
        <v>4850943</v>
      </c>
      <c r="E788" s="101">
        <v>0</v>
      </c>
    </row>
    <row r="789" spans="3:5">
      <c r="C789" s="58" t="s">
        <v>760</v>
      </c>
      <c r="D789" s="101">
        <v>4850943</v>
      </c>
      <c r="E789" s="101">
        <v>0</v>
      </c>
    </row>
    <row r="790" spans="3:5">
      <c r="C790" s="58" t="s">
        <v>761</v>
      </c>
      <c r="D790" s="101">
        <v>3509288</v>
      </c>
      <c r="E790" s="101">
        <v>0</v>
      </c>
    </row>
    <row r="791" spans="3:5">
      <c r="C791" s="58" t="s">
        <v>2027</v>
      </c>
      <c r="D791" s="101">
        <v>32223848</v>
      </c>
      <c r="E791" s="101">
        <v>0</v>
      </c>
    </row>
    <row r="792" spans="3:5">
      <c r="C792" s="58" t="s">
        <v>1531</v>
      </c>
      <c r="D792" s="101">
        <v>1525371</v>
      </c>
      <c r="E792" s="101">
        <v>0</v>
      </c>
    </row>
    <row r="793" spans="3:5">
      <c r="C793" s="58" t="s">
        <v>1187</v>
      </c>
      <c r="D793" s="101">
        <v>3939670</v>
      </c>
      <c r="E793" s="101">
        <v>0</v>
      </c>
    </row>
    <row r="794" spans="3:5">
      <c r="C794" s="58" t="s">
        <v>1953</v>
      </c>
      <c r="D794" s="101">
        <v>0</v>
      </c>
      <c r="E794" s="101">
        <v>0</v>
      </c>
    </row>
    <row r="795" spans="3:5">
      <c r="C795" s="58" t="s">
        <v>762</v>
      </c>
      <c r="D795" s="101">
        <v>3939670</v>
      </c>
      <c r="E795" s="101">
        <v>0</v>
      </c>
    </row>
    <row r="796" spans="3:5">
      <c r="C796" s="58" t="s">
        <v>763</v>
      </c>
      <c r="D796" s="101">
        <v>3939671</v>
      </c>
      <c r="E796" s="101">
        <v>0</v>
      </c>
    </row>
    <row r="797" spans="3:5">
      <c r="C797" s="58" t="s">
        <v>1363</v>
      </c>
      <c r="D797" s="101">
        <v>155926762</v>
      </c>
      <c r="E797" s="101">
        <v>0</v>
      </c>
    </row>
    <row r="798" spans="3:5">
      <c r="C798" s="58" t="s">
        <v>2028</v>
      </c>
      <c r="D798" s="101">
        <v>52507548</v>
      </c>
      <c r="E798" s="101">
        <v>30000000</v>
      </c>
    </row>
    <row r="799" spans="3:5">
      <c r="C799" s="58" t="s">
        <v>843</v>
      </c>
      <c r="D799" s="101">
        <v>45000187</v>
      </c>
      <c r="E799" s="101">
        <v>0</v>
      </c>
    </row>
    <row r="800" spans="3:5">
      <c r="C800" s="58" t="s">
        <v>914</v>
      </c>
      <c r="D800" s="101">
        <v>30000002</v>
      </c>
      <c r="E800" s="101">
        <v>0</v>
      </c>
    </row>
    <row r="801" spans="3:5">
      <c r="C801" s="58" t="s">
        <v>1002</v>
      </c>
      <c r="D801" s="101">
        <v>136891562</v>
      </c>
      <c r="E801" s="101">
        <v>0</v>
      </c>
    </row>
    <row r="802" spans="3:5">
      <c r="C802" s="58" t="s">
        <v>915</v>
      </c>
      <c r="D802" s="101">
        <v>15002112</v>
      </c>
      <c r="E802" s="101">
        <v>0</v>
      </c>
    </row>
    <row r="803" spans="3:5">
      <c r="C803" s="58" t="s">
        <v>844</v>
      </c>
      <c r="D803" s="101">
        <v>22500000</v>
      </c>
      <c r="E803" s="101">
        <v>18000000</v>
      </c>
    </row>
    <row r="804" spans="3:5">
      <c r="C804" s="100" t="s">
        <v>243</v>
      </c>
      <c r="D804" s="101">
        <v>1461540000</v>
      </c>
      <c r="E804" s="101">
        <v>43978804.149999999</v>
      </c>
    </row>
    <row r="805" spans="3:5">
      <c r="C805" s="58" t="s">
        <v>1186</v>
      </c>
      <c r="D805" s="101">
        <v>1375500000</v>
      </c>
      <c r="E805" s="101">
        <v>43978804.149999999</v>
      </c>
    </row>
    <row r="806" spans="3:5">
      <c r="C806" s="58" t="s">
        <v>1991</v>
      </c>
      <c r="D806" s="101">
        <v>86040000</v>
      </c>
      <c r="E806" s="101">
        <v>0</v>
      </c>
    </row>
    <row r="807" spans="3:5">
      <c r="C807" s="160" t="s">
        <v>323</v>
      </c>
      <c r="D807" s="161">
        <v>1638625337</v>
      </c>
      <c r="E807" s="161">
        <v>1349537183.29</v>
      </c>
    </row>
    <row r="808" spans="3:5">
      <c r="C808" s="100" t="s">
        <v>240</v>
      </c>
      <c r="D808" s="101">
        <v>1429302975</v>
      </c>
      <c r="E808" s="101">
        <v>1349537183.29</v>
      </c>
    </row>
    <row r="809" spans="3:5">
      <c r="C809" s="58" t="s">
        <v>2029</v>
      </c>
      <c r="D809" s="101">
        <v>130965347</v>
      </c>
      <c r="E809" s="101">
        <v>25932106.659999996</v>
      </c>
    </row>
    <row r="810" spans="3:5">
      <c r="C810" s="58" t="s">
        <v>1003</v>
      </c>
      <c r="D810" s="101">
        <v>106172797</v>
      </c>
      <c r="E810" s="101">
        <v>0</v>
      </c>
    </row>
    <row r="811" spans="3:5">
      <c r="C811" s="58" t="s">
        <v>487</v>
      </c>
      <c r="D811" s="101">
        <v>1561024</v>
      </c>
      <c r="E811" s="101">
        <v>1506841.8</v>
      </c>
    </row>
    <row r="812" spans="3:5">
      <c r="C812" s="58" t="s">
        <v>488</v>
      </c>
      <c r="D812" s="101">
        <v>1157222</v>
      </c>
      <c r="E812" s="101">
        <v>0</v>
      </c>
    </row>
    <row r="813" spans="3:5">
      <c r="C813" s="58" t="s">
        <v>489</v>
      </c>
      <c r="D813" s="101">
        <v>1651551</v>
      </c>
      <c r="E813" s="101">
        <v>0</v>
      </c>
    </row>
    <row r="814" spans="3:5">
      <c r="C814" s="58" t="s">
        <v>519</v>
      </c>
      <c r="D814" s="101">
        <v>1518982</v>
      </c>
      <c r="E814" s="101">
        <v>0</v>
      </c>
    </row>
    <row r="815" spans="3:5">
      <c r="C815" s="58" t="s">
        <v>520</v>
      </c>
      <c r="D815" s="101">
        <v>2861943</v>
      </c>
      <c r="E815" s="101">
        <v>0</v>
      </c>
    </row>
    <row r="816" spans="3:5">
      <c r="C816" s="58" t="s">
        <v>324</v>
      </c>
      <c r="D816" s="101">
        <v>1001596236</v>
      </c>
      <c r="E816" s="101">
        <v>1266274339.74</v>
      </c>
    </row>
    <row r="817" spans="3:5">
      <c r="C817" s="58" t="s">
        <v>1830</v>
      </c>
      <c r="D817" s="101">
        <v>0</v>
      </c>
      <c r="E817" s="101">
        <v>823895.09</v>
      </c>
    </row>
    <row r="818" spans="3:5">
      <c r="C818" s="58" t="s">
        <v>845</v>
      </c>
      <c r="D818" s="101">
        <v>45000002</v>
      </c>
      <c r="E818" s="101">
        <v>0</v>
      </c>
    </row>
    <row r="819" spans="3:5">
      <c r="C819" s="58" t="s">
        <v>409</v>
      </c>
      <c r="D819" s="101">
        <v>31816871</v>
      </c>
      <c r="E819" s="101">
        <v>0</v>
      </c>
    </row>
    <row r="820" spans="3:5">
      <c r="C820" s="58" t="s">
        <v>1846</v>
      </c>
      <c r="D820" s="101">
        <v>0</v>
      </c>
      <c r="E820" s="101">
        <v>55000000</v>
      </c>
    </row>
    <row r="821" spans="3:5">
      <c r="C821" s="58" t="s">
        <v>426</v>
      </c>
      <c r="D821" s="101">
        <v>105001000</v>
      </c>
      <c r="E821" s="101">
        <v>0</v>
      </c>
    </row>
    <row r="822" spans="3:5">
      <c r="C822" s="100" t="s">
        <v>242</v>
      </c>
      <c r="D822" s="101">
        <v>206514332</v>
      </c>
      <c r="E822" s="101">
        <v>0</v>
      </c>
    </row>
    <row r="823" spans="3:5">
      <c r="C823" s="58" t="s">
        <v>1027</v>
      </c>
      <c r="D823" s="101">
        <v>206514332</v>
      </c>
      <c r="E823" s="101">
        <v>0</v>
      </c>
    </row>
    <row r="824" spans="3:5">
      <c r="C824" s="100" t="s">
        <v>243</v>
      </c>
      <c r="D824" s="101">
        <v>0</v>
      </c>
      <c r="E824" s="101">
        <v>0</v>
      </c>
    </row>
    <row r="825" spans="3:5">
      <c r="C825" s="58" t="s">
        <v>1846</v>
      </c>
      <c r="D825" s="101">
        <v>0</v>
      </c>
      <c r="E825" s="101">
        <v>0</v>
      </c>
    </row>
    <row r="826" spans="3:5">
      <c r="C826" s="100" t="s">
        <v>244</v>
      </c>
      <c r="D826" s="101">
        <v>2808030</v>
      </c>
      <c r="E826" s="101">
        <v>0</v>
      </c>
    </row>
    <row r="827" spans="3:5">
      <c r="C827" s="58" t="s">
        <v>241</v>
      </c>
      <c r="D827" s="101">
        <v>2808030</v>
      </c>
      <c r="E827" s="101">
        <v>0</v>
      </c>
    </row>
    <row r="828" spans="3:5">
      <c r="C828" s="160" t="s">
        <v>325</v>
      </c>
      <c r="D828" s="161">
        <v>913162159</v>
      </c>
      <c r="E828" s="161">
        <v>150041084.55000001</v>
      </c>
    </row>
    <row r="829" spans="3:5">
      <c r="C829" s="100" t="s">
        <v>240</v>
      </c>
      <c r="D829" s="101">
        <v>871174289</v>
      </c>
      <c r="E829" s="101">
        <v>150041084.55000001</v>
      </c>
    </row>
    <row r="830" spans="3:5">
      <c r="C830" s="58" t="s">
        <v>241</v>
      </c>
      <c r="D830" s="101">
        <v>2029998</v>
      </c>
      <c r="E830" s="101">
        <v>0</v>
      </c>
    </row>
    <row r="831" spans="3:5">
      <c r="C831" s="58" t="s">
        <v>1185</v>
      </c>
      <c r="D831" s="101">
        <v>1639531</v>
      </c>
      <c r="E831" s="101">
        <v>0</v>
      </c>
    </row>
    <row r="832" spans="3:5">
      <c r="C832" s="58" t="s">
        <v>490</v>
      </c>
      <c r="D832" s="101">
        <v>6002428</v>
      </c>
      <c r="E832" s="101">
        <v>0</v>
      </c>
    </row>
    <row r="833" spans="3:5">
      <c r="C833" s="58" t="s">
        <v>491</v>
      </c>
      <c r="D833" s="101">
        <v>2758819</v>
      </c>
      <c r="E833" s="101">
        <v>0</v>
      </c>
    </row>
    <row r="834" spans="3:5">
      <c r="C834" s="58" t="s">
        <v>492</v>
      </c>
      <c r="D834" s="101">
        <v>4433239</v>
      </c>
      <c r="E834" s="101">
        <v>0</v>
      </c>
    </row>
    <row r="835" spans="3:5">
      <c r="C835" s="58" t="s">
        <v>493</v>
      </c>
      <c r="D835" s="101">
        <v>1835000</v>
      </c>
      <c r="E835" s="101">
        <v>0</v>
      </c>
    </row>
    <row r="836" spans="3:5">
      <c r="C836" s="58" t="s">
        <v>1904</v>
      </c>
      <c r="D836" s="101">
        <v>0</v>
      </c>
      <c r="E836" s="101">
        <v>3801449.28</v>
      </c>
    </row>
    <row r="837" spans="3:5">
      <c r="C837" s="58" t="s">
        <v>2030</v>
      </c>
      <c r="D837" s="101">
        <v>1856241</v>
      </c>
      <c r="E837" s="101">
        <v>0</v>
      </c>
    </row>
    <row r="838" spans="3:5">
      <c r="C838" s="58" t="s">
        <v>494</v>
      </c>
      <c r="D838" s="101">
        <v>10922031</v>
      </c>
      <c r="E838" s="101">
        <v>0</v>
      </c>
    </row>
    <row r="839" spans="3:5">
      <c r="C839" s="58" t="s">
        <v>495</v>
      </c>
      <c r="D839" s="101">
        <v>3326831</v>
      </c>
      <c r="E839" s="101">
        <v>0</v>
      </c>
    </row>
    <row r="840" spans="3:5">
      <c r="C840" s="58" t="s">
        <v>496</v>
      </c>
      <c r="D840" s="101">
        <v>9294308</v>
      </c>
      <c r="E840" s="101">
        <v>0</v>
      </c>
    </row>
    <row r="841" spans="3:5">
      <c r="C841" s="58" t="s">
        <v>463</v>
      </c>
      <c r="D841" s="101">
        <v>11058566</v>
      </c>
      <c r="E841" s="101">
        <v>0</v>
      </c>
    </row>
    <row r="842" spans="3:5">
      <c r="C842" s="58" t="s">
        <v>1532</v>
      </c>
      <c r="D842" s="101">
        <v>50022117</v>
      </c>
      <c r="E842" s="101">
        <v>0</v>
      </c>
    </row>
    <row r="843" spans="3:5">
      <c r="C843" s="58" t="s">
        <v>326</v>
      </c>
      <c r="D843" s="101">
        <v>4319869</v>
      </c>
      <c r="E843" s="101">
        <v>0</v>
      </c>
    </row>
    <row r="844" spans="3:5">
      <c r="C844" s="58" t="s">
        <v>327</v>
      </c>
      <c r="D844" s="101">
        <v>1517426</v>
      </c>
      <c r="E844" s="101">
        <v>0</v>
      </c>
    </row>
    <row r="845" spans="3:5">
      <c r="C845" s="58" t="s">
        <v>328</v>
      </c>
      <c r="D845" s="101">
        <v>263965000</v>
      </c>
      <c r="E845" s="101">
        <v>0</v>
      </c>
    </row>
    <row r="846" spans="3:5">
      <c r="C846" s="58" t="s">
        <v>1026</v>
      </c>
      <c r="D846" s="101">
        <v>2551825</v>
      </c>
      <c r="E846" s="101">
        <v>0</v>
      </c>
    </row>
    <row r="847" spans="3:5">
      <c r="C847" s="58" t="s">
        <v>1364</v>
      </c>
      <c r="D847" s="101">
        <v>5883116</v>
      </c>
      <c r="E847" s="101">
        <v>0</v>
      </c>
    </row>
    <row r="848" spans="3:5">
      <c r="C848" s="58" t="s">
        <v>1533</v>
      </c>
      <c r="D848" s="101">
        <v>1244476</v>
      </c>
      <c r="E848" s="101">
        <v>0</v>
      </c>
    </row>
    <row r="849" spans="3:5">
      <c r="C849" s="58" t="s">
        <v>764</v>
      </c>
      <c r="D849" s="101">
        <v>1000000</v>
      </c>
      <c r="E849" s="101">
        <v>0</v>
      </c>
    </row>
    <row r="850" spans="3:5">
      <c r="C850" s="58" t="s">
        <v>556</v>
      </c>
      <c r="D850" s="101">
        <v>2503860</v>
      </c>
      <c r="E850" s="101">
        <v>0</v>
      </c>
    </row>
    <row r="851" spans="3:5">
      <c r="C851" s="58" t="s">
        <v>557</v>
      </c>
      <c r="D851" s="101">
        <v>12678145</v>
      </c>
      <c r="E851" s="101">
        <v>0</v>
      </c>
    </row>
    <row r="852" spans="3:5">
      <c r="C852" s="58" t="s">
        <v>1847</v>
      </c>
      <c r="D852" s="101">
        <v>0</v>
      </c>
      <c r="E852" s="101">
        <v>0</v>
      </c>
    </row>
    <row r="853" spans="3:5">
      <c r="C853" s="58" t="s">
        <v>558</v>
      </c>
      <c r="D853" s="101">
        <v>2535629</v>
      </c>
      <c r="E853" s="101">
        <v>0</v>
      </c>
    </row>
    <row r="854" spans="3:5">
      <c r="C854" s="58" t="s">
        <v>559</v>
      </c>
      <c r="D854" s="101">
        <v>1570629</v>
      </c>
      <c r="E854" s="101">
        <v>0</v>
      </c>
    </row>
    <row r="855" spans="3:5">
      <c r="C855" s="58" t="s">
        <v>560</v>
      </c>
      <c r="D855" s="101">
        <v>2535629</v>
      </c>
      <c r="E855" s="101">
        <v>0</v>
      </c>
    </row>
    <row r="856" spans="3:5">
      <c r="C856" s="58" t="s">
        <v>561</v>
      </c>
      <c r="D856" s="101">
        <v>3418120</v>
      </c>
      <c r="E856" s="101">
        <v>819962.62</v>
      </c>
    </row>
    <row r="857" spans="3:5">
      <c r="C857" s="58" t="s">
        <v>1184</v>
      </c>
      <c r="D857" s="101">
        <v>1780751</v>
      </c>
      <c r="E857" s="101">
        <v>0</v>
      </c>
    </row>
    <row r="858" spans="3:5">
      <c r="C858" s="58" t="s">
        <v>1183</v>
      </c>
      <c r="D858" s="101">
        <v>9024052</v>
      </c>
      <c r="E858" s="101">
        <v>98591.54</v>
      </c>
    </row>
    <row r="859" spans="3:5">
      <c r="C859" s="58" t="s">
        <v>963</v>
      </c>
      <c r="D859" s="101">
        <v>20166495</v>
      </c>
      <c r="E859" s="101">
        <v>0</v>
      </c>
    </row>
    <row r="860" spans="3:5">
      <c r="C860" s="58" t="s">
        <v>1182</v>
      </c>
      <c r="D860" s="101">
        <v>4750788</v>
      </c>
      <c r="E860" s="101">
        <v>340543.21</v>
      </c>
    </row>
    <row r="861" spans="3:5">
      <c r="C861" s="58" t="s">
        <v>964</v>
      </c>
      <c r="D861" s="101">
        <v>24430184</v>
      </c>
      <c r="E861" s="101">
        <v>12127444</v>
      </c>
    </row>
    <row r="862" spans="3:5">
      <c r="C862" s="58" t="s">
        <v>562</v>
      </c>
      <c r="D862" s="101">
        <v>6815664</v>
      </c>
      <c r="E862" s="101">
        <v>4050915.59</v>
      </c>
    </row>
    <row r="863" spans="3:5">
      <c r="C863" s="58" t="s">
        <v>563</v>
      </c>
      <c r="D863" s="101">
        <v>12357301</v>
      </c>
      <c r="E863" s="101">
        <v>0</v>
      </c>
    </row>
    <row r="864" spans="3:5">
      <c r="C864" s="58" t="s">
        <v>1181</v>
      </c>
      <c r="D864" s="101">
        <v>1142726</v>
      </c>
      <c r="E864" s="101">
        <v>0</v>
      </c>
    </row>
    <row r="865" spans="3:5">
      <c r="C865" s="58" t="s">
        <v>965</v>
      </c>
      <c r="D865" s="101">
        <v>20616833</v>
      </c>
      <c r="E865" s="101">
        <v>0</v>
      </c>
    </row>
    <row r="866" spans="3:5">
      <c r="C866" s="58" t="s">
        <v>564</v>
      </c>
      <c r="D866" s="101">
        <v>1511718</v>
      </c>
      <c r="E866" s="101">
        <v>0</v>
      </c>
    </row>
    <row r="867" spans="3:5">
      <c r="C867" s="58" t="s">
        <v>882</v>
      </c>
      <c r="D867" s="101">
        <v>1548690</v>
      </c>
      <c r="E867" s="101">
        <v>0</v>
      </c>
    </row>
    <row r="868" spans="3:5">
      <c r="C868" s="58" t="s">
        <v>1905</v>
      </c>
      <c r="D868" s="101">
        <v>0</v>
      </c>
      <c r="E868" s="101">
        <v>0</v>
      </c>
    </row>
    <row r="869" spans="3:5">
      <c r="C869" s="58" t="s">
        <v>2031</v>
      </c>
      <c r="D869" s="101">
        <v>10642640</v>
      </c>
      <c r="E869" s="101">
        <v>0</v>
      </c>
    </row>
    <row r="870" spans="3:5">
      <c r="C870" s="58" t="s">
        <v>966</v>
      </c>
      <c r="D870" s="101">
        <v>23931040</v>
      </c>
      <c r="E870" s="101">
        <v>11555466.02</v>
      </c>
    </row>
    <row r="871" spans="3:5">
      <c r="C871" s="58" t="s">
        <v>846</v>
      </c>
      <c r="D871" s="101">
        <v>30000000</v>
      </c>
      <c r="E871" s="101">
        <v>23568014.18</v>
      </c>
    </row>
    <row r="872" spans="3:5">
      <c r="C872" s="58" t="s">
        <v>2032</v>
      </c>
      <c r="D872" s="101">
        <v>210000001</v>
      </c>
      <c r="E872" s="101">
        <v>93678698.109999999</v>
      </c>
    </row>
    <row r="873" spans="3:5">
      <c r="C873" s="58" t="s">
        <v>1061</v>
      </c>
      <c r="D873" s="101">
        <v>21449671</v>
      </c>
      <c r="E873" s="101">
        <v>0</v>
      </c>
    </row>
    <row r="874" spans="3:5">
      <c r="C874" s="58" t="s">
        <v>441</v>
      </c>
      <c r="D874" s="101">
        <v>60102902</v>
      </c>
      <c r="E874" s="101">
        <v>0</v>
      </c>
    </row>
    <row r="875" spans="3:5">
      <c r="C875" s="100" t="s">
        <v>242</v>
      </c>
      <c r="D875" s="101">
        <v>35545562</v>
      </c>
      <c r="E875" s="101">
        <v>0</v>
      </c>
    </row>
    <row r="876" spans="3:5">
      <c r="C876" s="58" t="s">
        <v>328</v>
      </c>
      <c r="D876" s="101">
        <v>1454089</v>
      </c>
      <c r="E876" s="101">
        <v>0</v>
      </c>
    </row>
    <row r="877" spans="3:5">
      <c r="C877" s="58" t="s">
        <v>1364</v>
      </c>
      <c r="D877" s="101">
        <v>12596660</v>
      </c>
      <c r="E877" s="101">
        <v>0</v>
      </c>
    </row>
    <row r="878" spans="3:5">
      <c r="C878" s="58" t="s">
        <v>1534</v>
      </c>
      <c r="D878" s="101">
        <v>21494813</v>
      </c>
      <c r="E878" s="101">
        <v>0</v>
      </c>
    </row>
    <row r="879" spans="3:5">
      <c r="C879" s="100" t="s">
        <v>243</v>
      </c>
      <c r="D879" s="101">
        <v>0</v>
      </c>
      <c r="E879" s="101">
        <v>0</v>
      </c>
    </row>
    <row r="880" spans="3:5">
      <c r="C880" s="58" t="s">
        <v>1847</v>
      </c>
      <c r="D880" s="101">
        <v>0</v>
      </c>
      <c r="E880" s="101">
        <v>0</v>
      </c>
    </row>
    <row r="881" spans="3:5">
      <c r="C881" s="100" t="s">
        <v>244</v>
      </c>
      <c r="D881" s="101">
        <v>6442308</v>
      </c>
      <c r="E881" s="101">
        <v>0</v>
      </c>
    </row>
    <row r="882" spans="3:5">
      <c r="C882" s="58" t="s">
        <v>241</v>
      </c>
      <c r="D882" s="101">
        <v>6442308</v>
      </c>
      <c r="E882" s="101">
        <v>0</v>
      </c>
    </row>
    <row r="883" spans="3:5">
      <c r="C883" s="160" t="s">
        <v>329</v>
      </c>
      <c r="D883" s="161">
        <v>3165794891</v>
      </c>
      <c r="E883" s="161">
        <v>270861795.5</v>
      </c>
    </row>
    <row r="884" spans="3:5">
      <c r="C884" s="100" t="s">
        <v>240</v>
      </c>
      <c r="D884" s="101">
        <v>2689473708</v>
      </c>
      <c r="E884" s="101">
        <v>215290730.37</v>
      </c>
    </row>
    <row r="885" spans="3:5">
      <c r="C885" s="58" t="s">
        <v>1180</v>
      </c>
      <c r="D885" s="101">
        <v>1546229</v>
      </c>
      <c r="E885" s="101">
        <v>0</v>
      </c>
    </row>
    <row r="886" spans="3:5">
      <c r="C886" s="58" t="s">
        <v>1906</v>
      </c>
      <c r="D886" s="101">
        <v>0</v>
      </c>
      <c r="E886" s="101">
        <v>0</v>
      </c>
    </row>
    <row r="887" spans="3:5">
      <c r="C887" s="58" t="s">
        <v>765</v>
      </c>
      <c r="D887" s="101">
        <v>2371024</v>
      </c>
      <c r="E887" s="101">
        <v>0</v>
      </c>
    </row>
    <row r="888" spans="3:5">
      <c r="C888" s="58" t="s">
        <v>766</v>
      </c>
      <c r="D888" s="101">
        <v>1533724</v>
      </c>
      <c r="E888" s="101">
        <v>0</v>
      </c>
    </row>
    <row r="889" spans="3:5">
      <c r="C889" s="58" t="s">
        <v>1535</v>
      </c>
      <c r="D889" s="101">
        <v>19490000</v>
      </c>
      <c r="E889" s="101">
        <v>0</v>
      </c>
    </row>
    <row r="890" spans="3:5">
      <c r="C890" s="58" t="s">
        <v>767</v>
      </c>
      <c r="D890" s="101">
        <v>1725020</v>
      </c>
      <c r="E890" s="101">
        <v>0</v>
      </c>
    </row>
    <row r="891" spans="3:5">
      <c r="C891" s="58" t="s">
        <v>1179</v>
      </c>
      <c r="D891" s="101">
        <v>137000000</v>
      </c>
      <c r="E891" s="101">
        <v>10443962.029999999</v>
      </c>
    </row>
    <row r="892" spans="3:5">
      <c r="C892" s="58" t="s">
        <v>1536</v>
      </c>
      <c r="D892" s="101">
        <v>123562218</v>
      </c>
      <c r="E892" s="101">
        <v>27763009.890000001</v>
      </c>
    </row>
    <row r="893" spans="3:5">
      <c r="C893" s="58" t="s">
        <v>1365</v>
      </c>
      <c r="D893" s="101">
        <v>31979091</v>
      </c>
      <c r="E893" s="101">
        <v>0</v>
      </c>
    </row>
    <row r="894" spans="3:5">
      <c r="C894" s="58" t="s">
        <v>768</v>
      </c>
      <c r="D894" s="101">
        <v>6169115</v>
      </c>
      <c r="E894" s="101">
        <v>0</v>
      </c>
    </row>
    <row r="895" spans="3:5">
      <c r="C895" s="58" t="s">
        <v>769</v>
      </c>
      <c r="D895" s="101">
        <v>1757168</v>
      </c>
      <c r="E895" s="101">
        <v>0</v>
      </c>
    </row>
    <row r="896" spans="3:5">
      <c r="C896" s="58" t="s">
        <v>2033</v>
      </c>
      <c r="D896" s="101">
        <v>471159418</v>
      </c>
      <c r="E896" s="101">
        <v>0</v>
      </c>
    </row>
    <row r="897" spans="3:5">
      <c r="C897" s="58" t="s">
        <v>1178</v>
      </c>
      <c r="D897" s="101">
        <v>4171157</v>
      </c>
      <c r="E897" s="101">
        <v>0</v>
      </c>
    </row>
    <row r="898" spans="3:5">
      <c r="C898" s="58" t="s">
        <v>883</v>
      </c>
      <c r="D898" s="101">
        <v>416411</v>
      </c>
      <c r="E898" s="101">
        <v>0</v>
      </c>
    </row>
    <row r="899" spans="3:5">
      <c r="C899" s="58" t="s">
        <v>497</v>
      </c>
      <c r="D899" s="101">
        <v>27157543</v>
      </c>
      <c r="E899" s="101">
        <v>0</v>
      </c>
    </row>
    <row r="900" spans="3:5">
      <c r="C900" s="58" t="s">
        <v>1177</v>
      </c>
      <c r="D900" s="101">
        <v>13831456</v>
      </c>
      <c r="E900" s="101">
        <v>0</v>
      </c>
    </row>
    <row r="901" spans="3:5">
      <c r="C901" s="58" t="s">
        <v>1537</v>
      </c>
      <c r="D901" s="101">
        <v>23172128</v>
      </c>
      <c r="E901" s="101">
        <v>0</v>
      </c>
    </row>
    <row r="902" spans="3:5">
      <c r="C902" s="58" t="s">
        <v>498</v>
      </c>
      <c r="D902" s="101">
        <v>4111948</v>
      </c>
      <c r="E902" s="101">
        <v>0</v>
      </c>
    </row>
    <row r="903" spans="3:5">
      <c r="C903" s="58" t="s">
        <v>499</v>
      </c>
      <c r="D903" s="101">
        <v>1765668</v>
      </c>
      <c r="E903" s="101">
        <v>0</v>
      </c>
    </row>
    <row r="904" spans="3:5">
      <c r="C904" s="58" t="s">
        <v>1538</v>
      </c>
      <c r="D904" s="101">
        <v>78000000</v>
      </c>
      <c r="E904" s="101">
        <v>0</v>
      </c>
    </row>
    <row r="905" spans="3:5">
      <c r="C905" s="58" t="s">
        <v>500</v>
      </c>
      <c r="D905" s="101">
        <v>2912495</v>
      </c>
      <c r="E905" s="101">
        <v>0</v>
      </c>
    </row>
    <row r="906" spans="3:5">
      <c r="C906" s="58" t="s">
        <v>501</v>
      </c>
      <c r="D906" s="101">
        <v>2741562</v>
      </c>
      <c r="E906" s="101">
        <v>0</v>
      </c>
    </row>
    <row r="907" spans="3:5">
      <c r="C907" s="58" t="s">
        <v>2034</v>
      </c>
      <c r="D907" s="101">
        <v>2773545</v>
      </c>
      <c r="E907" s="101">
        <v>0</v>
      </c>
    </row>
    <row r="908" spans="3:5">
      <c r="C908" s="58" t="s">
        <v>1539</v>
      </c>
      <c r="D908" s="101">
        <v>78360940</v>
      </c>
      <c r="E908" s="101">
        <v>0</v>
      </c>
    </row>
    <row r="909" spans="3:5">
      <c r="C909" s="58" t="s">
        <v>1540</v>
      </c>
      <c r="D909" s="101">
        <v>80087356</v>
      </c>
      <c r="E909" s="101">
        <v>8678787.1699999999</v>
      </c>
    </row>
    <row r="910" spans="3:5">
      <c r="C910" s="58" t="s">
        <v>1176</v>
      </c>
      <c r="D910" s="101">
        <v>63579672</v>
      </c>
      <c r="E910" s="101">
        <v>11901244.289999999</v>
      </c>
    </row>
    <row r="911" spans="3:5">
      <c r="C911" s="58" t="s">
        <v>643</v>
      </c>
      <c r="D911" s="101">
        <v>1000000</v>
      </c>
      <c r="E911" s="101">
        <v>0</v>
      </c>
    </row>
    <row r="912" spans="3:5">
      <c r="C912" s="58" t="s">
        <v>847</v>
      </c>
      <c r="D912" s="101">
        <v>37500333</v>
      </c>
      <c r="E912" s="101">
        <v>0</v>
      </c>
    </row>
    <row r="913" spans="3:5">
      <c r="C913" s="58" t="s">
        <v>1290</v>
      </c>
      <c r="D913" s="101">
        <v>10845429</v>
      </c>
      <c r="E913" s="101">
        <v>0</v>
      </c>
    </row>
    <row r="914" spans="3:5">
      <c r="C914" s="58" t="s">
        <v>398</v>
      </c>
      <c r="D914" s="101">
        <v>2338581</v>
      </c>
      <c r="E914" s="101">
        <v>0</v>
      </c>
    </row>
    <row r="915" spans="3:5">
      <c r="C915" s="58" t="s">
        <v>1025</v>
      </c>
      <c r="D915" s="101">
        <v>46227768</v>
      </c>
      <c r="E915" s="101">
        <v>10000000</v>
      </c>
    </row>
    <row r="916" spans="3:5">
      <c r="C916" s="58" t="s">
        <v>1018</v>
      </c>
      <c r="D916" s="101">
        <v>1000000</v>
      </c>
      <c r="E916" s="101">
        <v>0</v>
      </c>
    </row>
    <row r="917" spans="3:5">
      <c r="C917" s="58" t="s">
        <v>1954</v>
      </c>
      <c r="D917" s="101">
        <v>0</v>
      </c>
      <c r="E917" s="101">
        <v>0</v>
      </c>
    </row>
    <row r="918" spans="3:5">
      <c r="C918" s="58" t="s">
        <v>1541</v>
      </c>
      <c r="D918" s="101">
        <v>5000000</v>
      </c>
      <c r="E918" s="101">
        <v>0</v>
      </c>
    </row>
    <row r="919" spans="3:5">
      <c r="C919" s="58" t="s">
        <v>1542</v>
      </c>
      <c r="D919" s="101">
        <v>62263555</v>
      </c>
      <c r="E919" s="101">
        <v>0</v>
      </c>
    </row>
    <row r="920" spans="3:5">
      <c r="C920" s="58" t="s">
        <v>1366</v>
      </c>
      <c r="D920" s="101">
        <v>1000000</v>
      </c>
      <c r="E920" s="101">
        <v>0</v>
      </c>
    </row>
    <row r="921" spans="3:5">
      <c r="C921" s="58" t="s">
        <v>1367</v>
      </c>
      <c r="D921" s="101">
        <v>37514624</v>
      </c>
      <c r="E921" s="101">
        <v>10222826.369999999</v>
      </c>
    </row>
    <row r="922" spans="3:5">
      <c r="C922" s="58" t="s">
        <v>1543</v>
      </c>
      <c r="D922" s="101">
        <v>299999</v>
      </c>
      <c r="E922" s="101">
        <v>0</v>
      </c>
    </row>
    <row r="923" spans="3:5">
      <c r="C923" s="58" t="s">
        <v>1175</v>
      </c>
      <c r="D923" s="101">
        <v>53980114</v>
      </c>
      <c r="E923" s="101">
        <v>33940636.600000001</v>
      </c>
    </row>
    <row r="924" spans="3:5">
      <c r="C924" s="58" t="s">
        <v>2035</v>
      </c>
      <c r="D924" s="101">
        <v>58722235</v>
      </c>
      <c r="E924" s="101">
        <v>0</v>
      </c>
    </row>
    <row r="925" spans="3:5">
      <c r="C925" s="58" t="s">
        <v>330</v>
      </c>
      <c r="D925" s="101">
        <v>16375726</v>
      </c>
      <c r="E925" s="101">
        <v>12376594.02</v>
      </c>
    </row>
    <row r="926" spans="3:5">
      <c r="C926" s="58" t="s">
        <v>331</v>
      </c>
      <c r="D926" s="101">
        <v>34065831</v>
      </c>
      <c r="E926" s="101">
        <v>0</v>
      </c>
    </row>
    <row r="927" spans="3:5">
      <c r="C927" s="58" t="s">
        <v>1544</v>
      </c>
      <c r="D927" s="101">
        <v>56869436</v>
      </c>
      <c r="E927" s="101">
        <v>0</v>
      </c>
    </row>
    <row r="928" spans="3:5">
      <c r="C928" s="58" t="s">
        <v>332</v>
      </c>
      <c r="D928" s="101">
        <v>3769211</v>
      </c>
      <c r="E928" s="101">
        <v>0</v>
      </c>
    </row>
    <row r="929" spans="3:5">
      <c r="C929" s="58" t="s">
        <v>1174</v>
      </c>
      <c r="D929" s="101">
        <v>55021560</v>
      </c>
      <c r="E929" s="101">
        <v>0</v>
      </c>
    </row>
    <row r="930" spans="3:5">
      <c r="C930" s="58" t="s">
        <v>967</v>
      </c>
      <c r="D930" s="101">
        <v>9353035</v>
      </c>
      <c r="E930" s="101">
        <v>0</v>
      </c>
    </row>
    <row r="931" spans="3:5">
      <c r="C931" s="58" t="s">
        <v>968</v>
      </c>
      <c r="D931" s="101">
        <v>5000000</v>
      </c>
      <c r="E931" s="101">
        <v>0</v>
      </c>
    </row>
    <row r="932" spans="3:5">
      <c r="C932" s="58" t="s">
        <v>2036</v>
      </c>
      <c r="D932" s="101">
        <v>9225931</v>
      </c>
      <c r="E932" s="101">
        <v>0</v>
      </c>
    </row>
    <row r="933" spans="3:5">
      <c r="C933" s="58" t="s">
        <v>333</v>
      </c>
      <c r="D933" s="101">
        <v>450000360</v>
      </c>
      <c r="E933" s="101">
        <v>89963670</v>
      </c>
    </row>
    <row r="934" spans="3:5">
      <c r="C934" s="58" t="s">
        <v>1368</v>
      </c>
      <c r="D934" s="101">
        <v>36705189</v>
      </c>
      <c r="E934" s="101">
        <v>0</v>
      </c>
    </row>
    <row r="935" spans="3:5">
      <c r="C935" s="58" t="s">
        <v>1545</v>
      </c>
      <c r="D935" s="101">
        <v>80543988</v>
      </c>
      <c r="E935" s="101">
        <v>0</v>
      </c>
    </row>
    <row r="936" spans="3:5">
      <c r="C936" s="58" t="s">
        <v>427</v>
      </c>
      <c r="D936" s="101">
        <v>105000154</v>
      </c>
      <c r="E936" s="101">
        <v>0</v>
      </c>
    </row>
    <row r="937" spans="3:5">
      <c r="C937" s="58" t="s">
        <v>334</v>
      </c>
      <c r="D937" s="101">
        <v>251812601</v>
      </c>
      <c r="E937" s="101">
        <v>0</v>
      </c>
    </row>
    <row r="938" spans="3:5">
      <c r="C938" s="58" t="s">
        <v>916</v>
      </c>
      <c r="D938" s="101">
        <v>75116931</v>
      </c>
      <c r="E938" s="101">
        <v>0</v>
      </c>
    </row>
    <row r="939" spans="3:5">
      <c r="C939" s="58" t="s">
        <v>770</v>
      </c>
      <c r="D939" s="101">
        <v>1546229</v>
      </c>
      <c r="E939" s="101">
        <v>0</v>
      </c>
    </row>
    <row r="940" spans="3:5">
      <c r="C940" s="100" t="s">
        <v>242</v>
      </c>
      <c r="D940" s="101">
        <v>476321183</v>
      </c>
      <c r="E940" s="101">
        <v>55571065.130000003</v>
      </c>
    </row>
    <row r="941" spans="3:5">
      <c r="C941" s="58" t="s">
        <v>1546</v>
      </c>
      <c r="D941" s="101">
        <v>333449662</v>
      </c>
      <c r="E941" s="101">
        <v>55571065.130000003</v>
      </c>
    </row>
    <row r="942" spans="3:5">
      <c r="C942" s="58" t="s">
        <v>820</v>
      </c>
      <c r="D942" s="101">
        <v>7002382</v>
      </c>
      <c r="E942" s="101">
        <v>0</v>
      </c>
    </row>
    <row r="943" spans="3:5">
      <c r="C943" s="58" t="s">
        <v>2037</v>
      </c>
      <c r="D943" s="101">
        <v>8323399</v>
      </c>
      <c r="E943" s="101">
        <v>0</v>
      </c>
    </row>
    <row r="944" spans="3:5">
      <c r="C944" s="58" t="s">
        <v>1014</v>
      </c>
      <c r="D944" s="101">
        <v>21104312</v>
      </c>
      <c r="E944" s="101">
        <v>0</v>
      </c>
    </row>
    <row r="945" spans="3:5">
      <c r="C945" s="58" t="s">
        <v>1173</v>
      </c>
      <c r="D945" s="101">
        <v>3794025</v>
      </c>
      <c r="E945" s="101">
        <v>0</v>
      </c>
    </row>
    <row r="946" spans="3:5">
      <c r="C946" s="58" t="s">
        <v>1547</v>
      </c>
      <c r="D946" s="101">
        <v>102647403</v>
      </c>
      <c r="E946" s="101">
        <v>0</v>
      </c>
    </row>
    <row r="947" spans="3:5">
      <c r="C947" s="160" t="s">
        <v>335</v>
      </c>
      <c r="D947" s="161">
        <v>554717737</v>
      </c>
      <c r="E947" s="161">
        <v>57160229.270000003</v>
      </c>
    </row>
    <row r="948" spans="3:5">
      <c r="C948" s="100" t="s">
        <v>240</v>
      </c>
      <c r="D948" s="101">
        <v>554717737</v>
      </c>
      <c r="E948" s="101">
        <v>57160229.270000003</v>
      </c>
    </row>
    <row r="949" spans="3:5">
      <c r="C949" s="58" t="s">
        <v>502</v>
      </c>
      <c r="D949" s="101">
        <v>2758819</v>
      </c>
      <c r="E949" s="101">
        <v>0</v>
      </c>
    </row>
    <row r="950" spans="3:5">
      <c r="C950" s="58" t="s">
        <v>503</v>
      </c>
      <c r="D950" s="101">
        <v>1148800</v>
      </c>
      <c r="E950" s="101">
        <v>0</v>
      </c>
    </row>
    <row r="951" spans="3:5">
      <c r="C951" s="58" t="s">
        <v>1548</v>
      </c>
      <c r="D951" s="101">
        <v>21869677</v>
      </c>
      <c r="E951" s="101">
        <v>0</v>
      </c>
    </row>
    <row r="952" spans="3:5">
      <c r="C952" s="58" t="s">
        <v>504</v>
      </c>
      <c r="D952" s="101">
        <v>1812675</v>
      </c>
      <c r="E952" s="101">
        <v>0</v>
      </c>
    </row>
    <row r="953" spans="3:5">
      <c r="C953" s="58" t="s">
        <v>505</v>
      </c>
      <c r="D953" s="101">
        <v>1145591</v>
      </c>
      <c r="E953" s="101">
        <v>0</v>
      </c>
    </row>
    <row r="954" spans="3:5">
      <c r="C954" s="58" t="s">
        <v>1549</v>
      </c>
      <c r="D954" s="101">
        <v>1488375</v>
      </c>
      <c r="E954" s="101">
        <v>0</v>
      </c>
    </row>
    <row r="955" spans="3:5">
      <c r="C955" s="58" t="s">
        <v>1550</v>
      </c>
      <c r="D955" s="101">
        <v>100000</v>
      </c>
      <c r="E955" s="101">
        <v>0</v>
      </c>
    </row>
    <row r="956" spans="3:5">
      <c r="C956" s="58" t="s">
        <v>1369</v>
      </c>
      <c r="D956" s="101">
        <v>179352696</v>
      </c>
      <c r="E956" s="101">
        <v>0</v>
      </c>
    </row>
    <row r="957" spans="3:5">
      <c r="C957" s="58" t="s">
        <v>1031</v>
      </c>
      <c r="D957" s="101">
        <v>2526576</v>
      </c>
      <c r="E957" s="101">
        <v>0</v>
      </c>
    </row>
    <row r="958" spans="3:5">
      <c r="C958" s="58" t="s">
        <v>1551</v>
      </c>
      <c r="D958" s="101">
        <v>56294803</v>
      </c>
      <c r="E958" s="101">
        <v>0</v>
      </c>
    </row>
    <row r="959" spans="3:5">
      <c r="C959" s="58" t="s">
        <v>1015</v>
      </c>
      <c r="D959" s="101">
        <v>9135638</v>
      </c>
      <c r="E959" s="101">
        <v>0</v>
      </c>
    </row>
    <row r="960" spans="3:5">
      <c r="C960" s="58" t="s">
        <v>644</v>
      </c>
      <c r="D960" s="101">
        <v>2495905</v>
      </c>
      <c r="E960" s="101">
        <v>0</v>
      </c>
    </row>
    <row r="961" spans="3:5">
      <c r="C961" s="58" t="s">
        <v>645</v>
      </c>
      <c r="D961" s="101">
        <v>1592758</v>
      </c>
      <c r="E961" s="101">
        <v>0</v>
      </c>
    </row>
    <row r="962" spans="3:5">
      <c r="C962" s="58" t="s">
        <v>1172</v>
      </c>
      <c r="D962" s="101">
        <v>1000000</v>
      </c>
      <c r="E962" s="101">
        <v>0</v>
      </c>
    </row>
    <row r="963" spans="3:5">
      <c r="C963" s="58" t="s">
        <v>646</v>
      </c>
      <c r="D963" s="101">
        <v>2495905</v>
      </c>
      <c r="E963" s="101">
        <v>0</v>
      </c>
    </row>
    <row r="964" spans="3:5">
      <c r="C964" s="58" t="s">
        <v>647</v>
      </c>
      <c r="D964" s="101">
        <v>2495905</v>
      </c>
      <c r="E964" s="101">
        <v>0</v>
      </c>
    </row>
    <row r="965" spans="3:5">
      <c r="C965" s="58" t="s">
        <v>648</v>
      </c>
      <c r="D965" s="101">
        <v>1501732</v>
      </c>
      <c r="E965" s="101">
        <v>0</v>
      </c>
    </row>
    <row r="966" spans="3:5">
      <c r="C966" s="58" t="s">
        <v>649</v>
      </c>
      <c r="D966" s="101">
        <v>1501732</v>
      </c>
      <c r="E966" s="101">
        <v>0</v>
      </c>
    </row>
    <row r="967" spans="3:5">
      <c r="C967" s="58" t="s">
        <v>650</v>
      </c>
      <c r="D967" s="101">
        <v>5032901</v>
      </c>
      <c r="E967" s="101">
        <v>0</v>
      </c>
    </row>
    <row r="968" spans="3:5">
      <c r="C968" s="58" t="s">
        <v>1552</v>
      </c>
      <c r="D968" s="101">
        <v>27190722</v>
      </c>
      <c r="E968" s="101">
        <v>3320757.81</v>
      </c>
    </row>
    <row r="969" spans="3:5">
      <c r="C969" s="58" t="s">
        <v>969</v>
      </c>
      <c r="D969" s="101">
        <v>7800000</v>
      </c>
      <c r="E969" s="101">
        <v>0</v>
      </c>
    </row>
    <row r="970" spans="3:5">
      <c r="C970" s="58" t="s">
        <v>1171</v>
      </c>
      <c r="D970" s="101">
        <v>2502760</v>
      </c>
      <c r="E970" s="101">
        <v>6721566.8300000001</v>
      </c>
    </row>
    <row r="971" spans="3:5">
      <c r="C971" s="58" t="s">
        <v>884</v>
      </c>
      <c r="D971" s="101">
        <v>60000005</v>
      </c>
      <c r="E971" s="101">
        <v>45122139.630000003</v>
      </c>
    </row>
    <row r="972" spans="3:5">
      <c r="C972" s="58" t="s">
        <v>970</v>
      </c>
      <c r="D972" s="101">
        <v>1466976</v>
      </c>
      <c r="E972" s="101">
        <v>0</v>
      </c>
    </row>
    <row r="973" spans="3:5">
      <c r="C973" s="58" t="s">
        <v>2038</v>
      </c>
      <c r="D973" s="101">
        <v>20194412</v>
      </c>
      <c r="E973" s="101">
        <v>0</v>
      </c>
    </row>
    <row r="974" spans="3:5">
      <c r="C974" s="58" t="s">
        <v>1553</v>
      </c>
      <c r="D974" s="101">
        <v>5076540</v>
      </c>
      <c r="E974" s="101">
        <v>0</v>
      </c>
    </row>
    <row r="975" spans="3:5">
      <c r="C975" s="58" t="s">
        <v>971</v>
      </c>
      <c r="D975" s="101">
        <v>7632009</v>
      </c>
      <c r="E975" s="101">
        <v>0</v>
      </c>
    </row>
    <row r="976" spans="3:5">
      <c r="C976" s="58" t="s">
        <v>972</v>
      </c>
      <c r="D976" s="101">
        <v>1000000</v>
      </c>
      <c r="E976" s="101">
        <v>0</v>
      </c>
    </row>
    <row r="977" spans="3:5">
      <c r="C977" s="58" t="s">
        <v>1907</v>
      </c>
      <c r="D977" s="101">
        <v>0</v>
      </c>
      <c r="E977" s="101">
        <v>516977.28</v>
      </c>
    </row>
    <row r="978" spans="3:5">
      <c r="C978" s="58" t="s">
        <v>651</v>
      </c>
      <c r="D978" s="101">
        <v>1508467</v>
      </c>
      <c r="E978" s="101">
        <v>1478787.72</v>
      </c>
    </row>
    <row r="979" spans="3:5">
      <c r="C979" s="58" t="s">
        <v>917</v>
      </c>
      <c r="D979" s="101">
        <v>953825</v>
      </c>
      <c r="E979" s="101">
        <v>0</v>
      </c>
    </row>
    <row r="980" spans="3:5">
      <c r="C980" s="58" t="s">
        <v>973</v>
      </c>
      <c r="D980" s="101">
        <v>10193766</v>
      </c>
      <c r="E980" s="101">
        <v>0</v>
      </c>
    </row>
    <row r="981" spans="3:5">
      <c r="C981" s="58" t="s">
        <v>974</v>
      </c>
      <c r="D981" s="101">
        <v>8111268</v>
      </c>
      <c r="E981" s="101">
        <v>0</v>
      </c>
    </row>
    <row r="982" spans="3:5">
      <c r="C982" s="58" t="s">
        <v>428</v>
      </c>
      <c r="D982" s="101">
        <v>105336499</v>
      </c>
      <c r="E982" s="101">
        <v>0</v>
      </c>
    </row>
    <row r="983" spans="3:5">
      <c r="C983" s="100" t="s">
        <v>242</v>
      </c>
      <c r="D983" s="101">
        <v>0</v>
      </c>
      <c r="E983" s="101">
        <v>0</v>
      </c>
    </row>
    <row r="984" spans="3:5">
      <c r="C984" s="58" t="s">
        <v>1908</v>
      </c>
      <c r="D984" s="101">
        <v>0</v>
      </c>
      <c r="E984" s="101">
        <v>0</v>
      </c>
    </row>
    <row r="985" spans="3:5">
      <c r="C985" s="160" t="s">
        <v>336</v>
      </c>
      <c r="D985" s="161">
        <v>1208318911</v>
      </c>
      <c r="E985" s="161">
        <v>187928800</v>
      </c>
    </row>
    <row r="986" spans="3:5">
      <c r="C986" s="100" t="s">
        <v>240</v>
      </c>
      <c r="D986" s="101">
        <v>1021864046</v>
      </c>
      <c r="E986" s="101">
        <v>187928800</v>
      </c>
    </row>
    <row r="987" spans="3:5">
      <c r="C987" s="58" t="s">
        <v>429</v>
      </c>
      <c r="D987" s="101">
        <v>499701972</v>
      </c>
      <c r="E987" s="101">
        <v>183999179.19999999</v>
      </c>
    </row>
    <row r="988" spans="3:5">
      <c r="C988" s="58" t="s">
        <v>337</v>
      </c>
      <c r="D988" s="101">
        <v>9358073</v>
      </c>
      <c r="E988" s="101">
        <v>0</v>
      </c>
    </row>
    <row r="989" spans="3:5">
      <c r="C989" s="58" t="s">
        <v>1289</v>
      </c>
      <c r="D989" s="101">
        <v>3810290</v>
      </c>
      <c r="E989" s="101">
        <v>0</v>
      </c>
    </row>
    <row r="990" spans="3:5">
      <c r="C990" s="58" t="s">
        <v>1170</v>
      </c>
      <c r="D990" s="101">
        <v>1000000</v>
      </c>
      <c r="E990" s="101">
        <v>0</v>
      </c>
    </row>
    <row r="991" spans="3:5">
      <c r="C991" s="58" t="s">
        <v>1288</v>
      </c>
      <c r="D991" s="101">
        <v>1912270</v>
      </c>
      <c r="E991" s="101">
        <v>0</v>
      </c>
    </row>
    <row r="992" spans="3:5">
      <c r="C992" s="58" t="s">
        <v>848</v>
      </c>
      <c r="D992" s="101">
        <v>60000046</v>
      </c>
      <c r="E992" s="101">
        <v>0</v>
      </c>
    </row>
    <row r="993" spans="3:5">
      <c r="C993" s="58" t="s">
        <v>1054</v>
      </c>
      <c r="D993" s="101">
        <v>140184628</v>
      </c>
      <c r="E993" s="101">
        <v>897840</v>
      </c>
    </row>
    <row r="994" spans="3:5">
      <c r="C994" s="58" t="s">
        <v>506</v>
      </c>
      <c r="D994" s="101">
        <v>1157222</v>
      </c>
      <c r="E994" s="101">
        <v>3031780.8</v>
      </c>
    </row>
    <row r="995" spans="3:5">
      <c r="C995" s="58" t="s">
        <v>507</v>
      </c>
      <c r="D995" s="101">
        <v>2779045</v>
      </c>
      <c r="E995" s="101">
        <v>0</v>
      </c>
    </row>
    <row r="996" spans="3:5">
      <c r="C996" s="58" t="s">
        <v>508</v>
      </c>
      <c r="D996" s="101">
        <v>2779045</v>
      </c>
      <c r="E996" s="101">
        <v>0</v>
      </c>
    </row>
    <row r="997" spans="3:5">
      <c r="C997" s="58" t="s">
        <v>509</v>
      </c>
      <c r="D997" s="101">
        <v>1651551</v>
      </c>
      <c r="E997" s="101">
        <v>0</v>
      </c>
    </row>
    <row r="998" spans="3:5">
      <c r="C998" s="58" t="s">
        <v>1554</v>
      </c>
      <c r="D998" s="101">
        <v>2797336</v>
      </c>
      <c r="E998" s="101">
        <v>0</v>
      </c>
    </row>
    <row r="999" spans="3:5">
      <c r="C999" s="58" t="s">
        <v>1555</v>
      </c>
      <c r="D999" s="101">
        <v>6310564</v>
      </c>
      <c r="E999" s="101">
        <v>0</v>
      </c>
    </row>
    <row r="1000" spans="3:5">
      <c r="C1000" s="58" t="s">
        <v>1287</v>
      </c>
      <c r="D1000" s="101">
        <v>107784880</v>
      </c>
      <c r="E1000" s="101">
        <v>0</v>
      </c>
    </row>
    <row r="1001" spans="3:5">
      <c r="C1001" s="58" t="s">
        <v>338</v>
      </c>
      <c r="D1001" s="101">
        <v>5079880</v>
      </c>
      <c r="E1001" s="101">
        <v>0</v>
      </c>
    </row>
    <row r="1002" spans="3:5">
      <c r="C1002" s="58" t="s">
        <v>1556</v>
      </c>
      <c r="D1002" s="101">
        <v>71550790</v>
      </c>
      <c r="E1002" s="101">
        <v>0</v>
      </c>
    </row>
    <row r="1003" spans="3:5">
      <c r="C1003" s="58" t="s">
        <v>975</v>
      </c>
      <c r="D1003" s="101">
        <v>82018034</v>
      </c>
      <c r="E1003" s="101">
        <v>0</v>
      </c>
    </row>
    <row r="1004" spans="3:5">
      <c r="C1004" s="58" t="s">
        <v>1955</v>
      </c>
      <c r="D1004" s="101">
        <v>0</v>
      </c>
      <c r="E1004" s="101">
        <v>0</v>
      </c>
    </row>
    <row r="1005" spans="3:5">
      <c r="C1005" s="58" t="s">
        <v>2039</v>
      </c>
      <c r="D1005" s="101">
        <v>1581259</v>
      </c>
      <c r="E1005" s="101">
        <v>0</v>
      </c>
    </row>
    <row r="1006" spans="3:5">
      <c r="C1006" s="58" t="s">
        <v>339</v>
      </c>
      <c r="D1006" s="101">
        <v>1697292</v>
      </c>
      <c r="E1006" s="101">
        <v>0</v>
      </c>
    </row>
    <row r="1007" spans="3:5">
      <c r="C1007" s="58" t="s">
        <v>771</v>
      </c>
      <c r="D1007" s="101">
        <v>1513603</v>
      </c>
      <c r="E1007" s="101">
        <v>0</v>
      </c>
    </row>
    <row r="1008" spans="3:5">
      <c r="C1008" s="58" t="s">
        <v>772</v>
      </c>
      <c r="D1008" s="101">
        <v>1098833</v>
      </c>
      <c r="E1008" s="101">
        <v>0</v>
      </c>
    </row>
    <row r="1009" spans="3:5">
      <c r="C1009" s="58" t="s">
        <v>773</v>
      </c>
      <c r="D1009" s="101">
        <v>1097433</v>
      </c>
      <c r="E1009" s="101">
        <v>0</v>
      </c>
    </row>
    <row r="1010" spans="3:5">
      <c r="C1010" s="58" t="s">
        <v>849</v>
      </c>
      <c r="D1010" s="101">
        <v>15000000</v>
      </c>
      <c r="E1010" s="101">
        <v>0</v>
      </c>
    </row>
    <row r="1011" spans="3:5">
      <c r="C1011" s="100" t="s">
        <v>242</v>
      </c>
      <c r="D1011" s="101">
        <v>186454865</v>
      </c>
      <c r="E1011" s="101">
        <v>0</v>
      </c>
    </row>
    <row r="1012" spans="3:5">
      <c r="C1012" s="58" t="s">
        <v>1169</v>
      </c>
      <c r="D1012" s="101">
        <v>46008312</v>
      </c>
      <c r="E1012" s="101">
        <v>0</v>
      </c>
    </row>
    <row r="1013" spans="3:5">
      <c r="C1013" s="58" t="s">
        <v>1557</v>
      </c>
      <c r="D1013" s="101">
        <v>1277584</v>
      </c>
      <c r="E1013" s="101">
        <v>0</v>
      </c>
    </row>
    <row r="1014" spans="3:5">
      <c r="C1014" s="58" t="s">
        <v>1016</v>
      </c>
      <c r="D1014" s="101">
        <v>1931187</v>
      </c>
      <c r="E1014" s="101">
        <v>0</v>
      </c>
    </row>
    <row r="1015" spans="3:5">
      <c r="C1015" s="58" t="s">
        <v>1558</v>
      </c>
      <c r="D1015" s="101">
        <v>6593556</v>
      </c>
      <c r="E1015" s="101">
        <v>0</v>
      </c>
    </row>
    <row r="1016" spans="3:5">
      <c r="C1016" s="58" t="s">
        <v>1559</v>
      </c>
      <c r="D1016" s="101">
        <v>2644226</v>
      </c>
      <c r="E1016" s="101">
        <v>0</v>
      </c>
    </row>
    <row r="1017" spans="3:5">
      <c r="C1017" s="58" t="s">
        <v>1045</v>
      </c>
      <c r="D1017" s="101">
        <v>128000000</v>
      </c>
      <c r="E1017" s="101">
        <v>0</v>
      </c>
    </row>
    <row r="1018" spans="3:5">
      <c r="C1018" s="58" t="s">
        <v>1909</v>
      </c>
      <c r="D1018" s="101">
        <v>0</v>
      </c>
      <c r="E1018" s="101">
        <v>0</v>
      </c>
    </row>
    <row r="1019" spans="3:5">
      <c r="C1019" s="160" t="s">
        <v>251</v>
      </c>
      <c r="D1019" s="161">
        <v>4315709764</v>
      </c>
      <c r="E1019" s="161">
        <v>294784107.60000002</v>
      </c>
    </row>
    <row r="1020" spans="3:5">
      <c r="C1020" s="100" t="s">
        <v>240</v>
      </c>
      <c r="D1020" s="101">
        <v>4229127752</v>
      </c>
      <c r="E1020" s="101">
        <v>294784107.60000002</v>
      </c>
    </row>
    <row r="1021" spans="3:5">
      <c r="C1021" s="58" t="s">
        <v>340</v>
      </c>
      <c r="D1021" s="101">
        <v>13305993</v>
      </c>
      <c r="E1021" s="101">
        <v>0</v>
      </c>
    </row>
    <row r="1022" spans="3:5">
      <c r="C1022" s="58" t="s">
        <v>1286</v>
      </c>
      <c r="D1022" s="101">
        <v>5490378</v>
      </c>
      <c r="E1022" s="101">
        <v>0</v>
      </c>
    </row>
    <row r="1023" spans="3:5">
      <c r="C1023" s="58" t="s">
        <v>341</v>
      </c>
      <c r="D1023" s="101">
        <v>2681364285</v>
      </c>
      <c r="E1023" s="101">
        <v>0</v>
      </c>
    </row>
    <row r="1024" spans="3:5">
      <c r="C1024" s="58" t="s">
        <v>1168</v>
      </c>
      <c r="D1024" s="101">
        <v>22390444</v>
      </c>
      <c r="E1024" s="101">
        <v>0</v>
      </c>
    </row>
    <row r="1025" spans="3:5">
      <c r="C1025" s="58" t="s">
        <v>1560</v>
      </c>
      <c r="D1025" s="101">
        <v>24680990</v>
      </c>
      <c r="E1025" s="101">
        <v>0</v>
      </c>
    </row>
    <row r="1026" spans="3:5">
      <c r="C1026" s="58" t="s">
        <v>2040</v>
      </c>
      <c r="D1026" s="101">
        <v>4175835</v>
      </c>
      <c r="E1026" s="101">
        <v>0</v>
      </c>
    </row>
    <row r="1027" spans="3:5">
      <c r="C1027" s="58" t="s">
        <v>1561</v>
      </c>
      <c r="D1027" s="101">
        <v>1552779</v>
      </c>
      <c r="E1027" s="101">
        <v>0</v>
      </c>
    </row>
    <row r="1028" spans="3:5">
      <c r="C1028" s="58" t="s">
        <v>342</v>
      </c>
      <c r="D1028" s="101">
        <v>72972303</v>
      </c>
      <c r="E1028" s="101">
        <v>17126939.23</v>
      </c>
    </row>
    <row r="1029" spans="3:5">
      <c r="C1029" s="58" t="s">
        <v>1562</v>
      </c>
      <c r="D1029" s="101">
        <v>2100000</v>
      </c>
      <c r="E1029" s="101">
        <v>0</v>
      </c>
    </row>
    <row r="1030" spans="3:5">
      <c r="C1030" s="58" t="s">
        <v>2041</v>
      </c>
      <c r="D1030" s="101">
        <v>173874</v>
      </c>
      <c r="E1030" s="101">
        <v>0</v>
      </c>
    </row>
    <row r="1031" spans="3:5">
      <c r="C1031" s="58" t="s">
        <v>1563</v>
      </c>
      <c r="D1031" s="101">
        <v>5472250</v>
      </c>
      <c r="E1031" s="101">
        <v>3642378.94</v>
      </c>
    </row>
    <row r="1032" spans="3:5">
      <c r="C1032" s="58" t="s">
        <v>1564</v>
      </c>
      <c r="D1032" s="101">
        <v>38981691</v>
      </c>
      <c r="E1032" s="101">
        <v>0</v>
      </c>
    </row>
    <row r="1033" spans="3:5">
      <c r="C1033" s="58" t="s">
        <v>2042</v>
      </c>
      <c r="D1033" s="101">
        <v>32594339</v>
      </c>
      <c r="E1033" s="101">
        <v>24182765.43</v>
      </c>
    </row>
    <row r="1034" spans="3:5">
      <c r="C1034" s="58" t="s">
        <v>1285</v>
      </c>
      <c r="D1034" s="101">
        <v>5000000</v>
      </c>
      <c r="E1034" s="101">
        <v>0</v>
      </c>
    </row>
    <row r="1035" spans="3:5">
      <c r="C1035" s="58" t="s">
        <v>1053</v>
      </c>
      <c r="D1035" s="101">
        <v>9288634</v>
      </c>
      <c r="E1035" s="101">
        <v>0</v>
      </c>
    </row>
    <row r="1036" spans="3:5">
      <c r="C1036" s="58" t="s">
        <v>343</v>
      </c>
      <c r="D1036" s="101">
        <v>7958209</v>
      </c>
      <c r="E1036" s="101">
        <v>0</v>
      </c>
    </row>
    <row r="1037" spans="3:5">
      <c r="C1037" s="58" t="s">
        <v>565</v>
      </c>
      <c r="D1037" s="101">
        <v>2503797</v>
      </c>
      <c r="E1037" s="101">
        <v>48864</v>
      </c>
    </row>
    <row r="1038" spans="3:5">
      <c r="C1038" s="58" t="s">
        <v>1167</v>
      </c>
      <c r="D1038" s="101">
        <v>7519123</v>
      </c>
      <c r="E1038" s="101">
        <v>5772311.2800000003</v>
      </c>
    </row>
    <row r="1039" spans="3:5">
      <c r="C1039" s="58" t="s">
        <v>344</v>
      </c>
      <c r="D1039" s="101">
        <v>88295858</v>
      </c>
      <c r="E1039" s="101">
        <v>38500491.780000001</v>
      </c>
    </row>
    <row r="1040" spans="3:5">
      <c r="C1040" s="58" t="s">
        <v>566</v>
      </c>
      <c r="D1040" s="101">
        <v>1503825</v>
      </c>
      <c r="E1040" s="101">
        <v>0</v>
      </c>
    </row>
    <row r="1041" spans="3:5">
      <c r="C1041" s="58" t="s">
        <v>1565</v>
      </c>
      <c r="D1041" s="101">
        <v>2494718</v>
      </c>
      <c r="E1041" s="101">
        <v>48864</v>
      </c>
    </row>
    <row r="1042" spans="3:5">
      <c r="C1042" s="58" t="s">
        <v>1166</v>
      </c>
      <c r="D1042" s="101">
        <v>37462453</v>
      </c>
      <c r="E1042" s="101">
        <v>0</v>
      </c>
    </row>
    <row r="1043" spans="3:5">
      <c r="C1043" s="58" t="s">
        <v>1566</v>
      </c>
      <c r="D1043" s="101">
        <v>1067600</v>
      </c>
      <c r="E1043" s="101">
        <v>0</v>
      </c>
    </row>
    <row r="1044" spans="3:5">
      <c r="C1044" s="58" t="s">
        <v>1567</v>
      </c>
      <c r="D1044" s="101">
        <v>1461985</v>
      </c>
      <c r="E1044" s="101">
        <v>0</v>
      </c>
    </row>
    <row r="1045" spans="3:5">
      <c r="C1045" s="58" t="s">
        <v>567</v>
      </c>
      <c r="D1045" s="101">
        <v>12640948</v>
      </c>
      <c r="E1045" s="101">
        <v>0</v>
      </c>
    </row>
    <row r="1046" spans="3:5">
      <c r="C1046" s="58" t="s">
        <v>1910</v>
      </c>
      <c r="D1046" s="101">
        <v>0</v>
      </c>
      <c r="E1046" s="101">
        <v>0</v>
      </c>
    </row>
    <row r="1047" spans="3:5">
      <c r="C1047" s="58" t="s">
        <v>1568</v>
      </c>
      <c r="D1047" s="101">
        <v>2528190</v>
      </c>
      <c r="E1047" s="101">
        <v>0</v>
      </c>
    </row>
    <row r="1048" spans="3:5">
      <c r="C1048" s="58" t="s">
        <v>568</v>
      </c>
      <c r="D1048" s="101">
        <v>1061635</v>
      </c>
      <c r="E1048" s="101">
        <v>0</v>
      </c>
    </row>
    <row r="1049" spans="3:5">
      <c r="C1049" s="58" t="s">
        <v>1165</v>
      </c>
      <c r="D1049" s="101">
        <v>45008072</v>
      </c>
      <c r="E1049" s="101">
        <v>35999745.75</v>
      </c>
    </row>
    <row r="1050" spans="3:5">
      <c r="C1050" s="58" t="s">
        <v>569</v>
      </c>
      <c r="D1050" s="101">
        <v>2494717</v>
      </c>
      <c r="E1050" s="101">
        <v>0</v>
      </c>
    </row>
    <row r="1051" spans="3:5">
      <c r="C1051" s="58" t="s">
        <v>1164</v>
      </c>
      <c r="D1051" s="101">
        <v>45002187</v>
      </c>
      <c r="E1051" s="101">
        <v>35907996.420000002</v>
      </c>
    </row>
    <row r="1052" spans="3:5">
      <c r="C1052" s="58" t="s">
        <v>570</v>
      </c>
      <c r="D1052" s="101">
        <v>2494717</v>
      </c>
      <c r="E1052" s="101">
        <v>0</v>
      </c>
    </row>
    <row r="1053" spans="3:5">
      <c r="C1053" s="58" t="s">
        <v>571</v>
      </c>
      <c r="D1053" s="101">
        <v>1061635</v>
      </c>
      <c r="E1053" s="101">
        <v>0</v>
      </c>
    </row>
    <row r="1054" spans="3:5">
      <c r="C1054" s="58" t="s">
        <v>1163</v>
      </c>
      <c r="D1054" s="101">
        <v>337508243</v>
      </c>
      <c r="E1054" s="101">
        <v>120725363</v>
      </c>
    </row>
    <row r="1055" spans="3:5">
      <c r="C1055" s="58" t="s">
        <v>572</v>
      </c>
      <c r="D1055" s="101">
        <v>1498436</v>
      </c>
      <c r="E1055" s="101">
        <v>0</v>
      </c>
    </row>
    <row r="1056" spans="3:5">
      <c r="C1056" s="58" t="s">
        <v>1162</v>
      </c>
      <c r="D1056" s="101">
        <v>17656240</v>
      </c>
      <c r="E1056" s="101">
        <v>0</v>
      </c>
    </row>
    <row r="1057" spans="3:5">
      <c r="C1057" s="58" t="s">
        <v>1569</v>
      </c>
      <c r="D1057" s="101">
        <v>1514684</v>
      </c>
      <c r="E1057" s="101">
        <v>0</v>
      </c>
    </row>
    <row r="1058" spans="3:5">
      <c r="C1058" s="58" t="s">
        <v>1570</v>
      </c>
      <c r="D1058" s="101">
        <v>2429733</v>
      </c>
      <c r="E1058" s="101">
        <v>0</v>
      </c>
    </row>
    <row r="1059" spans="3:5">
      <c r="C1059" s="58" t="s">
        <v>885</v>
      </c>
      <c r="D1059" s="101">
        <v>1514684</v>
      </c>
      <c r="E1059" s="101">
        <v>0</v>
      </c>
    </row>
    <row r="1060" spans="3:5">
      <c r="C1060" s="58" t="s">
        <v>2043</v>
      </c>
      <c r="D1060" s="101">
        <v>6700450</v>
      </c>
      <c r="E1060" s="101">
        <v>0</v>
      </c>
    </row>
    <row r="1061" spans="3:5">
      <c r="C1061" s="58" t="s">
        <v>573</v>
      </c>
      <c r="D1061" s="101">
        <v>7573421</v>
      </c>
      <c r="E1061" s="101">
        <v>0</v>
      </c>
    </row>
    <row r="1062" spans="3:5">
      <c r="C1062" s="58" t="s">
        <v>574</v>
      </c>
      <c r="D1062" s="101">
        <v>1514684</v>
      </c>
      <c r="E1062" s="101">
        <v>0</v>
      </c>
    </row>
    <row r="1063" spans="3:5">
      <c r="C1063" s="58" t="s">
        <v>575</v>
      </c>
      <c r="D1063" s="101">
        <v>2494717</v>
      </c>
      <c r="E1063" s="101">
        <v>0</v>
      </c>
    </row>
    <row r="1064" spans="3:5">
      <c r="C1064" s="58" t="s">
        <v>1161</v>
      </c>
      <c r="D1064" s="101">
        <v>60000000</v>
      </c>
      <c r="E1064" s="101">
        <v>0</v>
      </c>
    </row>
    <row r="1065" spans="3:5">
      <c r="C1065" s="58" t="s">
        <v>576</v>
      </c>
      <c r="D1065" s="101">
        <v>1198749</v>
      </c>
      <c r="E1065" s="101">
        <v>0</v>
      </c>
    </row>
    <row r="1066" spans="3:5">
      <c r="C1066" s="58" t="s">
        <v>1160</v>
      </c>
      <c r="D1066" s="101">
        <v>20196261</v>
      </c>
      <c r="E1066" s="101">
        <v>0</v>
      </c>
    </row>
    <row r="1067" spans="3:5">
      <c r="C1067" s="58" t="s">
        <v>577</v>
      </c>
      <c r="D1067" s="101">
        <v>1498436</v>
      </c>
      <c r="E1067" s="101">
        <v>0</v>
      </c>
    </row>
    <row r="1068" spans="3:5">
      <c r="C1068" s="58" t="s">
        <v>578</v>
      </c>
      <c r="D1068" s="101">
        <v>1061635</v>
      </c>
      <c r="E1068" s="101">
        <v>0</v>
      </c>
    </row>
    <row r="1069" spans="3:5">
      <c r="C1069" s="58" t="s">
        <v>579</v>
      </c>
      <c r="D1069" s="101">
        <v>2494717</v>
      </c>
      <c r="E1069" s="101">
        <v>0</v>
      </c>
    </row>
    <row r="1070" spans="3:5">
      <c r="C1070" s="58" t="s">
        <v>580</v>
      </c>
      <c r="D1070" s="101">
        <v>3140721</v>
      </c>
      <c r="E1070" s="101">
        <v>0</v>
      </c>
    </row>
    <row r="1071" spans="3:5">
      <c r="C1071" s="58" t="s">
        <v>581</v>
      </c>
      <c r="D1071" s="101">
        <v>1498436</v>
      </c>
      <c r="E1071" s="101">
        <v>0</v>
      </c>
    </row>
    <row r="1072" spans="3:5">
      <c r="C1072" s="58" t="s">
        <v>1159</v>
      </c>
      <c r="D1072" s="101">
        <v>1498436</v>
      </c>
      <c r="E1072" s="101">
        <v>0</v>
      </c>
    </row>
    <row r="1073" spans="3:5">
      <c r="C1073" s="58" t="s">
        <v>886</v>
      </c>
      <c r="D1073" s="101">
        <v>15000001</v>
      </c>
      <c r="E1073" s="101">
        <v>11111520.550000001</v>
      </c>
    </row>
    <row r="1074" spans="3:5">
      <c r="C1074" s="58" t="s">
        <v>582</v>
      </c>
      <c r="D1074" s="101">
        <v>2494717</v>
      </c>
      <c r="E1074" s="101">
        <v>0</v>
      </c>
    </row>
    <row r="1075" spans="3:5">
      <c r="C1075" s="58" t="s">
        <v>1911</v>
      </c>
      <c r="D1075" s="101">
        <v>0</v>
      </c>
      <c r="E1075" s="101">
        <v>0</v>
      </c>
    </row>
    <row r="1076" spans="3:5">
      <c r="C1076" s="58" t="s">
        <v>583</v>
      </c>
      <c r="D1076" s="101">
        <v>2494717</v>
      </c>
      <c r="E1076" s="101">
        <v>0</v>
      </c>
    </row>
    <row r="1077" spans="3:5">
      <c r="C1077" s="58" t="s">
        <v>584</v>
      </c>
      <c r="D1077" s="101">
        <v>1061635</v>
      </c>
      <c r="E1077" s="101">
        <v>0</v>
      </c>
    </row>
    <row r="1078" spans="3:5">
      <c r="C1078" s="58" t="s">
        <v>585</v>
      </c>
      <c r="D1078" s="101">
        <v>1061635</v>
      </c>
      <c r="E1078" s="101">
        <v>0</v>
      </c>
    </row>
    <row r="1079" spans="3:5">
      <c r="C1079" s="58" t="s">
        <v>586</v>
      </c>
      <c r="D1079" s="101">
        <v>2494717</v>
      </c>
      <c r="E1079" s="101">
        <v>0</v>
      </c>
    </row>
    <row r="1080" spans="3:5">
      <c r="C1080" s="58" t="s">
        <v>587</v>
      </c>
      <c r="D1080" s="101">
        <v>1078230</v>
      </c>
      <c r="E1080" s="101">
        <v>0</v>
      </c>
    </row>
    <row r="1081" spans="3:5">
      <c r="C1081" s="58" t="s">
        <v>887</v>
      </c>
      <c r="D1081" s="101">
        <v>2528502</v>
      </c>
      <c r="E1081" s="101">
        <v>0</v>
      </c>
    </row>
    <row r="1082" spans="3:5">
      <c r="C1082" s="58" t="s">
        <v>1158</v>
      </c>
      <c r="D1082" s="101">
        <v>1481645</v>
      </c>
      <c r="E1082" s="101">
        <v>0</v>
      </c>
    </row>
    <row r="1083" spans="3:5">
      <c r="C1083" s="58" t="s">
        <v>588</v>
      </c>
      <c r="D1083" s="101">
        <v>1481644</v>
      </c>
      <c r="E1083" s="101">
        <v>0</v>
      </c>
    </row>
    <row r="1084" spans="3:5">
      <c r="C1084" s="58" t="s">
        <v>589</v>
      </c>
      <c r="D1084" s="101">
        <v>7497572</v>
      </c>
      <c r="E1084" s="101">
        <v>1716867.22</v>
      </c>
    </row>
    <row r="1085" spans="3:5">
      <c r="C1085" s="58" t="s">
        <v>1157</v>
      </c>
      <c r="D1085" s="101">
        <v>1520450</v>
      </c>
      <c r="E1085" s="101">
        <v>0</v>
      </c>
    </row>
    <row r="1086" spans="3:5">
      <c r="C1086" s="58" t="s">
        <v>888</v>
      </c>
      <c r="D1086" s="101">
        <v>2408083</v>
      </c>
      <c r="E1086" s="101">
        <v>0</v>
      </c>
    </row>
    <row r="1087" spans="3:5">
      <c r="C1087" s="58" t="s">
        <v>1156</v>
      </c>
      <c r="D1087" s="101">
        <v>656325</v>
      </c>
      <c r="E1087" s="101">
        <v>0</v>
      </c>
    </row>
    <row r="1088" spans="3:5">
      <c r="C1088" s="58" t="s">
        <v>889</v>
      </c>
      <c r="D1088" s="101">
        <v>1481647</v>
      </c>
      <c r="E1088" s="101">
        <v>0</v>
      </c>
    </row>
    <row r="1089" spans="3:5">
      <c r="C1089" s="58" t="s">
        <v>2044</v>
      </c>
      <c r="D1089" s="101">
        <v>1461985</v>
      </c>
      <c r="E1089" s="101">
        <v>0</v>
      </c>
    </row>
    <row r="1090" spans="3:5">
      <c r="C1090" s="58" t="s">
        <v>2045</v>
      </c>
      <c r="D1090" s="101">
        <v>527828100</v>
      </c>
      <c r="E1090" s="101">
        <v>0</v>
      </c>
    </row>
    <row r="1091" spans="3:5">
      <c r="C1091" s="100" t="s">
        <v>242</v>
      </c>
      <c r="D1091" s="101">
        <v>86582012</v>
      </c>
      <c r="E1091" s="101">
        <v>0</v>
      </c>
    </row>
    <row r="1092" spans="3:5">
      <c r="C1092" s="58" t="s">
        <v>1571</v>
      </c>
      <c r="D1092" s="101">
        <v>54902929</v>
      </c>
      <c r="E1092" s="101">
        <v>0</v>
      </c>
    </row>
    <row r="1093" spans="3:5">
      <c r="C1093" s="58" t="s">
        <v>1572</v>
      </c>
      <c r="D1093" s="101">
        <v>1602521</v>
      </c>
      <c r="E1093" s="101">
        <v>0</v>
      </c>
    </row>
    <row r="1094" spans="3:5">
      <c r="C1094" s="58" t="s">
        <v>2046</v>
      </c>
      <c r="D1094" s="101">
        <v>0</v>
      </c>
      <c r="E1094" s="101">
        <v>0</v>
      </c>
    </row>
    <row r="1095" spans="3:5">
      <c r="C1095" s="58" t="s">
        <v>2047</v>
      </c>
      <c r="D1095" s="101">
        <v>5371627</v>
      </c>
      <c r="E1095" s="101">
        <v>0</v>
      </c>
    </row>
    <row r="1096" spans="3:5">
      <c r="C1096" s="58" t="s">
        <v>1573</v>
      </c>
      <c r="D1096" s="101">
        <v>24704935</v>
      </c>
      <c r="E1096" s="101">
        <v>0</v>
      </c>
    </row>
    <row r="1097" spans="3:5">
      <c r="C1097" s="160" t="s">
        <v>252</v>
      </c>
      <c r="D1097" s="161">
        <v>742299370</v>
      </c>
      <c r="E1097" s="161">
        <v>178198007.57000002</v>
      </c>
    </row>
    <row r="1098" spans="3:5">
      <c r="C1098" s="100" t="s">
        <v>240</v>
      </c>
      <c r="D1098" s="101">
        <v>742299370</v>
      </c>
      <c r="E1098" s="101">
        <v>178198007.57000002</v>
      </c>
    </row>
    <row r="1099" spans="3:5">
      <c r="C1099" s="58" t="s">
        <v>510</v>
      </c>
      <c r="D1099" s="101">
        <v>2982396</v>
      </c>
      <c r="E1099" s="101">
        <v>0</v>
      </c>
    </row>
    <row r="1100" spans="3:5">
      <c r="C1100" s="58" t="s">
        <v>1155</v>
      </c>
      <c r="D1100" s="101">
        <v>1542689</v>
      </c>
      <c r="E1100" s="101">
        <v>5057786.1500000004</v>
      </c>
    </row>
    <row r="1101" spans="3:5">
      <c r="C1101" s="58" t="s">
        <v>1154</v>
      </c>
      <c r="D1101" s="101">
        <v>8227707</v>
      </c>
      <c r="E1101" s="101">
        <v>1503909.18</v>
      </c>
    </row>
    <row r="1102" spans="3:5">
      <c r="C1102" s="58" t="s">
        <v>1153</v>
      </c>
      <c r="D1102" s="101">
        <v>5070433</v>
      </c>
      <c r="E1102" s="101">
        <v>1049715.3600000001</v>
      </c>
    </row>
    <row r="1103" spans="3:5">
      <c r="C1103" s="58" t="s">
        <v>1152</v>
      </c>
      <c r="D1103" s="101">
        <v>28116881</v>
      </c>
      <c r="E1103" s="101">
        <v>0</v>
      </c>
    </row>
    <row r="1104" spans="3:5">
      <c r="C1104" s="58" t="s">
        <v>1831</v>
      </c>
      <c r="D1104" s="101">
        <v>0</v>
      </c>
      <c r="E1104" s="101">
        <v>1635766.29</v>
      </c>
    </row>
    <row r="1105" spans="3:5">
      <c r="C1105" s="58" t="s">
        <v>1832</v>
      </c>
      <c r="D1105" s="101">
        <v>0</v>
      </c>
      <c r="E1105" s="101">
        <v>553779.26</v>
      </c>
    </row>
    <row r="1106" spans="3:5">
      <c r="C1106" s="58" t="s">
        <v>1574</v>
      </c>
      <c r="D1106" s="101">
        <v>533167</v>
      </c>
      <c r="E1106" s="101">
        <v>0</v>
      </c>
    </row>
    <row r="1107" spans="3:5">
      <c r="C1107" s="58" t="s">
        <v>850</v>
      </c>
      <c r="D1107" s="101">
        <v>30000003</v>
      </c>
      <c r="E1107" s="101">
        <v>19509292.059999999</v>
      </c>
    </row>
    <row r="1108" spans="3:5">
      <c r="C1108" s="58" t="s">
        <v>851</v>
      </c>
      <c r="D1108" s="101">
        <v>97501084</v>
      </c>
      <c r="E1108" s="101">
        <v>63993745.270000003</v>
      </c>
    </row>
    <row r="1109" spans="3:5">
      <c r="C1109" s="58" t="s">
        <v>652</v>
      </c>
      <c r="D1109" s="101">
        <v>2265191</v>
      </c>
      <c r="E1109" s="101">
        <v>0</v>
      </c>
    </row>
    <row r="1110" spans="3:5">
      <c r="C1110" s="58" t="s">
        <v>345</v>
      </c>
      <c r="D1110" s="101">
        <v>13846610</v>
      </c>
      <c r="E1110" s="101">
        <v>0</v>
      </c>
    </row>
    <row r="1111" spans="3:5">
      <c r="C1111" s="58" t="s">
        <v>521</v>
      </c>
      <c r="D1111" s="101">
        <v>1090343</v>
      </c>
      <c r="E1111" s="101">
        <v>0</v>
      </c>
    </row>
    <row r="1112" spans="3:5">
      <c r="C1112" s="58" t="s">
        <v>522</v>
      </c>
      <c r="D1112" s="101">
        <v>1510897</v>
      </c>
      <c r="E1112" s="101">
        <v>0</v>
      </c>
    </row>
    <row r="1113" spans="3:5">
      <c r="C1113" s="58" t="s">
        <v>523</v>
      </c>
      <c r="D1113" s="101">
        <v>1510897</v>
      </c>
      <c r="E1113" s="101">
        <v>0</v>
      </c>
    </row>
    <row r="1114" spans="3:5">
      <c r="C1114" s="58" t="s">
        <v>524</v>
      </c>
      <c r="D1114" s="101">
        <v>1090343</v>
      </c>
      <c r="E1114" s="101">
        <v>0</v>
      </c>
    </row>
    <row r="1115" spans="3:5">
      <c r="C1115" s="58" t="s">
        <v>1575</v>
      </c>
      <c r="D1115" s="101">
        <v>4521143</v>
      </c>
      <c r="E1115" s="101">
        <v>3961113.22</v>
      </c>
    </row>
    <row r="1116" spans="3:5">
      <c r="C1116" s="58" t="s">
        <v>525</v>
      </c>
      <c r="D1116" s="101">
        <v>1175317</v>
      </c>
      <c r="E1116" s="101">
        <v>0</v>
      </c>
    </row>
    <row r="1117" spans="3:5">
      <c r="C1117" s="58" t="s">
        <v>526</v>
      </c>
      <c r="D1117" s="101">
        <v>6047821</v>
      </c>
      <c r="E1117" s="101">
        <v>7926674.5899999999</v>
      </c>
    </row>
    <row r="1118" spans="3:5">
      <c r="C1118" s="58" t="s">
        <v>590</v>
      </c>
      <c r="D1118" s="101">
        <v>3426970</v>
      </c>
      <c r="E1118" s="101">
        <v>3931790.18</v>
      </c>
    </row>
    <row r="1119" spans="3:5">
      <c r="C1119" s="58" t="s">
        <v>1151</v>
      </c>
      <c r="D1119" s="101">
        <v>1504803</v>
      </c>
      <c r="E1119" s="101">
        <v>0</v>
      </c>
    </row>
    <row r="1120" spans="3:5">
      <c r="C1120" s="58" t="s">
        <v>1150</v>
      </c>
      <c r="D1120" s="101">
        <v>1519986</v>
      </c>
      <c r="E1120" s="101">
        <v>0</v>
      </c>
    </row>
    <row r="1121" spans="3:5">
      <c r="C1121" s="58" t="s">
        <v>346</v>
      </c>
      <c r="D1121" s="101">
        <v>2273773</v>
      </c>
      <c r="E1121" s="101">
        <v>0</v>
      </c>
    </row>
    <row r="1122" spans="3:5">
      <c r="C1122" s="58" t="s">
        <v>591</v>
      </c>
      <c r="D1122" s="101">
        <v>1076708</v>
      </c>
      <c r="E1122" s="101">
        <v>0</v>
      </c>
    </row>
    <row r="1123" spans="3:5">
      <c r="C1123" s="58" t="s">
        <v>1370</v>
      </c>
      <c r="D1123" s="101">
        <v>1519986</v>
      </c>
      <c r="E1123" s="101">
        <v>4300925.58</v>
      </c>
    </row>
    <row r="1124" spans="3:5">
      <c r="C1124" s="58" t="s">
        <v>1149</v>
      </c>
      <c r="D1124" s="101">
        <v>1076708</v>
      </c>
      <c r="E1124" s="101">
        <v>0</v>
      </c>
    </row>
    <row r="1125" spans="3:5">
      <c r="C1125" s="58" t="s">
        <v>592</v>
      </c>
      <c r="D1125" s="101">
        <v>5383541</v>
      </c>
      <c r="E1125" s="101">
        <v>2535290.48</v>
      </c>
    </row>
    <row r="1126" spans="3:5">
      <c r="C1126" s="58" t="s">
        <v>593</v>
      </c>
      <c r="D1126" s="101">
        <v>7366419</v>
      </c>
      <c r="E1126" s="101">
        <v>0</v>
      </c>
    </row>
    <row r="1127" spans="3:5">
      <c r="C1127" s="58" t="s">
        <v>594</v>
      </c>
      <c r="D1127" s="101">
        <v>3282809</v>
      </c>
      <c r="E1127" s="101">
        <v>0</v>
      </c>
    </row>
    <row r="1128" spans="3:5">
      <c r="C1128" s="58" t="s">
        <v>595</v>
      </c>
      <c r="D1128" s="101">
        <v>1083406</v>
      </c>
      <c r="E1128" s="101">
        <v>0</v>
      </c>
    </row>
    <row r="1129" spans="3:5">
      <c r="C1129" s="58" t="s">
        <v>596</v>
      </c>
      <c r="D1129" s="101">
        <v>3494897</v>
      </c>
      <c r="E1129" s="101">
        <v>0</v>
      </c>
    </row>
    <row r="1130" spans="3:5">
      <c r="C1130" s="58" t="s">
        <v>597</v>
      </c>
      <c r="D1130" s="101">
        <v>4075959</v>
      </c>
      <c r="E1130" s="101">
        <v>0</v>
      </c>
    </row>
    <row r="1131" spans="3:5">
      <c r="C1131" s="58" t="s">
        <v>1148</v>
      </c>
      <c r="D1131" s="101">
        <v>178751321</v>
      </c>
      <c r="E1131" s="101">
        <v>752123.48</v>
      </c>
    </row>
    <row r="1132" spans="3:5">
      <c r="C1132" s="58" t="s">
        <v>598</v>
      </c>
      <c r="D1132" s="101">
        <v>5076986</v>
      </c>
      <c r="E1132" s="101">
        <v>0</v>
      </c>
    </row>
    <row r="1133" spans="3:5">
      <c r="C1133" s="58" t="s">
        <v>2048</v>
      </c>
      <c r="D1133" s="101">
        <v>60000001</v>
      </c>
      <c r="E1133" s="101">
        <v>32307194.149999999</v>
      </c>
    </row>
    <row r="1134" spans="3:5">
      <c r="C1134" s="58" t="s">
        <v>599</v>
      </c>
      <c r="D1134" s="101">
        <v>1413658</v>
      </c>
      <c r="E1134" s="101">
        <v>0</v>
      </c>
    </row>
    <row r="1135" spans="3:5">
      <c r="C1135" s="58" t="s">
        <v>1147</v>
      </c>
      <c r="D1135" s="101">
        <v>30000002</v>
      </c>
      <c r="E1135" s="101">
        <v>0</v>
      </c>
    </row>
    <row r="1136" spans="3:5">
      <c r="C1136" s="58" t="s">
        <v>600</v>
      </c>
      <c r="D1136" s="101">
        <v>5068647</v>
      </c>
      <c r="E1136" s="101">
        <v>0</v>
      </c>
    </row>
    <row r="1137" spans="3:5">
      <c r="C1137" s="58" t="s">
        <v>601</v>
      </c>
      <c r="D1137" s="101">
        <v>1413658</v>
      </c>
      <c r="E1137" s="101">
        <v>0</v>
      </c>
    </row>
    <row r="1138" spans="3:5">
      <c r="C1138" s="58" t="s">
        <v>602</v>
      </c>
      <c r="D1138" s="101">
        <v>1413658</v>
      </c>
      <c r="E1138" s="101">
        <v>0</v>
      </c>
    </row>
    <row r="1139" spans="3:5">
      <c r="C1139" s="58" t="s">
        <v>603</v>
      </c>
      <c r="D1139" s="101">
        <v>7591797</v>
      </c>
      <c r="E1139" s="101">
        <v>5250908.18</v>
      </c>
    </row>
    <row r="1140" spans="3:5">
      <c r="C1140" s="58" t="s">
        <v>604</v>
      </c>
      <c r="D1140" s="101">
        <v>12655186</v>
      </c>
      <c r="E1140" s="101">
        <v>8868928.5500000007</v>
      </c>
    </row>
    <row r="1141" spans="3:5">
      <c r="C1141" s="58" t="s">
        <v>1146</v>
      </c>
      <c r="D1141" s="101">
        <v>13314662</v>
      </c>
      <c r="E1141" s="101">
        <v>0</v>
      </c>
    </row>
    <row r="1142" spans="3:5">
      <c r="C1142" s="58" t="s">
        <v>605</v>
      </c>
      <c r="D1142" s="101">
        <v>1076708</v>
      </c>
      <c r="E1142" s="101">
        <v>2954243.09</v>
      </c>
    </row>
    <row r="1143" spans="3:5">
      <c r="C1143" s="58" t="s">
        <v>606</v>
      </c>
      <c r="D1143" s="101">
        <v>1076708</v>
      </c>
      <c r="E1143" s="101">
        <v>0</v>
      </c>
    </row>
    <row r="1144" spans="3:5">
      <c r="C1144" s="58" t="s">
        <v>607</v>
      </c>
      <c r="D1144" s="101">
        <v>7599928</v>
      </c>
      <c r="E1144" s="101">
        <v>4449964.3899999997</v>
      </c>
    </row>
    <row r="1145" spans="3:5">
      <c r="C1145" s="58" t="s">
        <v>1145</v>
      </c>
      <c r="D1145" s="101">
        <v>1543101</v>
      </c>
      <c r="E1145" s="101">
        <v>0</v>
      </c>
    </row>
    <row r="1146" spans="3:5">
      <c r="C1146" s="58" t="s">
        <v>347</v>
      </c>
      <c r="D1146" s="101">
        <v>2000000</v>
      </c>
      <c r="E1146" s="101">
        <v>0</v>
      </c>
    </row>
    <row r="1147" spans="3:5">
      <c r="C1147" s="58" t="s">
        <v>1144</v>
      </c>
      <c r="D1147" s="101">
        <v>135000006</v>
      </c>
      <c r="E1147" s="101">
        <v>0</v>
      </c>
    </row>
    <row r="1148" spans="3:5">
      <c r="C1148" s="58" t="s">
        <v>608</v>
      </c>
      <c r="D1148" s="101">
        <v>1543101</v>
      </c>
      <c r="E1148" s="101">
        <v>0</v>
      </c>
    </row>
    <row r="1149" spans="3:5">
      <c r="C1149" s="58" t="s">
        <v>1143</v>
      </c>
      <c r="D1149" s="101">
        <v>1075882</v>
      </c>
      <c r="E1149" s="101">
        <v>0</v>
      </c>
    </row>
    <row r="1150" spans="3:5">
      <c r="C1150" s="58" t="s">
        <v>348</v>
      </c>
      <c r="D1150" s="101">
        <v>8264361</v>
      </c>
      <c r="E1150" s="101">
        <v>7654858.1100000003</v>
      </c>
    </row>
    <row r="1151" spans="3:5">
      <c r="C1151" s="58" t="s">
        <v>349</v>
      </c>
      <c r="D1151" s="101">
        <v>4841110</v>
      </c>
      <c r="E1151" s="101">
        <v>0</v>
      </c>
    </row>
    <row r="1152" spans="3:5">
      <c r="C1152" s="58" t="s">
        <v>430</v>
      </c>
      <c r="D1152" s="101">
        <v>7500002</v>
      </c>
      <c r="E1152" s="101">
        <v>0</v>
      </c>
    </row>
    <row r="1153" spans="3:5">
      <c r="C1153" s="58" t="s">
        <v>1004</v>
      </c>
      <c r="D1153" s="101">
        <v>9960000</v>
      </c>
      <c r="E1153" s="101">
        <v>0</v>
      </c>
    </row>
    <row r="1154" spans="3:5">
      <c r="C1154" s="58" t="s">
        <v>1848</v>
      </c>
      <c r="D1154" s="101">
        <v>0</v>
      </c>
      <c r="E1154" s="101">
        <v>0</v>
      </c>
    </row>
    <row r="1155" spans="3:5">
      <c r="C1155" s="58" t="s">
        <v>1849</v>
      </c>
      <c r="D1155" s="101">
        <v>0</v>
      </c>
      <c r="E1155" s="101">
        <v>0</v>
      </c>
    </row>
    <row r="1156" spans="3:5">
      <c r="C1156" s="160" t="s">
        <v>350</v>
      </c>
      <c r="D1156" s="161">
        <v>1734985101</v>
      </c>
      <c r="E1156" s="161">
        <v>200209476.93000001</v>
      </c>
    </row>
    <row r="1157" spans="3:5">
      <c r="C1157" s="100" t="s">
        <v>240</v>
      </c>
      <c r="D1157" s="101">
        <v>1455500578</v>
      </c>
      <c r="E1157" s="101">
        <v>180720223.08000001</v>
      </c>
    </row>
    <row r="1158" spans="3:5">
      <c r="C1158" s="58" t="s">
        <v>410</v>
      </c>
      <c r="D1158" s="101">
        <v>157231672</v>
      </c>
      <c r="E1158" s="101">
        <v>0</v>
      </c>
    </row>
    <row r="1159" spans="3:5">
      <c r="C1159" s="58" t="s">
        <v>1142</v>
      </c>
      <c r="D1159" s="101">
        <v>26496875</v>
      </c>
      <c r="E1159" s="101">
        <v>0</v>
      </c>
    </row>
    <row r="1160" spans="3:5">
      <c r="C1160" s="58" t="s">
        <v>609</v>
      </c>
      <c r="D1160" s="101">
        <v>5188516</v>
      </c>
      <c r="E1160" s="101">
        <v>65736.81</v>
      </c>
    </row>
    <row r="1161" spans="3:5">
      <c r="C1161" s="58" t="s">
        <v>1576</v>
      </c>
      <c r="D1161" s="101">
        <v>6508435</v>
      </c>
      <c r="E1161" s="101">
        <v>0</v>
      </c>
    </row>
    <row r="1162" spans="3:5">
      <c r="C1162" s="58" t="s">
        <v>1141</v>
      </c>
      <c r="D1162" s="101">
        <v>1310327</v>
      </c>
      <c r="E1162" s="101">
        <v>0</v>
      </c>
    </row>
    <row r="1163" spans="3:5">
      <c r="C1163" s="58" t="s">
        <v>1577</v>
      </c>
      <c r="D1163" s="101">
        <v>5242460</v>
      </c>
      <c r="E1163" s="101">
        <v>0</v>
      </c>
    </row>
    <row r="1164" spans="3:5">
      <c r="C1164" s="58" t="s">
        <v>610</v>
      </c>
      <c r="D1164" s="101">
        <v>1112112</v>
      </c>
      <c r="E1164" s="101">
        <v>0</v>
      </c>
    </row>
    <row r="1165" spans="3:5">
      <c r="C1165" s="58" t="s">
        <v>1578</v>
      </c>
      <c r="D1165" s="101">
        <v>1112112</v>
      </c>
      <c r="E1165" s="101">
        <v>0</v>
      </c>
    </row>
    <row r="1166" spans="3:5">
      <c r="C1166" s="58" t="s">
        <v>1579</v>
      </c>
      <c r="D1166" s="101">
        <v>5560558</v>
      </c>
      <c r="E1166" s="101">
        <v>0</v>
      </c>
    </row>
    <row r="1167" spans="3:5">
      <c r="C1167" s="58" t="s">
        <v>1580</v>
      </c>
      <c r="D1167" s="101">
        <v>2419006</v>
      </c>
      <c r="E1167" s="101">
        <v>0</v>
      </c>
    </row>
    <row r="1168" spans="3:5">
      <c r="C1168" s="58" t="s">
        <v>1581</v>
      </c>
      <c r="D1168" s="101">
        <v>12095029</v>
      </c>
      <c r="E1168" s="101">
        <v>0</v>
      </c>
    </row>
    <row r="1169" spans="3:5">
      <c r="C1169" s="58" t="s">
        <v>611</v>
      </c>
      <c r="D1169" s="101">
        <v>7389792</v>
      </c>
      <c r="E1169" s="101">
        <v>0</v>
      </c>
    </row>
    <row r="1170" spans="3:5">
      <c r="C1170" s="58" t="s">
        <v>1582</v>
      </c>
      <c r="D1170" s="101">
        <v>1498437</v>
      </c>
      <c r="E1170" s="101">
        <v>0</v>
      </c>
    </row>
    <row r="1171" spans="3:5">
      <c r="C1171" s="58" t="s">
        <v>1583</v>
      </c>
      <c r="D1171" s="101">
        <v>7492185</v>
      </c>
      <c r="E1171" s="101">
        <v>0</v>
      </c>
    </row>
    <row r="1172" spans="3:5">
      <c r="C1172" s="58" t="s">
        <v>1584</v>
      </c>
      <c r="D1172" s="101">
        <v>1486291</v>
      </c>
      <c r="E1172" s="101">
        <v>0</v>
      </c>
    </row>
    <row r="1173" spans="3:5">
      <c r="C1173" s="58" t="s">
        <v>1140</v>
      </c>
      <c r="D1173" s="101">
        <v>16726449</v>
      </c>
      <c r="E1173" s="101">
        <v>0</v>
      </c>
    </row>
    <row r="1174" spans="3:5">
      <c r="C1174" s="58" t="s">
        <v>351</v>
      </c>
      <c r="D1174" s="101">
        <v>166000001</v>
      </c>
      <c r="E1174" s="101">
        <v>0</v>
      </c>
    </row>
    <row r="1175" spans="3:5">
      <c r="C1175" s="58" t="s">
        <v>1585</v>
      </c>
      <c r="D1175" s="101">
        <v>2417108</v>
      </c>
      <c r="E1175" s="101">
        <v>1616673.08</v>
      </c>
    </row>
    <row r="1176" spans="3:5">
      <c r="C1176" s="58" t="s">
        <v>1912</v>
      </c>
      <c r="D1176" s="101">
        <v>0</v>
      </c>
      <c r="E1176" s="101">
        <v>2787250.35</v>
      </c>
    </row>
    <row r="1177" spans="3:5">
      <c r="C1177" s="58" t="s">
        <v>1586</v>
      </c>
      <c r="D1177" s="101">
        <v>2129173</v>
      </c>
      <c r="E1177" s="101">
        <v>1335796.58</v>
      </c>
    </row>
    <row r="1178" spans="3:5">
      <c r="C1178" s="58" t="s">
        <v>1587</v>
      </c>
      <c r="D1178" s="101">
        <v>4061379</v>
      </c>
      <c r="E1178" s="101">
        <v>1975705.64</v>
      </c>
    </row>
    <row r="1179" spans="3:5">
      <c r="C1179" s="58" t="s">
        <v>612</v>
      </c>
      <c r="D1179" s="101">
        <v>3714026</v>
      </c>
      <c r="E1179" s="101">
        <v>0</v>
      </c>
    </row>
    <row r="1180" spans="3:5">
      <c r="C1180" s="58" t="s">
        <v>1139</v>
      </c>
      <c r="D1180" s="101">
        <v>7000000</v>
      </c>
      <c r="E1180" s="101">
        <v>0</v>
      </c>
    </row>
    <row r="1181" spans="3:5">
      <c r="C1181" s="58" t="s">
        <v>1588</v>
      </c>
      <c r="D1181" s="101">
        <v>1318200</v>
      </c>
      <c r="E1181" s="101">
        <v>0</v>
      </c>
    </row>
    <row r="1182" spans="3:5">
      <c r="C1182" s="58" t="s">
        <v>352</v>
      </c>
      <c r="D1182" s="101">
        <v>2347098</v>
      </c>
      <c r="E1182" s="101">
        <v>0</v>
      </c>
    </row>
    <row r="1183" spans="3:5">
      <c r="C1183" s="58" t="s">
        <v>2049</v>
      </c>
      <c r="D1183" s="101">
        <v>3216613</v>
      </c>
      <c r="E1183" s="101">
        <v>0</v>
      </c>
    </row>
    <row r="1184" spans="3:5">
      <c r="C1184" s="58" t="s">
        <v>976</v>
      </c>
      <c r="D1184" s="101">
        <v>20000000</v>
      </c>
      <c r="E1184" s="101">
        <v>0</v>
      </c>
    </row>
    <row r="1185" spans="3:5">
      <c r="C1185" s="58" t="s">
        <v>1913</v>
      </c>
      <c r="D1185" s="101">
        <v>0</v>
      </c>
      <c r="E1185" s="101">
        <v>0</v>
      </c>
    </row>
    <row r="1186" spans="3:5">
      <c r="C1186" s="58" t="s">
        <v>613</v>
      </c>
      <c r="D1186" s="101">
        <v>1945401</v>
      </c>
      <c r="E1186" s="101">
        <v>0</v>
      </c>
    </row>
    <row r="1187" spans="3:5">
      <c r="C1187" s="58" t="s">
        <v>1589</v>
      </c>
      <c r="D1187" s="101">
        <v>7492175</v>
      </c>
      <c r="E1187" s="101">
        <v>0</v>
      </c>
    </row>
    <row r="1188" spans="3:5">
      <c r="C1188" s="58" t="s">
        <v>1590</v>
      </c>
      <c r="D1188" s="101">
        <v>12473591</v>
      </c>
      <c r="E1188" s="101">
        <v>0</v>
      </c>
    </row>
    <row r="1189" spans="3:5">
      <c r="C1189" s="58" t="s">
        <v>614</v>
      </c>
      <c r="D1189" s="101">
        <v>4845910</v>
      </c>
      <c r="E1189" s="101">
        <v>0</v>
      </c>
    </row>
    <row r="1190" spans="3:5">
      <c r="C1190" s="58" t="s">
        <v>1591</v>
      </c>
      <c r="D1190" s="101">
        <v>2488475</v>
      </c>
      <c r="E1190" s="101">
        <v>0</v>
      </c>
    </row>
    <row r="1191" spans="3:5">
      <c r="C1191" s="58" t="s">
        <v>1138</v>
      </c>
      <c r="D1191" s="101">
        <v>10587127</v>
      </c>
      <c r="E1191" s="101">
        <v>0</v>
      </c>
    </row>
    <row r="1192" spans="3:5">
      <c r="C1192" s="58" t="s">
        <v>615</v>
      </c>
      <c r="D1192" s="101">
        <v>1849743</v>
      </c>
      <c r="E1192" s="101">
        <v>102240.39</v>
      </c>
    </row>
    <row r="1193" spans="3:5">
      <c r="C1193" s="58" t="s">
        <v>1137</v>
      </c>
      <c r="D1193" s="101">
        <v>37375859</v>
      </c>
      <c r="E1193" s="101">
        <v>30000000</v>
      </c>
    </row>
    <row r="1194" spans="3:5">
      <c r="C1194" s="58" t="s">
        <v>1592</v>
      </c>
      <c r="D1194" s="101">
        <v>5023007</v>
      </c>
      <c r="E1194" s="101">
        <v>2605253.96</v>
      </c>
    </row>
    <row r="1195" spans="3:5">
      <c r="C1195" s="58" t="s">
        <v>1593</v>
      </c>
      <c r="D1195" s="101">
        <v>3662761</v>
      </c>
      <c r="E1195" s="101">
        <v>1658147.86</v>
      </c>
    </row>
    <row r="1196" spans="3:5">
      <c r="C1196" s="58" t="s">
        <v>1136</v>
      </c>
      <c r="D1196" s="101">
        <v>37521083</v>
      </c>
      <c r="E1196" s="101">
        <v>30000000</v>
      </c>
    </row>
    <row r="1197" spans="3:5">
      <c r="C1197" s="58" t="s">
        <v>1594</v>
      </c>
      <c r="D1197" s="101">
        <v>2429113</v>
      </c>
      <c r="E1197" s="101">
        <v>0</v>
      </c>
    </row>
    <row r="1198" spans="3:5">
      <c r="C1198" s="58" t="s">
        <v>1135</v>
      </c>
      <c r="D1198" s="101">
        <v>6751973</v>
      </c>
      <c r="E1198" s="101">
        <v>0</v>
      </c>
    </row>
    <row r="1199" spans="3:5">
      <c r="C1199" s="58" t="s">
        <v>2050</v>
      </c>
      <c r="D1199" s="101">
        <v>76154845</v>
      </c>
      <c r="E1199" s="101">
        <v>15592525.859999999</v>
      </c>
    </row>
    <row r="1200" spans="3:5">
      <c r="C1200" s="58" t="s">
        <v>616</v>
      </c>
      <c r="D1200" s="101">
        <v>6080000</v>
      </c>
      <c r="E1200" s="101">
        <v>0</v>
      </c>
    </row>
    <row r="1201" spans="3:5">
      <c r="C1201" s="58" t="s">
        <v>1595</v>
      </c>
      <c r="D1201" s="101">
        <v>5437376</v>
      </c>
      <c r="E1201" s="101">
        <v>0</v>
      </c>
    </row>
    <row r="1202" spans="3:5">
      <c r="C1202" s="58" t="s">
        <v>1371</v>
      </c>
      <c r="D1202" s="101">
        <v>20000000</v>
      </c>
      <c r="E1202" s="101">
        <v>0</v>
      </c>
    </row>
    <row r="1203" spans="3:5">
      <c r="C1203" s="58" t="s">
        <v>1596</v>
      </c>
      <c r="D1203" s="101">
        <v>5652712</v>
      </c>
      <c r="E1203" s="101">
        <v>0</v>
      </c>
    </row>
    <row r="1204" spans="3:5">
      <c r="C1204" s="58" t="s">
        <v>353</v>
      </c>
      <c r="D1204" s="101">
        <v>61053890</v>
      </c>
      <c r="E1204" s="101">
        <v>0</v>
      </c>
    </row>
    <row r="1205" spans="3:5">
      <c r="C1205" s="58" t="s">
        <v>1134</v>
      </c>
      <c r="D1205" s="101">
        <v>12383198</v>
      </c>
      <c r="E1205" s="101">
        <v>0</v>
      </c>
    </row>
    <row r="1206" spans="3:5">
      <c r="C1206" s="58" t="s">
        <v>1597</v>
      </c>
      <c r="D1206" s="101">
        <v>13109885</v>
      </c>
      <c r="E1206" s="101">
        <v>0</v>
      </c>
    </row>
    <row r="1207" spans="3:5">
      <c r="C1207" s="58" t="s">
        <v>354</v>
      </c>
      <c r="D1207" s="101">
        <v>177387225</v>
      </c>
      <c r="E1207" s="101">
        <v>0</v>
      </c>
    </row>
    <row r="1208" spans="3:5">
      <c r="C1208" s="58" t="s">
        <v>1598</v>
      </c>
      <c r="D1208" s="101">
        <v>5129530</v>
      </c>
      <c r="E1208" s="101">
        <v>0</v>
      </c>
    </row>
    <row r="1209" spans="3:5">
      <c r="C1209" s="58" t="s">
        <v>852</v>
      </c>
      <c r="D1209" s="101">
        <v>75527452</v>
      </c>
      <c r="E1209" s="101">
        <v>44685833.630000003</v>
      </c>
    </row>
    <row r="1210" spans="3:5">
      <c r="C1210" s="58" t="s">
        <v>355</v>
      </c>
      <c r="D1210" s="101">
        <v>12751040</v>
      </c>
      <c r="E1210" s="101">
        <v>0</v>
      </c>
    </row>
    <row r="1211" spans="3:5">
      <c r="C1211" s="58" t="s">
        <v>356</v>
      </c>
      <c r="D1211" s="101">
        <v>191812602</v>
      </c>
      <c r="E1211" s="101">
        <v>25899801.93</v>
      </c>
    </row>
    <row r="1212" spans="3:5">
      <c r="C1212" s="58" t="s">
        <v>431</v>
      </c>
      <c r="D1212" s="101">
        <v>76458419</v>
      </c>
      <c r="E1212" s="101">
        <v>16067038</v>
      </c>
    </row>
    <row r="1213" spans="3:5">
      <c r="C1213" s="58" t="s">
        <v>1024</v>
      </c>
      <c r="D1213" s="101">
        <v>111042332</v>
      </c>
      <c r="E1213" s="101">
        <v>6328218.9900000002</v>
      </c>
    </row>
    <row r="1214" spans="3:5">
      <c r="C1214" s="100" t="s">
        <v>242</v>
      </c>
      <c r="D1214" s="101">
        <v>14154718</v>
      </c>
      <c r="E1214" s="101">
        <v>19489253.850000001</v>
      </c>
    </row>
    <row r="1215" spans="3:5">
      <c r="C1215" s="58" t="s">
        <v>1133</v>
      </c>
      <c r="D1215" s="101">
        <v>14083521</v>
      </c>
      <c r="E1215" s="101">
        <v>6660764.1399999997</v>
      </c>
    </row>
    <row r="1216" spans="3:5">
      <c r="C1216" s="58" t="s">
        <v>1599</v>
      </c>
      <c r="D1216" s="101">
        <v>71197</v>
      </c>
      <c r="E1216" s="101">
        <v>0</v>
      </c>
    </row>
    <row r="1217" spans="3:5">
      <c r="C1217" s="58" t="s">
        <v>1914</v>
      </c>
      <c r="D1217" s="101">
        <v>0</v>
      </c>
      <c r="E1217" s="101">
        <v>12828489.710000001</v>
      </c>
    </row>
    <row r="1218" spans="3:5">
      <c r="C1218" s="100" t="s">
        <v>243</v>
      </c>
      <c r="D1218" s="101">
        <v>265329805</v>
      </c>
      <c r="E1218" s="101">
        <v>0</v>
      </c>
    </row>
    <row r="1219" spans="3:5">
      <c r="C1219" s="58" t="s">
        <v>1600</v>
      </c>
      <c r="D1219" s="101">
        <v>96421796</v>
      </c>
      <c r="E1219" s="101">
        <v>0</v>
      </c>
    </row>
    <row r="1220" spans="3:5">
      <c r="C1220" s="58" t="s">
        <v>1601</v>
      </c>
      <c r="D1220" s="101">
        <v>45999793</v>
      </c>
      <c r="E1220" s="101">
        <v>0</v>
      </c>
    </row>
    <row r="1221" spans="3:5">
      <c r="C1221" s="58" t="s">
        <v>1602</v>
      </c>
      <c r="D1221" s="101">
        <v>83830216</v>
      </c>
      <c r="E1221" s="101">
        <v>0</v>
      </c>
    </row>
    <row r="1222" spans="3:5">
      <c r="C1222" s="58" t="s">
        <v>1991</v>
      </c>
      <c r="D1222" s="101">
        <v>39078000</v>
      </c>
      <c r="E1222" s="101">
        <v>0</v>
      </c>
    </row>
    <row r="1223" spans="3:5">
      <c r="C1223" s="160" t="s">
        <v>357</v>
      </c>
      <c r="D1223" s="161">
        <v>697956452</v>
      </c>
      <c r="E1223" s="161">
        <v>246841704.41</v>
      </c>
    </row>
    <row r="1224" spans="3:5">
      <c r="C1224" s="100" t="s">
        <v>240</v>
      </c>
      <c r="D1224" s="101">
        <v>638383686</v>
      </c>
      <c r="E1224" s="101">
        <v>246841704.41</v>
      </c>
    </row>
    <row r="1225" spans="3:5">
      <c r="C1225" s="58" t="s">
        <v>1052</v>
      </c>
      <c r="D1225" s="101">
        <v>15080801</v>
      </c>
      <c r="E1225" s="101">
        <v>0</v>
      </c>
    </row>
    <row r="1226" spans="3:5">
      <c r="C1226" s="58" t="s">
        <v>1372</v>
      </c>
      <c r="D1226" s="101">
        <v>20652855</v>
      </c>
      <c r="E1226" s="101">
        <v>7262727.9900000002</v>
      </c>
    </row>
    <row r="1227" spans="3:5">
      <c r="C1227" s="58" t="s">
        <v>1603</v>
      </c>
      <c r="D1227" s="101">
        <v>19306742</v>
      </c>
      <c r="E1227" s="101">
        <v>0</v>
      </c>
    </row>
    <row r="1228" spans="3:5">
      <c r="C1228" s="58" t="s">
        <v>1308</v>
      </c>
      <c r="D1228" s="101">
        <v>27739160</v>
      </c>
      <c r="E1228" s="101">
        <v>0</v>
      </c>
    </row>
    <row r="1229" spans="3:5">
      <c r="C1229" s="58" t="s">
        <v>358</v>
      </c>
      <c r="D1229" s="101">
        <v>37967833</v>
      </c>
      <c r="E1229" s="101">
        <v>12182900.199999999</v>
      </c>
    </row>
    <row r="1230" spans="3:5">
      <c r="C1230" s="58" t="s">
        <v>1373</v>
      </c>
      <c r="D1230" s="101">
        <v>38981691</v>
      </c>
      <c r="E1230" s="101">
        <v>0</v>
      </c>
    </row>
    <row r="1231" spans="3:5">
      <c r="C1231" s="58" t="s">
        <v>1604</v>
      </c>
      <c r="D1231" s="101">
        <v>9157786</v>
      </c>
      <c r="E1231" s="101">
        <v>0</v>
      </c>
    </row>
    <row r="1232" spans="3:5">
      <c r="C1232" s="58" t="s">
        <v>1306</v>
      </c>
      <c r="D1232" s="101">
        <v>77963381</v>
      </c>
      <c r="E1232" s="101">
        <v>0</v>
      </c>
    </row>
    <row r="1233" spans="3:5">
      <c r="C1233" s="58" t="s">
        <v>774</v>
      </c>
      <c r="D1233" s="101">
        <v>5511231</v>
      </c>
      <c r="E1233" s="101">
        <v>0</v>
      </c>
    </row>
    <row r="1234" spans="3:5">
      <c r="C1234" s="58" t="s">
        <v>775</v>
      </c>
      <c r="D1234" s="101">
        <v>5364704</v>
      </c>
      <c r="E1234" s="101">
        <v>0</v>
      </c>
    </row>
    <row r="1235" spans="3:5">
      <c r="C1235" s="58" t="s">
        <v>776</v>
      </c>
      <c r="D1235" s="101">
        <v>2521954</v>
      </c>
      <c r="E1235" s="101">
        <v>0</v>
      </c>
    </row>
    <row r="1236" spans="3:5">
      <c r="C1236" s="58" t="s">
        <v>777</v>
      </c>
      <c r="D1236" s="101">
        <v>1514598</v>
      </c>
      <c r="E1236" s="101">
        <v>0</v>
      </c>
    </row>
    <row r="1237" spans="3:5">
      <c r="C1237" s="58" t="s">
        <v>778</v>
      </c>
      <c r="D1237" s="101">
        <v>1514598</v>
      </c>
      <c r="E1237" s="101">
        <v>0</v>
      </c>
    </row>
    <row r="1238" spans="3:5">
      <c r="C1238" s="58" t="s">
        <v>1850</v>
      </c>
      <c r="D1238" s="101">
        <v>0</v>
      </c>
      <c r="E1238" s="101">
        <v>199118676.65000001</v>
      </c>
    </row>
    <row r="1239" spans="3:5">
      <c r="C1239" s="58" t="s">
        <v>1915</v>
      </c>
      <c r="D1239" s="101">
        <v>0</v>
      </c>
      <c r="E1239" s="101">
        <v>0</v>
      </c>
    </row>
    <row r="1240" spans="3:5">
      <c r="C1240" s="58" t="s">
        <v>779</v>
      </c>
      <c r="D1240" s="101">
        <v>1502116</v>
      </c>
      <c r="E1240" s="101">
        <v>0</v>
      </c>
    </row>
    <row r="1241" spans="3:5">
      <c r="C1241" s="58" t="s">
        <v>780</v>
      </c>
      <c r="D1241" s="101">
        <v>1060218</v>
      </c>
      <c r="E1241" s="101">
        <v>0</v>
      </c>
    </row>
    <row r="1242" spans="3:5">
      <c r="C1242" s="58" t="s">
        <v>781</v>
      </c>
      <c r="D1242" s="101">
        <v>1514598</v>
      </c>
      <c r="E1242" s="101">
        <v>0</v>
      </c>
    </row>
    <row r="1243" spans="3:5">
      <c r="C1243" s="58" t="s">
        <v>782</v>
      </c>
      <c r="D1243" s="101">
        <v>1072940</v>
      </c>
      <c r="E1243" s="101">
        <v>0</v>
      </c>
    </row>
    <row r="1244" spans="3:5">
      <c r="C1244" s="58" t="s">
        <v>783</v>
      </c>
      <c r="D1244" s="101">
        <v>1514598</v>
      </c>
      <c r="E1244" s="101">
        <v>0</v>
      </c>
    </row>
    <row r="1245" spans="3:5">
      <c r="C1245" s="58" t="s">
        <v>784</v>
      </c>
      <c r="D1245" s="101">
        <v>1502116</v>
      </c>
      <c r="E1245" s="101">
        <v>0</v>
      </c>
    </row>
    <row r="1246" spans="3:5">
      <c r="C1246" s="58" t="s">
        <v>785</v>
      </c>
      <c r="D1246" s="101">
        <v>2521954</v>
      </c>
      <c r="E1246" s="101">
        <v>0</v>
      </c>
    </row>
    <row r="1247" spans="3:5">
      <c r="C1247" s="58" t="s">
        <v>786</v>
      </c>
      <c r="D1247" s="101">
        <v>1477611</v>
      </c>
      <c r="E1247" s="101">
        <v>0</v>
      </c>
    </row>
    <row r="1248" spans="3:5">
      <c r="C1248" s="58" t="s">
        <v>1132</v>
      </c>
      <c r="D1248" s="101">
        <v>1514598</v>
      </c>
      <c r="E1248" s="101">
        <v>0</v>
      </c>
    </row>
    <row r="1249" spans="3:5">
      <c r="C1249" s="58" t="s">
        <v>918</v>
      </c>
      <c r="D1249" s="101">
        <v>52523690</v>
      </c>
      <c r="E1249" s="101">
        <v>0</v>
      </c>
    </row>
    <row r="1250" spans="3:5">
      <c r="C1250" s="58" t="s">
        <v>977</v>
      </c>
      <c r="D1250" s="101">
        <v>90000019</v>
      </c>
      <c r="E1250" s="101">
        <v>25000000</v>
      </c>
    </row>
    <row r="1251" spans="3:5">
      <c r="C1251" s="58" t="s">
        <v>1605</v>
      </c>
      <c r="D1251" s="101">
        <v>2226849</v>
      </c>
      <c r="E1251" s="101">
        <v>0</v>
      </c>
    </row>
    <row r="1252" spans="3:5">
      <c r="C1252" s="58" t="s">
        <v>1606</v>
      </c>
      <c r="D1252" s="101">
        <v>100000</v>
      </c>
      <c r="E1252" s="101">
        <v>0</v>
      </c>
    </row>
    <row r="1253" spans="3:5">
      <c r="C1253" s="58" t="s">
        <v>2051</v>
      </c>
      <c r="D1253" s="101">
        <v>3072506</v>
      </c>
      <c r="E1253" s="101">
        <v>0</v>
      </c>
    </row>
    <row r="1254" spans="3:5">
      <c r="C1254" s="58" t="s">
        <v>787</v>
      </c>
      <c r="D1254" s="101">
        <v>4489347</v>
      </c>
      <c r="E1254" s="101">
        <v>0</v>
      </c>
    </row>
    <row r="1255" spans="3:5">
      <c r="C1255" s="58" t="s">
        <v>788</v>
      </c>
      <c r="D1255" s="101">
        <v>1237092</v>
      </c>
      <c r="E1255" s="101">
        <v>0</v>
      </c>
    </row>
    <row r="1256" spans="3:5">
      <c r="C1256" s="58" t="s">
        <v>853</v>
      </c>
      <c r="D1256" s="101">
        <v>37500000</v>
      </c>
      <c r="E1256" s="101">
        <v>0</v>
      </c>
    </row>
    <row r="1257" spans="3:5">
      <c r="C1257" s="58" t="s">
        <v>1607</v>
      </c>
      <c r="D1257" s="101">
        <v>15240863</v>
      </c>
      <c r="E1257" s="101">
        <v>3277399.57</v>
      </c>
    </row>
    <row r="1258" spans="3:5">
      <c r="C1258" s="58" t="s">
        <v>978</v>
      </c>
      <c r="D1258" s="101">
        <v>35035237</v>
      </c>
      <c r="E1258" s="101">
        <v>0</v>
      </c>
    </row>
    <row r="1259" spans="3:5">
      <c r="C1259" s="58" t="s">
        <v>432</v>
      </c>
      <c r="D1259" s="101">
        <v>120000000</v>
      </c>
      <c r="E1259" s="101">
        <v>0</v>
      </c>
    </row>
    <row r="1260" spans="3:5">
      <c r="C1260" s="100" t="s">
        <v>242</v>
      </c>
      <c r="D1260" s="101">
        <v>15600000</v>
      </c>
      <c r="E1260" s="101">
        <v>0</v>
      </c>
    </row>
    <row r="1261" spans="3:5">
      <c r="C1261" s="58" t="s">
        <v>1374</v>
      </c>
      <c r="D1261" s="101">
        <v>15600000</v>
      </c>
      <c r="E1261" s="101">
        <v>0</v>
      </c>
    </row>
    <row r="1262" spans="3:5">
      <c r="C1262" s="100" t="s">
        <v>243</v>
      </c>
      <c r="D1262" s="101">
        <v>43972766</v>
      </c>
      <c r="E1262" s="101">
        <v>0</v>
      </c>
    </row>
    <row r="1263" spans="3:5">
      <c r="C1263" s="58" t="s">
        <v>1991</v>
      </c>
      <c r="D1263" s="101">
        <v>43972766</v>
      </c>
      <c r="E1263" s="101">
        <v>0</v>
      </c>
    </row>
    <row r="1264" spans="3:5">
      <c r="C1264" s="160" t="s">
        <v>253</v>
      </c>
      <c r="D1264" s="161">
        <v>4730906984</v>
      </c>
      <c r="E1264" s="161">
        <v>333884530.31999999</v>
      </c>
    </row>
    <row r="1265" spans="3:5">
      <c r="C1265" s="100" t="s">
        <v>240</v>
      </c>
      <c r="D1265" s="101">
        <v>4530906984</v>
      </c>
      <c r="E1265" s="101">
        <v>333884530.31999999</v>
      </c>
    </row>
    <row r="1266" spans="3:5">
      <c r="C1266" s="58" t="s">
        <v>919</v>
      </c>
      <c r="D1266" s="101">
        <v>262702285</v>
      </c>
      <c r="E1266" s="101">
        <v>17496734.420000002</v>
      </c>
    </row>
    <row r="1267" spans="3:5">
      <c r="C1267" s="58" t="s">
        <v>1113</v>
      </c>
      <c r="D1267" s="101">
        <v>250000000</v>
      </c>
      <c r="E1267" s="101">
        <v>0</v>
      </c>
    </row>
    <row r="1268" spans="3:5">
      <c r="C1268" s="58" t="s">
        <v>1375</v>
      </c>
      <c r="D1268" s="101">
        <v>57374730</v>
      </c>
      <c r="E1268" s="101">
        <v>0</v>
      </c>
    </row>
    <row r="1269" spans="3:5">
      <c r="C1269" s="58" t="s">
        <v>1608</v>
      </c>
      <c r="D1269" s="101">
        <v>23390000</v>
      </c>
      <c r="E1269" s="101">
        <v>0</v>
      </c>
    </row>
    <row r="1270" spans="3:5">
      <c r="C1270" s="58" t="s">
        <v>1609</v>
      </c>
      <c r="D1270" s="101">
        <v>43873055</v>
      </c>
      <c r="E1270" s="101">
        <v>0</v>
      </c>
    </row>
    <row r="1271" spans="3:5">
      <c r="C1271" s="58" t="s">
        <v>1376</v>
      </c>
      <c r="D1271" s="101">
        <v>50389290</v>
      </c>
      <c r="E1271" s="101">
        <v>0</v>
      </c>
    </row>
    <row r="1272" spans="3:5">
      <c r="C1272" s="58" t="s">
        <v>2052</v>
      </c>
      <c r="D1272" s="101">
        <v>144090</v>
      </c>
      <c r="E1272" s="101">
        <v>0</v>
      </c>
    </row>
    <row r="1273" spans="3:5">
      <c r="C1273" s="58" t="s">
        <v>359</v>
      </c>
      <c r="D1273" s="101">
        <v>14532203</v>
      </c>
      <c r="E1273" s="101">
        <v>0</v>
      </c>
    </row>
    <row r="1274" spans="3:5">
      <c r="C1274" s="58" t="s">
        <v>360</v>
      </c>
      <c r="D1274" s="101">
        <v>16967193</v>
      </c>
      <c r="E1274" s="101">
        <v>568445.56000000006</v>
      </c>
    </row>
    <row r="1275" spans="3:5">
      <c r="C1275" s="58" t="s">
        <v>1131</v>
      </c>
      <c r="D1275" s="101">
        <v>15624249</v>
      </c>
      <c r="E1275" s="101">
        <v>0</v>
      </c>
    </row>
    <row r="1276" spans="3:5">
      <c r="C1276" s="58" t="s">
        <v>1916</v>
      </c>
      <c r="D1276" s="101">
        <v>0</v>
      </c>
      <c r="E1276" s="101">
        <v>0</v>
      </c>
    </row>
    <row r="1277" spans="3:5">
      <c r="C1277" s="58" t="s">
        <v>1833</v>
      </c>
      <c r="D1277" s="101">
        <v>0</v>
      </c>
      <c r="E1277" s="101">
        <v>865434.45</v>
      </c>
    </row>
    <row r="1278" spans="3:5">
      <c r="C1278" s="58" t="s">
        <v>854</v>
      </c>
      <c r="D1278" s="101">
        <v>75022536</v>
      </c>
      <c r="E1278" s="101">
        <v>19279768.800000001</v>
      </c>
    </row>
    <row r="1279" spans="3:5">
      <c r="C1279" s="58" t="s">
        <v>855</v>
      </c>
      <c r="D1279" s="101">
        <v>75000763</v>
      </c>
      <c r="E1279" s="101">
        <v>0</v>
      </c>
    </row>
    <row r="1280" spans="3:5">
      <c r="C1280" s="58" t="s">
        <v>1834</v>
      </c>
      <c r="D1280" s="101">
        <v>0</v>
      </c>
      <c r="E1280" s="101">
        <v>1139157.08</v>
      </c>
    </row>
    <row r="1281" spans="3:5">
      <c r="C1281" s="58" t="s">
        <v>856</v>
      </c>
      <c r="D1281" s="101">
        <v>190506640</v>
      </c>
      <c r="E1281" s="101">
        <v>4545931.16</v>
      </c>
    </row>
    <row r="1282" spans="3:5">
      <c r="C1282" s="58" t="s">
        <v>1023</v>
      </c>
      <c r="D1282" s="101">
        <v>10124622</v>
      </c>
      <c r="E1282" s="101">
        <v>0</v>
      </c>
    </row>
    <row r="1283" spans="3:5">
      <c r="C1283" s="58" t="s">
        <v>1851</v>
      </c>
      <c r="D1283" s="101">
        <v>0</v>
      </c>
      <c r="E1283" s="101">
        <v>0</v>
      </c>
    </row>
    <row r="1284" spans="3:5">
      <c r="C1284" s="58" t="s">
        <v>1610</v>
      </c>
      <c r="D1284" s="101">
        <v>4462258</v>
      </c>
      <c r="E1284" s="101">
        <v>681098.3</v>
      </c>
    </row>
    <row r="1285" spans="3:5">
      <c r="C1285" s="58" t="s">
        <v>1130</v>
      </c>
      <c r="D1285" s="101">
        <v>75000057</v>
      </c>
      <c r="E1285" s="101">
        <v>0</v>
      </c>
    </row>
    <row r="1286" spans="3:5">
      <c r="C1286" s="58" t="s">
        <v>1129</v>
      </c>
      <c r="D1286" s="101">
        <v>3410657</v>
      </c>
      <c r="E1286" s="101">
        <v>0</v>
      </c>
    </row>
    <row r="1287" spans="3:5">
      <c r="C1287" s="58" t="s">
        <v>2053</v>
      </c>
      <c r="D1287" s="101">
        <v>0</v>
      </c>
      <c r="E1287" s="101">
        <v>0</v>
      </c>
    </row>
    <row r="1288" spans="3:5">
      <c r="C1288" s="58" t="s">
        <v>1128</v>
      </c>
      <c r="D1288" s="101">
        <v>75001023</v>
      </c>
      <c r="E1288" s="101">
        <v>0</v>
      </c>
    </row>
    <row r="1289" spans="3:5">
      <c r="C1289" s="58" t="s">
        <v>361</v>
      </c>
      <c r="D1289" s="101">
        <v>100823754</v>
      </c>
      <c r="E1289" s="101">
        <v>0</v>
      </c>
    </row>
    <row r="1290" spans="3:5">
      <c r="C1290" s="58" t="s">
        <v>653</v>
      </c>
      <c r="D1290" s="101">
        <v>3410657</v>
      </c>
      <c r="E1290" s="101">
        <v>0</v>
      </c>
    </row>
    <row r="1291" spans="3:5">
      <c r="C1291" s="58" t="s">
        <v>1127</v>
      </c>
      <c r="D1291" s="101">
        <v>151740056</v>
      </c>
      <c r="E1291" s="101">
        <v>0</v>
      </c>
    </row>
    <row r="1292" spans="3:5">
      <c r="C1292" s="58" t="s">
        <v>1956</v>
      </c>
      <c r="D1292" s="101">
        <v>0</v>
      </c>
      <c r="E1292" s="101">
        <v>0</v>
      </c>
    </row>
    <row r="1293" spans="3:5">
      <c r="C1293" s="58" t="s">
        <v>1126</v>
      </c>
      <c r="D1293" s="101">
        <v>5153984</v>
      </c>
      <c r="E1293" s="101">
        <v>0</v>
      </c>
    </row>
    <row r="1294" spans="3:5">
      <c r="C1294" s="58" t="s">
        <v>1377</v>
      </c>
      <c r="D1294" s="101">
        <v>22089361</v>
      </c>
      <c r="E1294" s="101">
        <v>0</v>
      </c>
    </row>
    <row r="1295" spans="3:5">
      <c r="C1295" s="58" t="s">
        <v>654</v>
      </c>
      <c r="D1295" s="101">
        <v>1508689</v>
      </c>
      <c r="E1295" s="101">
        <v>0</v>
      </c>
    </row>
    <row r="1296" spans="3:5">
      <c r="C1296" s="58" t="s">
        <v>1125</v>
      </c>
      <c r="D1296" s="101">
        <v>45000000</v>
      </c>
      <c r="E1296" s="101">
        <v>0</v>
      </c>
    </row>
    <row r="1297" spans="3:5">
      <c r="C1297" s="58" t="s">
        <v>655</v>
      </c>
      <c r="D1297" s="101">
        <v>1052331</v>
      </c>
      <c r="E1297" s="101">
        <v>0</v>
      </c>
    </row>
    <row r="1298" spans="3:5">
      <c r="C1298" s="58" t="s">
        <v>2054</v>
      </c>
      <c r="D1298" s="101">
        <v>24510026</v>
      </c>
      <c r="E1298" s="101">
        <v>1076362.56</v>
      </c>
    </row>
    <row r="1299" spans="3:5">
      <c r="C1299" s="58" t="s">
        <v>1124</v>
      </c>
      <c r="D1299" s="101">
        <v>1663335</v>
      </c>
      <c r="E1299" s="101">
        <v>0</v>
      </c>
    </row>
    <row r="1300" spans="3:5">
      <c r="C1300" s="58" t="s">
        <v>362</v>
      </c>
      <c r="D1300" s="101">
        <v>229252477</v>
      </c>
      <c r="E1300" s="101">
        <v>0</v>
      </c>
    </row>
    <row r="1301" spans="3:5">
      <c r="C1301" s="58" t="s">
        <v>1123</v>
      </c>
      <c r="D1301" s="101">
        <v>1964365</v>
      </c>
      <c r="E1301" s="101">
        <v>0</v>
      </c>
    </row>
    <row r="1302" spans="3:5">
      <c r="C1302" s="58" t="s">
        <v>1852</v>
      </c>
      <c r="D1302" s="101">
        <v>0</v>
      </c>
      <c r="E1302" s="101">
        <v>0</v>
      </c>
    </row>
    <row r="1303" spans="3:5">
      <c r="C1303" s="58" t="s">
        <v>1122</v>
      </c>
      <c r="D1303" s="101">
        <v>1964364</v>
      </c>
      <c r="E1303" s="101">
        <v>0</v>
      </c>
    </row>
    <row r="1304" spans="3:5">
      <c r="C1304" s="58" t="s">
        <v>1611</v>
      </c>
      <c r="D1304" s="101">
        <v>14398867</v>
      </c>
      <c r="E1304" s="101">
        <v>0</v>
      </c>
    </row>
    <row r="1305" spans="3:5">
      <c r="C1305" s="58" t="s">
        <v>1917</v>
      </c>
      <c r="D1305" s="101">
        <v>0</v>
      </c>
      <c r="E1305" s="101">
        <v>0</v>
      </c>
    </row>
    <row r="1306" spans="3:5">
      <c r="C1306" s="58" t="s">
        <v>1121</v>
      </c>
      <c r="D1306" s="101">
        <v>5153972</v>
      </c>
      <c r="E1306" s="101">
        <v>0</v>
      </c>
    </row>
    <row r="1307" spans="3:5">
      <c r="C1307" s="58" t="s">
        <v>363</v>
      </c>
      <c r="D1307" s="101">
        <v>366597801</v>
      </c>
      <c r="E1307" s="101">
        <v>0</v>
      </c>
    </row>
    <row r="1308" spans="3:5">
      <c r="C1308" s="58" t="s">
        <v>656</v>
      </c>
      <c r="D1308" s="101">
        <v>5153972</v>
      </c>
      <c r="E1308" s="101">
        <v>0</v>
      </c>
    </row>
    <row r="1309" spans="3:5">
      <c r="C1309" s="58" t="s">
        <v>657</v>
      </c>
      <c r="D1309" s="101">
        <v>1091410</v>
      </c>
      <c r="E1309" s="101">
        <v>0</v>
      </c>
    </row>
    <row r="1310" spans="3:5">
      <c r="C1310" s="58" t="s">
        <v>1918</v>
      </c>
      <c r="D1310" s="101">
        <v>0</v>
      </c>
      <c r="E1310" s="101">
        <v>0</v>
      </c>
    </row>
    <row r="1311" spans="3:5">
      <c r="C1311" s="58" t="s">
        <v>1919</v>
      </c>
      <c r="D1311" s="101">
        <v>0</v>
      </c>
      <c r="E1311" s="101">
        <v>0</v>
      </c>
    </row>
    <row r="1312" spans="3:5">
      <c r="C1312" s="58" t="s">
        <v>658</v>
      </c>
      <c r="D1312" s="101">
        <v>1081736</v>
      </c>
      <c r="E1312" s="101">
        <v>0</v>
      </c>
    </row>
    <row r="1313" spans="3:5">
      <c r="C1313" s="58" t="s">
        <v>659</v>
      </c>
      <c r="D1313" s="101">
        <v>1579614</v>
      </c>
      <c r="E1313" s="101">
        <v>0</v>
      </c>
    </row>
    <row r="1314" spans="3:5">
      <c r="C1314" s="58" t="s">
        <v>890</v>
      </c>
      <c r="D1314" s="101">
        <v>1735238</v>
      </c>
      <c r="E1314" s="101">
        <v>0</v>
      </c>
    </row>
    <row r="1315" spans="3:5">
      <c r="C1315" s="58" t="s">
        <v>660</v>
      </c>
      <c r="D1315" s="101">
        <v>1735238</v>
      </c>
      <c r="E1315" s="101">
        <v>0</v>
      </c>
    </row>
    <row r="1316" spans="3:5">
      <c r="C1316" s="58" t="s">
        <v>661</v>
      </c>
      <c r="D1316" s="101">
        <v>1546967</v>
      </c>
      <c r="E1316" s="101">
        <v>0</v>
      </c>
    </row>
    <row r="1317" spans="3:5">
      <c r="C1317" s="58" t="s">
        <v>662</v>
      </c>
      <c r="D1317" s="101">
        <v>2377196</v>
      </c>
      <c r="E1317" s="101">
        <v>0</v>
      </c>
    </row>
    <row r="1318" spans="3:5">
      <c r="C1318" s="58" t="s">
        <v>1612</v>
      </c>
      <c r="D1318" s="101">
        <v>126237650</v>
      </c>
      <c r="E1318" s="101">
        <v>7599407.2699999996</v>
      </c>
    </row>
    <row r="1319" spans="3:5">
      <c r="C1319" s="58" t="s">
        <v>1920</v>
      </c>
      <c r="D1319" s="101">
        <v>0</v>
      </c>
      <c r="E1319" s="101">
        <v>0</v>
      </c>
    </row>
    <row r="1320" spans="3:5">
      <c r="C1320" s="58" t="s">
        <v>663</v>
      </c>
      <c r="D1320" s="101">
        <v>1066299</v>
      </c>
      <c r="E1320" s="101">
        <v>0</v>
      </c>
    </row>
    <row r="1321" spans="3:5">
      <c r="C1321" s="58" t="s">
        <v>664</v>
      </c>
      <c r="D1321" s="101">
        <v>1909822</v>
      </c>
      <c r="E1321" s="101">
        <v>0</v>
      </c>
    </row>
    <row r="1322" spans="3:5">
      <c r="C1322" s="58" t="s">
        <v>665</v>
      </c>
      <c r="D1322" s="101">
        <v>2371466</v>
      </c>
      <c r="E1322" s="101">
        <v>0</v>
      </c>
    </row>
    <row r="1323" spans="3:5">
      <c r="C1323" s="58" t="s">
        <v>666</v>
      </c>
      <c r="D1323" s="101">
        <v>1909822</v>
      </c>
      <c r="E1323" s="101">
        <v>0</v>
      </c>
    </row>
    <row r="1324" spans="3:5">
      <c r="C1324" s="58" t="s">
        <v>667</v>
      </c>
      <c r="D1324" s="101">
        <v>2035430</v>
      </c>
      <c r="E1324" s="101">
        <v>0</v>
      </c>
    </row>
    <row r="1325" spans="3:5">
      <c r="C1325" s="58" t="s">
        <v>1120</v>
      </c>
      <c r="D1325" s="101">
        <v>1205250</v>
      </c>
      <c r="E1325" s="101">
        <v>0</v>
      </c>
    </row>
    <row r="1326" spans="3:5">
      <c r="C1326" s="58" t="s">
        <v>1921</v>
      </c>
      <c r="D1326" s="101">
        <v>0</v>
      </c>
      <c r="E1326" s="101">
        <v>0</v>
      </c>
    </row>
    <row r="1327" spans="3:5">
      <c r="C1327" s="58" t="s">
        <v>668</v>
      </c>
      <c r="D1327" s="101">
        <v>1205250</v>
      </c>
      <c r="E1327" s="101">
        <v>0</v>
      </c>
    </row>
    <row r="1328" spans="3:5">
      <c r="C1328" s="58" t="s">
        <v>669</v>
      </c>
      <c r="D1328" s="101">
        <v>1205250</v>
      </c>
      <c r="E1328" s="101">
        <v>0</v>
      </c>
    </row>
    <row r="1329" spans="3:5">
      <c r="C1329" s="58" t="s">
        <v>670</v>
      </c>
      <c r="D1329" s="101">
        <v>9986947</v>
      </c>
      <c r="E1329" s="101">
        <v>0</v>
      </c>
    </row>
    <row r="1330" spans="3:5">
      <c r="C1330" s="58" t="s">
        <v>1119</v>
      </c>
      <c r="D1330" s="101">
        <v>1731574</v>
      </c>
      <c r="E1330" s="101">
        <v>0</v>
      </c>
    </row>
    <row r="1331" spans="3:5">
      <c r="C1331" s="58" t="s">
        <v>364</v>
      </c>
      <c r="D1331" s="101">
        <v>17912610</v>
      </c>
      <c r="E1331" s="101">
        <v>50535461.93</v>
      </c>
    </row>
    <row r="1332" spans="3:5">
      <c r="C1332" s="58" t="s">
        <v>671</v>
      </c>
      <c r="D1332" s="101">
        <v>1684374</v>
      </c>
      <c r="E1332" s="101">
        <v>0</v>
      </c>
    </row>
    <row r="1333" spans="3:5">
      <c r="C1333" s="58" t="s">
        <v>672</v>
      </c>
      <c r="D1333" s="101">
        <v>2503860</v>
      </c>
      <c r="E1333" s="101">
        <v>0</v>
      </c>
    </row>
    <row r="1334" spans="3:5">
      <c r="C1334" s="58" t="s">
        <v>673</v>
      </c>
      <c r="D1334" s="101">
        <v>7879331</v>
      </c>
      <c r="E1334" s="101">
        <v>0</v>
      </c>
    </row>
    <row r="1335" spans="3:5">
      <c r="C1335" s="58" t="s">
        <v>1922</v>
      </c>
      <c r="D1335" s="101">
        <v>0</v>
      </c>
      <c r="E1335" s="101">
        <v>0</v>
      </c>
    </row>
    <row r="1336" spans="3:5">
      <c r="C1336" s="58" t="s">
        <v>1923</v>
      </c>
      <c r="D1336" s="101">
        <v>0</v>
      </c>
      <c r="E1336" s="101">
        <v>0</v>
      </c>
    </row>
    <row r="1337" spans="3:5">
      <c r="C1337" s="58" t="s">
        <v>1924</v>
      </c>
      <c r="D1337" s="101">
        <v>0</v>
      </c>
      <c r="E1337" s="101">
        <v>0</v>
      </c>
    </row>
    <row r="1338" spans="3:5">
      <c r="C1338" s="58" t="s">
        <v>365</v>
      </c>
      <c r="D1338" s="101">
        <v>28990862</v>
      </c>
      <c r="E1338" s="101">
        <v>0</v>
      </c>
    </row>
    <row r="1339" spans="3:5">
      <c r="C1339" s="58" t="s">
        <v>674</v>
      </c>
      <c r="D1339" s="101">
        <v>3061390</v>
      </c>
      <c r="E1339" s="101">
        <v>0</v>
      </c>
    </row>
    <row r="1340" spans="3:5">
      <c r="C1340" s="58" t="s">
        <v>675</v>
      </c>
      <c r="D1340" s="101">
        <v>6892035</v>
      </c>
      <c r="E1340" s="101">
        <v>0</v>
      </c>
    </row>
    <row r="1341" spans="3:5">
      <c r="C1341" s="58" t="s">
        <v>1925</v>
      </c>
      <c r="D1341" s="101">
        <v>0</v>
      </c>
      <c r="E1341" s="101">
        <v>0</v>
      </c>
    </row>
    <row r="1342" spans="3:5">
      <c r="C1342" s="58" t="s">
        <v>2055</v>
      </c>
      <c r="D1342" s="101">
        <v>1656834</v>
      </c>
      <c r="E1342" s="101">
        <v>0</v>
      </c>
    </row>
    <row r="1343" spans="3:5">
      <c r="C1343" s="58" t="s">
        <v>891</v>
      </c>
      <c r="D1343" s="101">
        <v>1565620</v>
      </c>
      <c r="E1343" s="101">
        <v>0</v>
      </c>
    </row>
    <row r="1344" spans="3:5">
      <c r="C1344" s="58" t="s">
        <v>1613</v>
      </c>
      <c r="D1344" s="101">
        <v>4767042</v>
      </c>
      <c r="E1344" s="101">
        <v>0</v>
      </c>
    </row>
    <row r="1345" spans="3:5">
      <c r="C1345" s="58" t="s">
        <v>676</v>
      </c>
      <c r="D1345" s="101">
        <v>6862380</v>
      </c>
      <c r="E1345" s="101">
        <v>0</v>
      </c>
    </row>
    <row r="1346" spans="3:5">
      <c r="C1346" s="58" t="s">
        <v>677</v>
      </c>
      <c r="D1346" s="101">
        <v>6862381</v>
      </c>
      <c r="E1346" s="101">
        <v>0</v>
      </c>
    </row>
    <row r="1347" spans="3:5">
      <c r="C1347" s="58" t="s">
        <v>678</v>
      </c>
      <c r="D1347" s="101">
        <v>1562232</v>
      </c>
      <c r="E1347" s="101">
        <v>0</v>
      </c>
    </row>
    <row r="1348" spans="3:5">
      <c r="C1348" s="58" t="s">
        <v>679</v>
      </c>
      <c r="D1348" s="101">
        <v>5181000</v>
      </c>
      <c r="E1348" s="101">
        <v>0</v>
      </c>
    </row>
    <row r="1349" spans="3:5">
      <c r="C1349" s="58" t="s">
        <v>1378</v>
      </c>
      <c r="D1349" s="101">
        <v>918891</v>
      </c>
      <c r="E1349" s="101">
        <v>0</v>
      </c>
    </row>
    <row r="1350" spans="3:5">
      <c r="C1350" s="58" t="s">
        <v>680</v>
      </c>
      <c r="D1350" s="101">
        <v>5784633</v>
      </c>
      <c r="E1350" s="101">
        <v>0</v>
      </c>
    </row>
    <row r="1351" spans="3:5">
      <c r="C1351" s="58" t="s">
        <v>1118</v>
      </c>
      <c r="D1351" s="101">
        <v>1572836</v>
      </c>
      <c r="E1351" s="101">
        <v>0</v>
      </c>
    </row>
    <row r="1352" spans="3:5">
      <c r="C1352" s="58" t="s">
        <v>2056</v>
      </c>
      <c r="D1352" s="101">
        <v>29576146</v>
      </c>
      <c r="E1352" s="101">
        <v>0</v>
      </c>
    </row>
    <row r="1353" spans="3:5">
      <c r="C1353" s="58" t="s">
        <v>1117</v>
      </c>
      <c r="D1353" s="101">
        <v>2852697</v>
      </c>
      <c r="E1353" s="101">
        <v>0</v>
      </c>
    </row>
    <row r="1354" spans="3:5">
      <c r="C1354" s="58" t="s">
        <v>681</v>
      </c>
      <c r="D1354" s="101">
        <v>1556427</v>
      </c>
      <c r="E1354" s="101">
        <v>0</v>
      </c>
    </row>
    <row r="1355" spans="3:5">
      <c r="C1355" s="58" t="s">
        <v>682</v>
      </c>
      <c r="D1355" s="101">
        <v>1756319</v>
      </c>
      <c r="E1355" s="101">
        <v>0</v>
      </c>
    </row>
    <row r="1356" spans="3:5">
      <c r="C1356" s="58" t="s">
        <v>683</v>
      </c>
      <c r="D1356" s="101">
        <v>1756319</v>
      </c>
      <c r="E1356" s="101">
        <v>0</v>
      </c>
    </row>
    <row r="1357" spans="3:5">
      <c r="C1357" s="58" t="s">
        <v>1116</v>
      </c>
      <c r="D1357" s="101">
        <v>37925268</v>
      </c>
      <c r="E1357" s="101">
        <v>5489537.0099999998</v>
      </c>
    </row>
    <row r="1358" spans="3:5">
      <c r="C1358" s="58" t="s">
        <v>684</v>
      </c>
      <c r="D1358" s="101">
        <v>1756319</v>
      </c>
      <c r="E1358" s="101">
        <v>0</v>
      </c>
    </row>
    <row r="1359" spans="3:5">
      <c r="C1359" s="58" t="s">
        <v>685</v>
      </c>
      <c r="D1359" s="101">
        <v>1765368</v>
      </c>
      <c r="E1359" s="101">
        <v>0</v>
      </c>
    </row>
    <row r="1360" spans="3:5">
      <c r="C1360" s="58" t="s">
        <v>1614</v>
      </c>
      <c r="D1360" s="101">
        <v>381504763</v>
      </c>
      <c r="E1360" s="101">
        <v>72349756.530000001</v>
      </c>
    </row>
    <row r="1361" spans="3:5">
      <c r="C1361" s="58" t="s">
        <v>686</v>
      </c>
      <c r="D1361" s="101">
        <v>1502117</v>
      </c>
      <c r="E1361" s="101">
        <v>0</v>
      </c>
    </row>
    <row r="1362" spans="3:5">
      <c r="C1362" s="58" t="s">
        <v>687</v>
      </c>
      <c r="D1362" s="101">
        <v>1765368</v>
      </c>
      <c r="E1362" s="101">
        <v>0</v>
      </c>
    </row>
    <row r="1363" spans="3:5">
      <c r="C1363" s="58" t="s">
        <v>1615</v>
      </c>
      <c r="D1363" s="101">
        <v>1295822624</v>
      </c>
      <c r="E1363" s="101">
        <v>150663986.69999999</v>
      </c>
    </row>
    <row r="1364" spans="3:5">
      <c r="C1364" s="58" t="s">
        <v>1616</v>
      </c>
      <c r="D1364" s="101">
        <v>1060219</v>
      </c>
      <c r="E1364" s="101">
        <v>0</v>
      </c>
    </row>
    <row r="1365" spans="3:5">
      <c r="C1365" s="58" t="s">
        <v>688</v>
      </c>
      <c r="D1365" s="101">
        <v>1131784</v>
      </c>
      <c r="E1365" s="101">
        <v>0</v>
      </c>
    </row>
    <row r="1366" spans="3:5">
      <c r="C1366" s="58" t="s">
        <v>892</v>
      </c>
      <c r="D1366" s="101">
        <v>1400464</v>
      </c>
      <c r="E1366" s="101">
        <v>543817.22</v>
      </c>
    </row>
    <row r="1367" spans="3:5">
      <c r="C1367" s="58" t="s">
        <v>1115</v>
      </c>
      <c r="D1367" s="101">
        <v>180060768</v>
      </c>
      <c r="E1367" s="101">
        <v>0</v>
      </c>
    </row>
    <row r="1368" spans="3:5">
      <c r="C1368" s="58" t="s">
        <v>689</v>
      </c>
      <c r="D1368" s="101">
        <v>1542689</v>
      </c>
      <c r="E1368" s="101">
        <v>524815.24</v>
      </c>
    </row>
    <row r="1369" spans="3:5">
      <c r="C1369" s="58" t="s">
        <v>1379</v>
      </c>
      <c r="D1369" s="101">
        <v>44378109</v>
      </c>
      <c r="E1369" s="101">
        <v>0</v>
      </c>
    </row>
    <row r="1370" spans="3:5">
      <c r="C1370" s="58" t="s">
        <v>690</v>
      </c>
      <c r="D1370" s="101">
        <v>1542688</v>
      </c>
      <c r="E1370" s="101">
        <v>524816.09</v>
      </c>
    </row>
    <row r="1371" spans="3:5">
      <c r="C1371" s="58" t="s">
        <v>691</v>
      </c>
      <c r="D1371" s="101">
        <v>1131784</v>
      </c>
      <c r="E1371" s="101">
        <v>0</v>
      </c>
    </row>
    <row r="1372" spans="3:5">
      <c r="C1372" s="58" t="s">
        <v>692</v>
      </c>
      <c r="D1372" s="101">
        <v>4769615</v>
      </c>
      <c r="E1372" s="101">
        <v>0</v>
      </c>
    </row>
    <row r="1373" spans="3:5">
      <c r="C1373" s="58" t="s">
        <v>693</v>
      </c>
      <c r="D1373" s="101">
        <v>1203082</v>
      </c>
      <c r="E1373" s="101">
        <v>0</v>
      </c>
    </row>
    <row r="1374" spans="3:5">
      <c r="C1374" s="58" t="s">
        <v>1114</v>
      </c>
      <c r="D1374" s="101">
        <v>21097831</v>
      </c>
      <c r="E1374" s="101">
        <v>0</v>
      </c>
    </row>
    <row r="1375" spans="3:5">
      <c r="C1375" s="58" t="s">
        <v>694</v>
      </c>
      <c r="D1375" s="101">
        <v>7442678</v>
      </c>
      <c r="E1375" s="101">
        <v>0</v>
      </c>
    </row>
    <row r="1376" spans="3:5">
      <c r="C1376" s="58" t="s">
        <v>695</v>
      </c>
      <c r="D1376" s="101">
        <v>1680028</v>
      </c>
      <c r="E1376" s="101">
        <v>0</v>
      </c>
    </row>
    <row r="1377" spans="3:5">
      <c r="C1377" s="58" t="s">
        <v>696</v>
      </c>
      <c r="D1377" s="101">
        <v>1203082</v>
      </c>
      <c r="E1377" s="101">
        <v>0</v>
      </c>
    </row>
    <row r="1378" spans="3:5">
      <c r="C1378" s="58" t="s">
        <v>697</v>
      </c>
      <c r="D1378" s="101">
        <v>7362834</v>
      </c>
      <c r="E1378" s="101">
        <v>0</v>
      </c>
    </row>
    <row r="1379" spans="3:5">
      <c r="C1379" s="58" t="s">
        <v>698</v>
      </c>
      <c r="D1379" s="101">
        <v>1725462</v>
      </c>
      <c r="E1379" s="101">
        <v>0</v>
      </c>
    </row>
    <row r="1380" spans="3:5">
      <c r="C1380" s="100" t="s">
        <v>243</v>
      </c>
      <c r="D1380" s="101">
        <v>200000000</v>
      </c>
      <c r="E1380" s="101">
        <v>0</v>
      </c>
    </row>
    <row r="1381" spans="3:5">
      <c r="C1381" s="58" t="s">
        <v>241</v>
      </c>
      <c r="D1381" s="101">
        <v>200000000</v>
      </c>
      <c r="E1381" s="101">
        <v>0</v>
      </c>
    </row>
    <row r="1382" spans="3:5">
      <c r="C1382" s="160" t="s">
        <v>366</v>
      </c>
      <c r="D1382" s="161">
        <v>257116454</v>
      </c>
      <c r="E1382" s="161">
        <v>197040468.42000002</v>
      </c>
    </row>
    <row r="1383" spans="3:5">
      <c r="C1383" s="100" t="s">
        <v>240</v>
      </c>
      <c r="D1383" s="101">
        <v>257116454</v>
      </c>
      <c r="E1383" s="101">
        <v>197040468.42000002</v>
      </c>
    </row>
    <row r="1384" spans="3:5">
      <c r="C1384" s="58" t="s">
        <v>2057</v>
      </c>
      <c r="D1384" s="101">
        <v>2882935</v>
      </c>
      <c r="E1384" s="101">
        <v>0</v>
      </c>
    </row>
    <row r="1385" spans="3:5">
      <c r="C1385" s="58" t="s">
        <v>1022</v>
      </c>
      <c r="D1385" s="101">
        <v>5905187</v>
      </c>
      <c r="E1385" s="101">
        <v>0</v>
      </c>
    </row>
    <row r="1386" spans="3:5">
      <c r="C1386" s="58" t="s">
        <v>1926</v>
      </c>
      <c r="D1386" s="101">
        <v>0</v>
      </c>
      <c r="E1386" s="101">
        <v>0</v>
      </c>
    </row>
    <row r="1387" spans="3:5">
      <c r="C1387" s="58" t="s">
        <v>699</v>
      </c>
      <c r="D1387" s="101">
        <v>4928241</v>
      </c>
      <c r="E1387" s="101">
        <v>0</v>
      </c>
    </row>
    <row r="1388" spans="3:5">
      <c r="C1388" s="58" t="s">
        <v>700</v>
      </c>
      <c r="D1388" s="101">
        <v>12567741</v>
      </c>
      <c r="E1388" s="101">
        <v>0</v>
      </c>
    </row>
    <row r="1389" spans="3:5">
      <c r="C1389" s="58" t="s">
        <v>893</v>
      </c>
      <c r="D1389" s="101">
        <v>12408195</v>
      </c>
      <c r="E1389" s="101">
        <v>0</v>
      </c>
    </row>
    <row r="1390" spans="3:5">
      <c r="C1390" s="58" t="s">
        <v>701</v>
      </c>
      <c r="D1390" s="101">
        <v>12408195</v>
      </c>
      <c r="E1390" s="101">
        <v>2259174.4700000002</v>
      </c>
    </row>
    <row r="1391" spans="3:5">
      <c r="C1391" s="58" t="s">
        <v>1927</v>
      </c>
      <c r="D1391" s="101">
        <v>0</v>
      </c>
      <c r="E1391" s="101">
        <v>3112209.47</v>
      </c>
    </row>
    <row r="1392" spans="3:5">
      <c r="C1392" s="58" t="s">
        <v>1112</v>
      </c>
      <c r="D1392" s="101">
        <v>17182568</v>
      </c>
      <c r="E1392" s="101">
        <v>0</v>
      </c>
    </row>
    <row r="1393" spans="3:5">
      <c r="C1393" s="58" t="s">
        <v>702</v>
      </c>
      <c r="D1393" s="101">
        <v>1098569</v>
      </c>
      <c r="E1393" s="101">
        <v>0</v>
      </c>
    </row>
    <row r="1394" spans="3:5">
      <c r="C1394" s="58" t="s">
        <v>703</v>
      </c>
      <c r="D1394" s="101">
        <v>11619581</v>
      </c>
      <c r="E1394" s="101">
        <v>0</v>
      </c>
    </row>
    <row r="1395" spans="3:5">
      <c r="C1395" s="58" t="s">
        <v>1111</v>
      </c>
      <c r="D1395" s="101">
        <v>75000367</v>
      </c>
      <c r="E1395" s="101">
        <v>50000000</v>
      </c>
    </row>
    <row r="1396" spans="3:5">
      <c r="C1396" s="58" t="s">
        <v>704</v>
      </c>
      <c r="D1396" s="101">
        <v>7738592</v>
      </c>
      <c r="E1396" s="101">
        <v>0</v>
      </c>
    </row>
    <row r="1397" spans="3:5">
      <c r="C1397" s="58" t="s">
        <v>705</v>
      </c>
      <c r="D1397" s="101">
        <v>7738592</v>
      </c>
      <c r="E1397" s="101">
        <v>0</v>
      </c>
    </row>
    <row r="1398" spans="3:5">
      <c r="C1398" s="58" t="s">
        <v>1853</v>
      </c>
      <c r="D1398" s="101">
        <v>0</v>
      </c>
      <c r="E1398" s="101">
        <v>131195020.23999999</v>
      </c>
    </row>
    <row r="1399" spans="3:5">
      <c r="C1399" s="58" t="s">
        <v>367</v>
      </c>
      <c r="D1399" s="101">
        <v>60612344</v>
      </c>
      <c r="E1399" s="101">
        <v>0</v>
      </c>
    </row>
    <row r="1400" spans="3:5">
      <c r="C1400" s="58" t="s">
        <v>368</v>
      </c>
      <c r="D1400" s="101">
        <v>1330203</v>
      </c>
      <c r="E1400" s="101">
        <v>0</v>
      </c>
    </row>
    <row r="1401" spans="3:5">
      <c r="C1401" s="58" t="s">
        <v>1617</v>
      </c>
      <c r="D1401" s="101">
        <v>1162125</v>
      </c>
      <c r="E1401" s="101">
        <v>0</v>
      </c>
    </row>
    <row r="1402" spans="3:5">
      <c r="C1402" s="58" t="s">
        <v>433</v>
      </c>
      <c r="D1402" s="101">
        <v>22533019</v>
      </c>
      <c r="E1402" s="101">
        <v>10474064.24</v>
      </c>
    </row>
    <row r="1403" spans="3:5">
      <c r="C1403" s="100" t="s">
        <v>243</v>
      </c>
      <c r="D1403" s="101">
        <v>0</v>
      </c>
      <c r="E1403" s="101">
        <v>0</v>
      </c>
    </row>
    <row r="1404" spans="3:5">
      <c r="C1404" s="58" t="s">
        <v>1853</v>
      </c>
      <c r="D1404" s="101">
        <v>0</v>
      </c>
      <c r="E1404" s="101">
        <v>0</v>
      </c>
    </row>
    <row r="1405" spans="3:5">
      <c r="C1405" s="160" t="s">
        <v>254</v>
      </c>
      <c r="D1405" s="161">
        <v>1369718080</v>
      </c>
      <c r="E1405" s="161">
        <v>129328329.15000001</v>
      </c>
    </row>
    <row r="1406" spans="3:5">
      <c r="C1406" s="100" t="s">
        <v>240</v>
      </c>
      <c r="D1406" s="101">
        <v>954019080</v>
      </c>
      <c r="E1406" s="101">
        <v>129328329.15000001</v>
      </c>
    </row>
    <row r="1407" spans="3:5">
      <c r="C1407" s="58" t="s">
        <v>706</v>
      </c>
      <c r="D1407" s="101">
        <v>2493291</v>
      </c>
      <c r="E1407" s="101">
        <v>0</v>
      </c>
    </row>
    <row r="1408" spans="3:5">
      <c r="C1408" s="58" t="s">
        <v>1618</v>
      </c>
      <c r="D1408" s="101">
        <v>49672114</v>
      </c>
      <c r="E1408" s="101">
        <v>0</v>
      </c>
    </row>
    <row r="1409" spans="3:5">
      <c r="C1409" s="58" t="s">
        <v>707</v>
      </c>
      <c r="D1409" s="101">
        <v>5076261</v>
      </c>
      <c r="E1409" s="101">
        <v>0</v>
      </c>
    </row>
    <row r="1410" spans="3:5">
      <c r="C1410" s="58" t="s">
        <v>708</v>
      </c>
      <c r="D1410" s="101">
        <v>2493291</v>
      </c>
      <c r="E1410" s="101">
        <v>0</v>
      </c>
    </row>
    <row r="1411" spans="3:5">
      <c r="C1411" s="58" t="s">
        <v>894</v>
      </c>
      <c r="D1411" s="101">
        <v>6794890</v>
      </c>
      <c r="E1411" s="101">
        <v>0</v>
      </c>
    </row>
    <row r="1412" spans="3:5">
      <c r="C1412" s="58" t="s">
        <v>709</v>
      </c>
      <c r="D1412" s="101">
        <v>2707082</v>
      </c>
      <c r="E1412" s="101">
        <v>0</v>
      </c>
    </row>
    <row r="1413" spans="3:5">
      <c r="C1413" s="58" t="s">
        <v>710</v>
      </c>
      <c r="D1413" s="101">
        <v>12526106</v>
      </c>
      <c r="E1413" s="101">
        <v>0</v>
      </c>
    </row>
    <row r="1414" spans="3:5">
      <c r="C1414" s="58" t="s">
        <v>711</v>
      </c>
      <c r="D1414" s="101">
        <v>9502603</v>
      </c>
      <c r="E1414" s="101">
        <v>0</v>
      </c>
    </row>
    <row r="1415" spans="3:5">
      <c r="C1415" s="58" t="s">
        <v>712</v>
      </c>
      <c r="D1415" s="101">
        <v>5473340</v>
      </c>
      <c r="E1415" s="101">
        <v>0</v>
      </c>
    </row>
    <row r="1416" spans="3:5">
      <c r="C1416" s="58" t="s">
        <v>713</v>
      </c>
      <c r="D1416" s="101">
        <v>5473340</v>
      </c>
      <c r="E1416" s="101">
        <v>0</v>
      </c>
    </row>
    <row r="1417" spans="3:5">
      <c r="C1417" s="58" t="s">
        <v>714</v>
      </c>
      <c r="D1417" s="101">
        <v>14580842</v>
      </c>
      <c r="E1417" s="101">
        <v>0</v>
      </c>
    </row>
    <row r="1418" spans="3:5">
      <c r="C1418" s="58" t="s">
        <v>1928</v>
      </c>
      <c r="D1418" s="101">
        <v>0</v>
      </c>
      <c r="E1418" s="101">
        <v>0</v>
      </c>
    </row>
    <row r="1419" spans="3:5">
      <c r="C1419" s="58" t="s">
        <v>715</v>
      </c>
      <c r="D1419" s="101">
        <v>7771946</v>
      </c>
      <c r="E1419" s="101">
        <v>0</v>
      </c>
    </row>
    <row r="1420" spans="3:5">
      <c r="C1420" s="58" t="s">
        <v>716</v>
      </c>
      <c r="D1420" s="101">
        <v>4868261</v>
      </c>
      <c r="E1420" s="101">
        <v>0</v>
      </c>
    </row>
    <row r="1421" spans="3:5">
      <c r="C1421" s="58" t="s">
        <v>1929</v>
      </c>
      <c r="D1421" s="101">
        <v>0</v>
      </c>
      <c r="E1421" s="101">
        <v>0</v>
      </c>
    </row>
    <row r="1422" spans="3:5">
      <c r="C1422" s="58" t="s">
        <v>1930</v>
      </c>
      <c r="D1422" s="101">
        <v>0</v>
      </c>
      <c r="E1422" s="101">
        <v>0</v>
      </c>
    </row>
    <row r="1423" spans="3:5">
      <c r="C1423" s="58" t="s">
        <v>369</v>
      </c>
      <c r="D1423" s="101">
        <v>25000000</v>
      </c>
      <c r="E1423" s="101">
        <v>0</v>
      </c>
    </row>
    <row r="1424" spans="3:5">
      <c r="C1424" s="58" t="s">
        <v>1110</v>
      </c>
      <c r="D1424" s="101">
        <v>1547718</v>
      </c>
      <c r="E1424" s="101">
        <v>0</v>
      </c>
    </row>
    <row r="1425" spans="3:5">
      <c r="C1425" s="58" t="s">
        <v>1619</v>
      </c>
      <c r="D1425" s="101">
        <v>7507685</v>
      </c>
      <c r="E1425" s="101">
        <v>0</v>
      </c>
    </row>
    <row r="1426" spans="3:5">
      <c r="C1426" s="58" t="s">
        <v>979</v>
      </c>
      <c r="D1426" s="101">
        <v>12315980</v>
      </c>
      <c r="E1426" s="101">
        <v>6561714.6799999997</v>
      </c>
    </row>
    <row r="1427" spans="3:5">
      <c r="C1427" s="58" t="s">
        <v>370</v>
      </c>
      <c r="D1427" s="101">
        <v>75000002</v>
      </c>
      <c r="E1427" s="101">
        <v>49922653.93</v>
      </c>
    </row>
    <row r="1428" spans="3:5">
      <c r="C1428" s="58" t="s">
        <v>2058</v>
      </c>
      <c r="D1428" s="101">
        <v>1913319</v>
      </c>
      <c r="E1428" s="101">
        <v>0</v>
      </c>
    </row>
    <row r="1429" spans="3:5">
      <c r="C1429" s="58" t="s">
        <v>371</v>
      </c>
      <c r="D1429" s="101">
        <v>253247167</v>
      </c>
      <c r="E1429" s="101">
        <v>72843960.540000007</v>
      </c>
    </row>
    <row r="1430" spans="3:5">
      <c r="C1430" s="58" t="s">
        <v>372</v>
      </c>
      <c r="D1430" s="101">
        <v>15000003</v>
      </c>
      <c r="E1430" s="101">
        <v>0</v>
      </c>
    </row>
    <row r="1431" spans="3:5">
      <c r="C1431" s="58" t="s">
        <v>1620</v>
      </c>
      <c r="D1431" s="101">
        <v>1712423</v>
      </c>
      <c r="E1431" s="101">
        <v>0</v>
      </c>
    </row>
    <row r="1432" spans="3:5">
      <c r="C1432" s="58" t="s">
        <v>373</v>
      </c>
      <c r="D1432" s="101">
        <v>7077556</v>
      </c>
      <c r="E1432" s="101">
        <v>0</v>
      </c>
    </row>
    <row r="1433" spans="3:5">
      <c r="C1433" s="58" t="s">
        <v>374</v>
      </c>
      <c r="D1433" s="101">
        <v>210000004</v>
      </c>
      <c r="E1433" s="101">
        <v>0</v>
      </c>
    </row>
    <row r="1434" spans="3:5">
      <c r="C1434" s="58" t="s">
        <v>1621</v>
      </c>
      <c r="D1434" s="101">
        <v>5000000</v>
      </c>
      <c r="E1434" s="101">
        <v>0</v>
      </c>
    </row>
    <row r="1435" spans="3:5">
      <c r="C1435" s="58" t="s">
        <v>1622</v>
      </c>
      <c r="D1435" s="101">
        <v>209263856</v>
      </c>
      <c r="E1435" s="101">
        <v>0</v>
      </c>
    </row>
    <row r="1436" spans="3:5">
      <c r="C1436" s="100" t="s">
        <v>243</v>
      </c>
      <c r="D1436" s="101">
        <v>415699000</v>
      </c>
      <c r="E1436" s="101">
        <v>0</v>
      </c>
    </row>
    <row r="1437" spans="3:5">
      <c r="C1437" s="58" t="s">
        <v>1991</v>
      </c>
      <c r="D1437" s="101">
        <v>415699000</v>
      </c>
      <c r="E1437" s="101">
        <v>0</v>
      </c>
    </row>
    <row r="1438" spans="3:5">
      <c r="C1438" s="160" t="s">
        <v>375</v>
      </c>
      <c r="D1438" s="161">
        <v>669417077</v>
      </c>
      <c r="E1438" s="161">
        <v>142782587.96000001</v>
      </c>
    </row>
    <row r="1439" spans="3:5">
      <c r="C1439" s="100" t="s">
        <v>240</v>
      </c>
      <c r="D1439" s="101">
        <v>669417077</v>
      </c>
      <c r="E1439" s="101">
        <v>142782587.96000001</v>
      </c>
    </row>
    <row r="1440" spans="3:5">
      <c r="C1440" s="58" t="s">
        <v>1380</v>
      </c>
      <c r="D1440" s="101">
        <v>161617278</v>
      </c>
      <c r="E1440" s="101">
        <v>0</v>
      </c>
    </row>
    <row r="1441" spans="3:5">
      <c r="C1441" s="58" t="s">
        <v>980</v>
      </c>
      <c r="D1441" s="101">
        <v>914202</v>
      </c>
      <c r="E1441" s="101">
        <v>0</v>
      </c>
    </row>
    <row r="1442" spans="3:5">
      <c r="C1442" s="58" t="s">
        <v>376</v>
      </c>
      <c r="D1442" s="101">
        <v>43984811</v>
      </c>
      <c r="E1442" s="101">
        <v>0</v>
      </c>
    </row>
    <row r="1443" spans="3:5">
      <c r="C1443" s="58" t="s">
        <v>377</v>
      </c>
      <c r="D1443" s="101">
        <v>117414</v>
      </c>
      <c r="E1443" s="101">
        <v>0</v>
      </c>
    </row>
    <row r="1444" spans="3:5">
      <c r="C1444" s="58" t="s">
        <v>1623</v>
      </c>
      <c r="D1444" s="101">
        <v>2057250</v>
      </c>
      <c r="E1444" s="101">
        <v>0</v>
      </c>
    </row>
    <row r="1445" spans="3:5">
      <c r="C1445" s="58" t="s">
        <v>789</v>
      </c>
      <c r="D1445" s="101">
        <v>1558695</v>
      </c>
      <c r="E1445" s="101">
        <v>0</v>
      </c>
    </row>
    <row r="1446" spans="3:5">
      <c r="C1446" s="58" t="s">
        <v>790</v>
      </c>
      <c r="D1446" s="101">
        <v>1558695</v>
      </c>
      <c r="E1446" s="101">
        <v>0</v>
      </c>
    </row>
    <row r="1447" spans="3:5">
      <c r="C1447" s="58" t="s">
        <v>791</v>
      </c>
      <c r="D1447" s="101">
        <v>2704204</v>
      </c>
      <c r="E1447" s="101">
        <v>0</v>
      </c>
    </row>
    <row r="1448" spans="3:5">
      <c r="C1448" s="58" t="s">
        <v>1854</v>
      </c>
      <c r="D1448" s="101">
        <v>0</v>
      </c>
      <c r="E1448" s="101">
        <v>0</v>
      </c>
    </row>
    <row r="1449" spans="3:5">
      <c r="C1449" s="58" t="s">
        <v>1624</v>
      </c>
      <c r="D1449" s="101">
        <v>1985061</v>
      </c>
      <c r="E1449" s="101">
        <v>0</v>
      </c>
    </row>
    <row r="1450" spans="3:5">
      <c r="C1450" s="58" t="s">
        <v>378</v>
      </c>
      <c r="D1450" s="101">
        <v>2448273</v>
      </c>
      <c r="E1450" s="101">
        <v>0</v>
      </c>
    </row>
    <row r="1451" spans="3:5">
      <c r="C1451" s="58" t="s">
        <v>1109</v>
      </c>
      <c r="D1451" s="101">
        <v>37500035</v>
      </c>
      <c r="E1451" s="101">
        <v>8000000</v>
      </c>
    </row>
    <row r="1452" spans="3:5">
      <c r="C1452" s="58" t="s">
        <v>857</v>
      </c>
      <c r="D1452" s="101">
        <v>112500001</v>
      </c>
      <c r="E1452" s="101">
        <v>18168344.91</v>
      </c>
    </row>
    <row r="1453" spans="3:5">
      <c r="C1453" s="58" t="s">
        <v>792</v>
      </c>
      <c r="D1453" s="101">
        <v>2521954</v>
      </c>
      <c r="E1453" s="101">
        <v>0</v>
      </c>
    </row>
    <row r="1454" spans="3:5">
      <c r="C1454" s="58" t="s">
        <v>793</v>
      </c>
      <c r="D1454" s="101">
        <v>1109666</v>
      </c>
      <c r="E1454" s="101">
        <v>0</v>
      </c>
    </row>
    <row r="1455" spans="3:5">
      <c r="C1455" s="58" t="s">
        <v>1625</v>
      </c>
      <c r="D1455" s="101">
        <v>2438083</v>
      </c>
      <c r="E1455" s="101">
        <v>0</v>
      </c>
    </row>
    <row r="1456" spans="3:5">
      <c r="C1456" s="58" t="s">
        <v>1626</v>
      </c>
      <c r="D1456" s="101">
        <v>1519811</v>
      </c>
      <c r="E1456" s="101">
        <v>0</v>
      </c>
    </row>
    <row r="1457" spans="3:5">
      <c r="C1457" s="58" t="s">
        <v>1627</v>
      </c>
      <c r="D1457" s="101">
        <v>1519811</v>
      </c>
      <c r="E1457" s="101">
        <v>0</v>
      </c>
    </row>
    <row r="1458" spans="3:5">
      <c r="C1458" s="58" t="s">
        <v>794</v>
      </c>
      <c r="D1458" s="101">
        <v>1109666</v>
      </c>
      <c r="E1458" s="101">
        <v>0</v>
      </c>
    </row>
    <row r="1459" spans="3:5">
      <c r="C1459" s="58" t="s">
        <v>1108</v>
      </c>
      <c r="D1459" s="101">
        <v>2512391</v>
      </c>
      <c r="E1459" s="101">
        <v>0</v>
      </c>
    </row>
    <row r="1460" spans="3:5">
      <c r="C1460" s="58" t="s">
        <v>2059</v>
      </c>
      <c r="D1460" s="101">
        <v>0</v>
      </c>
      <c r="E1460" s="101">
        <v>0</v>
      </c>
    </row>
    <row r="1461" spans="3:5">
      <c r="C1461" s="58" t="s">
        <v>416</v>
      </c>
      <c r="D1461" s="101">
        <v>32037047</v>
      </c>
      <c r="E1461" s="101">
        <v>0</v>
      </c>
    </row>
    <row r="1462" spans="3:5">
      <c r="C1462" s="58" t="s">
        <v>2060</v>
      </c>
      <c r="D1462" s="101">
        <v>2168240</v>
      </c>
      <c r="E1462" s="101">
        <v>8053714.6200000001</v>
      </c>
    </row>
    <row r="1463" spans="3:5">
      <c r="C1463" s="58" t="s">
        <v>795</v>
      </c>
      <c r="D1463" s="101">
        <v>3241040</v>
      </c>
      <c r="E1463" s="101">
        <v>0</v>
      </c>
    </row>
    <row r="1464" spans="3:5">
      <c r="C1464" s="58" t="s">
        <v>796</v>
      </c>
      <c r="D1464" s="101">
        <v>2512391</v>
      </c>
      <c r="E1464" s="101">
        <v>0</v>
      </c>
    </row>
    <row r="1465" spans="3:5">
      <c r="C1465" s="58" t="s">
        <v>797</v>
      </c>
      <c r="D1465" s="101">
        <v>268235</v>
      </c>
      <c r="E1465" s="101">
        <v>0</v>
      </c>
    </row>
    <row r="1466" spans="3:5">
      <c r="C1466" s="58" t="s">
        <v>798</v>
      </c>
      <c r="D1466" s="101">
        <v>1514598</v>
      </c>
      <c r="E1466" s="101">
        <v>0</v>
      </c>
    </row>
    <row r="1467" spans="3:5">
      <c r="C1467" s="58" t="s">
        <v>799</v>
      </c>
      <c r="D1467" s="101">
        <v>1514598</v>
      </c>
      <c r="E1467" s="101">
        <v>0</v>
      </c>
    </row>
    <row r="1468" spans="3:5">
      <c r="C1468" s="58" t="s">
        <v>981</v>
      </c>
      <c r="D1468" s="101">
        <v>46009770</v>
      </c>
      <c r="E1468" s="101">
        <v>0</v>
      </c>
    </row>
    <row r="1469" spans="3:5">
      <c r="C1469" s="58" t="s">
        <v>1628</v>
      </c>
      <c r="D1469" s="101">
        <v>100000</v>
      </c>
      <c r="E1469" s="101">
        <v>0</v>
      </c>
    </row>
    <row r="1470" spans="3:5">
      <c r="C1470" s="58" t="s">
        <v>434</v>
      </c>
      <c r="D1470" s="101">
        <v>150029233</v>
      </c>
      <c r="E1470" s="101">
        <v>108560528.43000001</v>
      </c>
    </row>
    <row r="1471" spans="3:5">
      <c r="C1471" s="58" t="s">
        <v>1629</v>
      </c>
      <c r="D1471" s="101">
        <v>24680181</v>
      </c>
      <c r="E1471" s="101">
        <v>0</v>
      </c>
    </row>
    <row r="1472" spans="3:5">
      <c r="C1472" s="58" t="s">
        <v>982</v>
      </c>
      <c r="D1472" s="101">
        <v>23664443</v>
      </c>
      <c r="E1472" s="101">
        <v>0</v>
      </c>
    </row>
    <row r="1473" spans="3:5">
      <c r="C1473" s="160" t="s">
        <v>379</v>
      </c>
      <c r="D1473" s="161">
        <v>2825645076</v>
      </c>
      <c r="E1473" s="161">
        <v>282116206.09000003</v>
      </c>
    </row>
    <row r="1474" spans="3:5">
      <c r="C1474" s="100" t="s">
        <v>240</v>
      </c>
      <c r="D1474" s="101">
        <v>1798325483</v>
      </c>
      <c r="E1474" s="101">
        <v>222110294.44999999</v>
      </c>
    </row>
    <row r="1475" spans="3:5">
      <c r="C1475" s="58" t="s">
        <v>1931</v>
      </c>
      <c r="D1475" s="101">
        <v>0</v>
      </c>
      <c r="E1475" s="101">
        <v>0</v>
      </c>
    </row>
    <row r="1476" spans="3:5">
      <c r="C1476" s="58" t="s">
        <v>1932</v>
      </c>
      <c r="D1476" s="101">
        <v>0</v>
      </c>
      <c r="E1476" s="101">
        <v>0</v>
      </c>
    </row>
    <row r="1477" spans="3:5">
      <c r="C1477" s="58" t="s">
        <v>511</v>
      </c>
      <c r="D1477" s="101">
        <v>1140378</v>
      </c>
      <c r="E1477" s="101">
        <v>0</v>
      </c>
    </row>
    <row r="1478" spans="3:5">
      <c r="C1478" s="58" t="s">
        <v>1381</v>
      </c>
      <c r="D1478" s="101">
        <v>156108</v>
      </c>
      <c r="E1478" s="101">
        <v>0</v>
      </c>
    </row>
    <row r="1479" spans="3:5">
      <c r="C1479" s="58" t="s">
        <v>1630</v>
      </c>
      <c r="D1479" s="101">
        <v>1398551</v>
      </c>
      <c r="E1479" s="101">
        <v>0</v>
      </c>
    </row>
    <row r="1480" spans="3:5">
      <c r="C1480" s="58" t="s">
        <v>1933</v>
      </c>
      <c r="D1480" s="101">
        <v>0</v>
      </c>
      <c r="E1480" s="101">
        <v>3112093.01</v>
      </c>
    </row>
    <row r="1481" spans="3:5">
      <c r="C1481" s="58" t="s">
        <v>1934</v>
      </c>
      <c r="D1481" s="101">
        <v>0</v>
      </c>
      <c r="E1481" s="101">
        <v>1592053.89</v>
      </c>
    </row>
    <row r="1482" spans="3:5">
      <c r="C1482" s="58" t="s">
        <v>1631</v>
      </c>
      <c r="D1482" s="101">
        <v>1605091</v>
      </c>
      <c r="E1482" s="101">
        <v>4396599.92</v>
      </c>
    </row>
    <row r="1483" spans="3:5">
      <c r="C1483" s="58" t="s">
        <v>2061</v>
      </c>
      <c r="D1483" s="101">
        <v>22199146</v>
      </c>
      <c r="E1483" s="101">
        <v>0</v>
      </c>
    </row>
    <row r="1484" spans="3:5">
      <c r="C1484" s="58" t="s">
        <v>1382</v>
      </c>
      <c r="D1484" s="101">
        <v>145282175</v>
      </c>
      <c r="E1484" s="101">
        <v>0</v>
      </c>
    </row>
    <row r="1485" spans="3:5">
      <c r="C1485" s="58" t="s">
        <v>1284</v>
      </c>
      <c r="D1485" s="101">
        <v>6842908</v>
      </c>
      <c r="E1485" s="101">
        <v>0</v>
      </c>
    </row>
    <row r="1486" spans="3:5">
      <c r="C1486" s="58" t="s">
        <v>1632</v>
      </c>
      <c r="D1486" s="101">
        <v>158322380</v>
      </c>
      <c r="E1486" s="101">
        <v>32825958.109999999</v>
      </c>
    </row>
    <row r="1487" spans="3:5">
      <c r="C1487" s="58" t="s">
        <v>1304</v>
      </c>
      <c r="D1487" s="101">
        <v>42248433</v>
      </c>
      <c r="E1487" s="101">
        <v>0</v>
      </c>
    </row>
    <row r="1488" spans="3:5">
      <c r="C1488" s="58" t="s">
        <v>1383</v>
      </c>
      <c r="D1488" s="101">
        <v>60808266</v>
      </c>
      <c r="E1488" s="101">
        <v>0</v>
      </c>
    </row>
    <row r="1489" spans="3:5">
      <c r="C1489" s="58" t="s">
        <v>411</v>
      </c>
      <c r="D1489" s="101">
        <v>75716837</v>
      </c>
      <c r="E1489" s="101">
        <v>0</v>
      </c>
    </row>
    <row r="1490" spans="3:5">
      <c r="C1490" s="58" t="s">
        <v>1633</v>
      </c>
      <c r="D1490" s="101">
        <v>2760158</v>
      </c>
      <c r="E1490" s="101">
        <v>0</v>
      </c>
    </row>
    <row r="1491" spans="3:5">
      <c r="C1491" s="58" t="s">
        <v>380</v>
      </c>
      <c r="D1491" s="101">
        <v>1526627</v>
      </c>
      <c r="E1491" s="101">
        <v>0</v>
      </c>
    </row>
    <row r="1492" spans="3:5">
      <c r="C1492" s="58" t="s">
        <v>920</v>
      </c>
      <c r="D1492" s="101">
        <v>3886577</v>
      </c>
      <c r="E1492" s="101">
        <v>0</v>
      </c>
    </row>
    <row r="1493" spans="3:5">
      <c r="C1493" s="58" t="s">
        <v>1935</v>
      </c>
      <c r="D1493" s="101">
        <v>0</v>
      </c>
      <c r="E1493" s="101">
        <v>0</v>
      </c>
    </row>
    <row r="1494" spans="3:5">
      <c r="C1494" s="58" t="s">
        <v>1634</v>
      </c>
      <c r="D1494" s="101">
        <v>5033490</v>
      </c>
      <c r="E1494" s="101">
        <v>0</v>
      </c>
    </row>
    <row r="1495" spans="3:5">
      <c r="C1495" s="58" t="s">
        <v>1384</v>
      </c>
      <c r="D1495" s="101">
        <v>2334000</v>
      </c>
      <c r="E1495" s="101">
        <v>0</v>
      </c>
    </row>
    <row r="1496" spans="3:5">
      <c r="C1496" s="58" t="s">
        <v>2062</v>
      </c>
      <c r="D1496" s="101">
        <v>374290</v>
      </c>
      <c r="E1496" s="101">
        <v>0</v>
      </c>
    </row>
    <row r="1497" spans="3:5">
      <c r="C1497" s="58" t="s">
        <v>1635</v>
      </c>
      <c r="D1497" s="101">
        <v>1000000</v>
      </c>
      <c r="E1497" s="101">
        <v>0</v>
      </c>
    </row>
    <row r="1498" spans="3:5">
      <c r="C1498" s="58" t="s">
        <v>983</v>
      </c>
      <c r="D1498" s="101">
        <v>97757018</v>
      </c>
      <c r="E1498" s="101">
        <v>0</v>
      </c>
    </row>
    <row r="1499" spans="3:5">
      <c r="C1499" s="58" t="s">
        <v>984</v>
      </c>
      <c r="D1499" s="101">
        <v>23470463</v>
      </c>
      <c r="E1499" s="101">
        <v>12766283.84</v>
      </c>
    </row>
    <row r="1500" spans="3:5">
      <c r="C1500" s="58" t="s">
        <v>381</v>
      </c>
      <c r="D1500" s="101">
        <v>15000001</v>
      </c>
      <c r="E1500" s="101">
        <v>0</v>
      </c>
    </row>
    <row r="1501" spans="3:5">
      <c r="C1501" s="58" t="s">
        <v>1936</v>
      </c>
      <c r="D1501" s="101">
        <v>0</v>
      </c>
      <c r="E1501" s="101">
        <v>3670912.98</v>
      </c>
    </row>
    <row r="1502" spans="3:5">
      <c r="C1502" s="58" t="s">
        <v>1107</v>
      </c>
      <c r="D1502" s="101">
        <v>1000000</v>
      </c>
      <c r="E1502" s="101">
        <v>0</v>
      </c>
    </row>
    <row r="1503" spans="3:5">
      <c r="C1503" s="58" t="s">
        <v>2063</v>
      </c>
      <c r="D1503" s="101">
        <v>6975350</v>
      </c>
      <c r="E1503" s="101">
        <v>6485621.4800000004</v>
      </c>
    </row>
    <row r="1504" spans="3:5">
      <c r="C1504" s="58" t="s">
        <v>921</v>
      </c>
      <c r="D1504" s="101">
        <v>17521929</v>
      </c>
      <c r="E1504" s="101">
        <v>0</v>
      </c>
    </row>
    <row r="1505" spans="3:5">
      <c r="C1505" s="58" t="s">
        <v>1303</v>
      </c>
      <c r="D1505" s="101">
        <v>5100000</v>
      </c>
      <c r="E1505" s="101">
        <v>0</v>
      </c>
    </row>
    <row r="1506" spans="3:5">
      <c r="C1506" s="58" t="s">
        <v>985</v>
      </c>
      <c r="D1506" s="101">
        <v>29822131</v>
      </c>
      <c r="E1506" s="101">
        <v>0</v>
      </c>
    </row>
    <row r="1507" spans="3:5">
      <c r="C1507" s="58" t="s">
        <v>1385</v>
      </c>
      <c r="D1507" s="101">
        <v>41353374</v>
      </c>
      <c r="E1507" s="101">
        <v>0</v>
      </c>
    </row>
    <row r="1508" spans="3:5">
      <c r="C1508" s="58" t="s">
        <v>858</v>
      </c>
      <c r="D1508" s="101">
        <v>75000389</v>
      </c>
      <c r="E1508" s="101">
        <v>25433260.850000001</v>
      </c>
    </row>
    <row r="1509" spans="3:5">
      <c r="C1509" s="58" t="s">
        <v>859</v>
      </c>
      <c r="D1509" s="101">
        <v>30019393</v>
      </c>
      <c r="E1509" s="101">
        <v>0</v>
      </c>
    </row>
    <row r="1510" spans="3:5">
      <c r="C1510" s="58" t="s">
        <v>860</v>
      </c>
      <c r="D1510" s="101">
        <v>75000187</v>
      </c>
      <c r="E1510" s="101">
        <v>19334140.109999999</v>
      </c>
    </row>
    <row r="1511" spans="3:5">
      <c r="C1511" s="58" t="s">
        <v>922</v>
      </c>
      <c r="D1511" s="101">
        <v>701291</v>
      </c>
      <c r="E1511" s="101">
        <v>0</v>
      </c>
    </row>
    <row r="1512" spans="3:5">
      <c r="C1512" s="58" t="s">
        <v>800</v>
      </c>
      <c r="D1512" s="101">
        <v>1467303</v>
      </c>
      <c r="E1512" s="101">
        <v>0</v>
      </c>
    </row>
    <row r="1513" spans="3:5">
      <c r="C1513" s="58" t="s">
        <v>1636</v>
      </c>
      <c r="D1513" s="101">
        <v>1071124</v>
      </c>
      <c r="E1513" s="101">
        <v>0</v>
      </c>
    </row>
    <row r="1514" spans="3:5">
      <c r="C1514" s="58" t="s">
        <v>2064</v>
      </c>
      <c r="D1514" s="101">
        <v>3759181</v>
      </c>
      <c r="E1514" s="101">
        <v>0</v>
      </c>
    </row>
    <row r="1515" spans="3:5">
      <c r="C1515" s="58" t="s">
        <v>986</v>
      </c>
      <c r="D1515" s="101">
        <v>3390954</v>
      </c>
      <c r="E1515" s="101">
        <v>0</v>
      </c>
    </row>
    <row r="1516" spans="3:5">
      <c r="C1516" s="58" t="s">
        <v>1106</v>
      </c>
      <c r="D1516" s="101">
        <v>7800000</v>
      </c>
      <c r="E1516" s="101">
        <v>0</v>
      </c>
    </row>
    <row r="1517" spans="3:5">
      <c r="C1517" s="58" t="s">
        <v>1637</v>
      </c>
      <c r="D1517" s="101">
        <v>7336516</v>
      </c>
      <c r="E1517" s="101">
        <v>0</v>
      </c>
    </row>
    <row r="1518" spans="3:5">
      <c r="C1518" s="58" t="s">
        <v>801</v>
      </c>
      <c r="D1518" s="101">
        <v>7519124</v>
      </c>
      <c r="E1518" s="101">
        <v>4858598.24</v>
      </c>
    </row>
    <row r="1519" spans="3:5">
      <c r="C1519" s="58" t="s">
        <v>2065</v>
      </c>
      <c r="D1519" s="101">
        <v>15600000</v>
      </c>
      <c r="E1519" s="101">
        <v>7359643.3099999996</v>
      </c>
    </row>
    <row r="1520" spans="3:5">
      <c r="C1520" s="58" t="s">
        <v>1638</v>
      </c>
      <c r="D1520" s="101">
        <v>6850758</v>
      </c>
      <c r="E1520" s="101">
        <v>5019301.09</v>
      </c>
    </row>
    <row r="1521" spans="3:5">
      <c r="C1521" s="58" t="s">
        <v>987</v>
      </c>
      <c r="D1521" s="101">
        <v>6349242</v>
      </c>
      <c r="E1521" s="101">
        <v>0</v>
      </c>
    </row>
    <row r="1522" spans="3:5">
      <c r="C1522" s="58" t="s">
        <v>1386</v>
      </c>
      <c r="D1522" s="101">
        <v>11600000</v>
      </c>
      <c r="E1522" s="101">
        <v>0</v>
      </c>
    </row>
    <row r="1523" spans="3:5">
      <c r="C1523" s="58" t="s">
        <v>1639</v>
      </c>
      <c r="D1523" s="101">
        <v>1503825</v>
      </c>
      <c r="E1523" s="101">
        <v>0</v>
      </c>
    </row>
    <row r="1524" spans="3:5">
      <c r="C1524" s="58" t="s">
        <v>1105</v>
      </c>
      <c r="D1524" s="101">
        <v>50000000</v>
      </c>
      <c r="E1524" s="101">
        <v>0</v>
      </c>
    </row>
    <row r="1525" spans="3:5">
      <c r="C1525" s="58" t="s">
        <v>1640</v>
      </c>
      <c r="D1525" s="101">
        <v>2503798</v>
      </c>
      <c r="E1525" s="101">
        <v>0</v>
      </c>
    </row>
    <row r="1526" spans="3:5">
      <c r="C1526" s="58" t="s">
        <v>1104</v>
      </c>
      <c r="D1526" s="101">
        <v>60307454</v>
      </c>
      <c r="E1526" s="101">
        <v>0</v>
      </c>
    </row>
    <row r="1527" spans="3:5">
      <c r="C1527" s="58" t="s">
        <v>1387</v>
      </c>
      <c r="D1527" s="101">
        <v>7774458</v>
      </c>
      <c r="E1527" s="101">
        <v>0</v>
      </c>
    </row>
    <row r="1528" spans="3:5">
      <c r="C1528" s="58" t="s">
        <v>1103</v>
      </c>
      <c r="D1528" s="101">
        <v>650000</v>
      </c>
      <c r="E1528" s="101">
        <v>0</v>
      </c>
    </row>
    <row r="1529" spans="3:5">
      <c r="C1529" s="58" t="s">
        <v>1641</v>
      </c>
      <c r="D1529" s="101">
        <v>12342006</v>
      </c>
      <c r="E1529" s="101">
        <v>6561670.2999999998</v>
      </c>
    </row>
    <row r="1530" spans="3:5">
      <c r="C1530" s="58" t="s">
        <v>1102</v>
      </c>
      <c r="D1530" s="101">
        <v>92371789</v>
      </c>
      <c r="E1530" s="101">
        <v>0</v>
      </c>
    </row>
    <row r="1531" spans="3:5">
      <c r="C1531" s="58" t="s">
        <v>1937</v>
      </c>
      <c r="D1531" s="101">
        <v>1088470</v>
      </c>
      <c r="E1531" s="101">
        <v>0</v>
      </c>
    </row>
    <row r="1532" spans="3:5">
      <c r="C1532" s="58" t="s">
        <v>1101</v>
      </c>
      <c r="D1532" s="101">
        <v>233890144</v>
      </c>
      <c r="E1532" s="101">
        <v>6416273.0999999996</v>
      </c>
    </row>
    <row r="1533" spans="3:5">
      <c r="C1533" s="58" t="s">
        <v>802</v>
      </c>
      <c r="D1533" s="101">
        <v>7603739</v>
      </c>
      <c r="E1533" s="101">
        <v>0</v>
      </c>
    </row>
    <row r="1534" spans="3:5">
      <c r="C1534" s="58" t="s">
        <v>1642</v>
      </c>
      <c r="D1534" s="101">
        <v>1076683</v>
      </c>
      <c r="E1534" s="101">
        <v>0</v>
      </c>
    </row>
    <row r="1535" spans="3:5">
      <c r="C1535" s="58" t="s">
        <v>1388</v>
      </c>
      <c r="D1535" s="101">
        <v>10665535</v>
      </c>
      <c r="E1535" s="101">
        <v>0</v>
      </c>
    </row>
    <row r="1536" spans="3:5">
      <c r="C1536" s="58" t="s">
        <v>435</v>
      </c>
      <c r="D1536" s="101">
        <v>76000526</v>
      </c>
      <c r="E1536" s="101">
        <v>74798986.469999999</v>
      </c>
    </row>
    <row r="1537" spans="3:5">
      <c r="C1537" s="58" t="s">
        <v>1643</v>
      </c>
      <c r="D1537" s="101">
        <v>1520748</v>
      </c>
      <c r="E1537" s="101">
        <v>0</v>
      </c>
    </row>
    <row r="1538" spans="3:5">
      <c r="C1538" s="58" t="s">
        <v>1644</v>
      </c>
      <c r="D1538" s="101">
        <v>1521864</v>
      </c>
      <c r="E1538" s="101">
        <v>0</v>
      </c>
    </row>
    <row r="1539" spans="3:5">
      <c r="C1539" s="58" t="s">
        <v>1645</v>
      </c>
      <c r="D1539" s="101">
        <v>1520748</v>
      </c>
      <c r="E1539" s="101">
        <v>0</v>
      </c>
    </row>
    <row r="1540" spans="3:5">
      <c r="C1540" s="58" t="s">
        <v>1646</v>
      </c>
      <c r="D1540" s="101">
        <v>1076683</v>
      </c>
      <c r="E1540" s="101">
        <v>0</v>
      </c>
    </row>
    <row r="1541" spans="3:5">
      <c r="C1541" s="58" t="s">
        <v>803</v>
      </c>
      <c r="D1541" s="101">
        <v>1934886</v>
      </c>
      <c r="E1541" s="101">
        <v>0</v>
      </c>
    </row>
    <row r="1542" spans="3:5">
      <c r="C1542" s="58" t="s">
        <v>1647</v>
      </c>
      <c r="D1542" s="101">
        <v>2506545</v>
      </c>
      <c r="E1542" s="101">
        <v>7478897.75</v>
      </c>
    </row>
    <row r="1543" spans="3:5">
      <c r="C1543" s="58" t="s">
        <v>1100</v>
      </c>
      <c r="D1543" s="101">
        <v>38981691</v>
      </c>
      <c r="E1543" s="101">
        <v>0</v>
      </c>
    </row>
    <row r="1544" spans="3:5">
      <c r="C1544" s="58" t="s">
        <v>1648</v>
      </c>
      <c r="D1544" s="101">
        <v>496091</v>
      </c>
      <c r="E1544" s="101">
        <v>0</v>
      </c>
    </row>
    <row r="1545" spans="3:5">
      <c r="C1545" s="58" t="s">
        <v>1099</v>
      </c>
      <c r="D1545" s="101">
        <v>46778029</v>
      </c>
      <c r="E1545" s="101">
        <v>0</v>
      </c>
    </row>
    <row r="1546" spans="3:5">
      <c r="C1546" s="58" t="s">
        <v>1649</v>
      </c>
      <c r="D1546" s="101">
        <v>1064620</v>
      </c>
      <c r="E1546" s="101">
        <v>0</v>
      </c>
    </row>
    <row r="1547" spans="3:5">
      <c r="C1547" s="58" t="s">
        <v>1098</v>
      </c>
      <c r="D1547" s="101">
        <v>7458987</v>
      </c>
      <c r="E1547" s="101">
        <v>0</v>
      </c>
    </row>
    <row r="1548" spans="3:5">
      <c r="C1548" s="58" t="s">
        <v>1650</v>
      </c>
      <c r="D1548" s="101">
        <v>318025</v>
      </c>
      <c r="E1548" s="101">
        <v>0</v>
      </c>
    </row>
    <row r="1549" spans="3:5">
      <c r="C1549" s="58" t="s">
        <v>1651</v>
      </c>
      <c r="D1549" s="101">
        <v>2537460</v>
      </c>
      <c r="E1549" s="101">
        <v>0</v>
      </c>
    </row>
    <row r="1550" spans="3:5">
      <c r="C1550" s="58" t="s">
        <v>1652</v>
      </c>
      <c r="D1550" s="101">
        <v>3390954</v>
      </c>
      <c r="E1550" s="101">
        <v>0</v>
      </c>
    </row>
    <row r="1551" spans="3:5">
      <c r="C1551" s="58" t="s">
        <v>1653</v>
      </c>
      <c r="D1551" s="101">
        <v>4069408</v>
      </c>
      <c r="E1551" s="101">
        <v>0</v>
      </c>
    </row>
    <row r="1552" spans="3:5">
      <c r="C1552" s="58" t="s">
        <v>1654</v>
      </c>
      <c r="D1552" s="101">
        <v>1503825</v>
      </c>
      <c r="E1552" s="101">
        <v>0</v>
      </c>
    </row>
    <row r="1553" spans="3:5">
      <c r="C1553" s="58" t="s">
        <v>1655</v>
      </c>
      <c r="D1553" s="101">
        <v>1065404</v>
      </c>
      <c r="E1553" s="101">
        <v>0</v>
      </c>
    </row>
    <row r="1554" spans="3:5">
      <c r="C1554" s="58" t="s">
        <v>804</v>
      </c>
      <c r="D1554" s="101">
        <v>7519124</v>
      </c>
      <c r="E1554" s="101">
        <v>0</v>
      </c>
    </row>
    <row r="1555" spans="3:5">
      <c r="C1555" s="58" t="s">
        <v>1656</v>
      </c>
      <c r="D1555" s="101">
        <v>15630630</v>
      </c>
      <c r="E1555" s="101">
        <v>0</v>
      </c>
    </row>
    <row r="1556" spans="3:5">
      <c r="C1556" s="58" t="s">
        <v>1657</v>
      </c>
      <c r="D1556" s="101">
        <v>1503825</v>
      </c>
      <c r="E1556" s="101">
        <v>0</v>
      </c>
    </row>
    <row r="1557" spans="3:5">
      <c r="C1557" s="58" t="s">
        <v>1658</v>
      </c>
      <c r="D1557" s="101">
        <v>21767853</v>
      </c>
      <c r="E1557" s="101">
        <v>0</v>
      </c>
    </row>
    <row r="1558" spans="3:5">
      <c r="C1558" s="58" t="s">
        <v>1659</v>
      </c>
      <c r="D1558" s="101">
        <v>5327021</v>
      </c>
      <c r="E1558" s="101">
        <v>0</v>
      </c>
    </row>
    <row r="1559" spans="3:5">
      <c r="C1559" s="58" t="s">
        <v>2066</v>
      </c>
      <c r="D1559" s="101">
        <v>14820682</v>
      </c>
      <c r="E1559" s="101">
        <v>0</v>
      </c>
    </row>
    <row r="1560" spans="3:5">
      <c r="C1560" s="58" t="s">
        <v>1660</v>
      </c>
      <c r="D1560" s="101">
        <v>1065404</v>
      </c>
      <c r="E1560" s="101">
        <v>0</v>
      </c>
    </row>
    <row r="1561" spans="3:5">
      <c r="C1561" s="58" t="s">
        <v>1661</v>
      </c>
      <c r="D1561" s="101">
        <v>1065404</v>
      </c>
      <c r="E1561" s="101">
        <v>0</v>
      </c>
    </row>
    <row r="1562" spans="3:5">
      <c r="C1562" s="58" t="s">
        <v>988</v>
      </c>
      <c r="D1562" s="101">
        <v>30000002</v>
      </c>
      <c r="E1562" s="101">
        <v>0</v>
      </c>
    </row>
    <row r="1563" spans="3:5">
      <c r="C1563" s="100" t="s">
        <v>242</v>
      </c>
      <c r="D1563" s="101">
        <v>31038087</v>
      </c>
      <c r="E1563" s="101">
        <v>8564710.0800000001</v>
      </c>
    </row>
    <row r="1564" spans="3:5">
      <c r="C1564" s="58" t="s">
        <v>1662</v>
      </c>
      <c r="D1564" s="101">
        <v>11788086</v>
      </c>
      <c r="E1564" s="101">
        <v>8564710.0800000001</v>
      </c>
    </row>
    <row r="1565" spans="3:5">
      <c r="C1565" s="58" t="s">
        <v>1663</v>
      </c>
      <c r="D1565" s="101">
        <v>19250001</v>
      </c>
      <c r="E1565" s="101">
        <v>0</v>
      </c>
    </row>
    <row r="1566" spans="3:5">
      <c r="C1566" s="100" t="s">
        <v>243</v>
      </c>
      <c r="D1566" s="101">
        <v>996281506</v>
      </c>
      <c r="E1566" s="101">
        <v>51441201.560000002</v>
      </c>
    </row>
    <row r="1567" spans="3:5">
      <c r="C1567" s="58" t="s">
        <v>1664</v>
      </c>
      <c r="D1567" s="101">
        <v>123061645</v>
      </c>
      <c r="E1567" s="101">
        <v>0</v>
      </c>
    </row>
    <row r="1568" spans="3:5">
      <c r="C1568" s="58" t="s">
        <v>1665</v>
      </c>
      <c r="D1568" s="101">
        <v>7168666</v>
      </c>
      <c r="E1568" s="101">
        <v>0</v>
      </c>
    </row>
    <row r="1569" spans="3:5">
      <c r="C1569" s="58" t="s">
        <v>1666</v>
      </c>
      <c r="D1569" s="101">
        <v>9151684</v>
      </c>
      <c r="E1569" s="101">
        <v>0</v>
      </c>
    </row>
    <row r="1570" spans="3:5">
      <c r="C1570" s="58" t="s">
        <v>1667</v>
      </c>
      <c r="D1570" s="101">
        <v>5724544</v>
      </c>
      <c r="E1570" s="101">
        <v>0</v>
      </c>
    </row>
    <row r="1571" spans="3:5">
      <c r="C1571" s="58" t="s">
        <v>1668</v>
      </c>
      <c r="D1571" s="101">
        <v>5095562</v>
      </c>
      <c r="E1571" s="101">
        <v>0</v>
      </c>
    </row>
    <row r="1572" spans="3:5">
      <c r="C1572" s="58" t="s">
        <v>1382</v>
      </c>
      <c r="D1572" s="101">
        <v>7076045</v>
      </c>
      <c r="E1572" s="101">
        <v>0</v>
      </c>
    </row>
    <row r="1573" spans="3:5">
      <c r="C1573" s="58" t="s">
        <v>1284</v>
      </c>
      <c r="D1573" s="101">
        <v>7076045</v>
      </c>
      <c r="E1573" s="101">
        <v>0</v>
      </c>
    </row>
    <row r="1574" spans="3:5">
      <c r="C1574" s="58" t="s">
        <v>1632</v>
      </c>
      <c r="D1574" s="101">
        <v>7076045</v>
      </c>
      <c r="E1574" s="101">
        <v>0</v>
      </c>
    </row>
    <row r="1575" spans="3:5">
      <c r="C1575" s="58" t="s">
        <v>1669</v>
      </c>
      <c r="D1575" s="101">
        <v>5660836</v>
      </c>
      <c r="E1575" s="101">
        <v>0</v>
      </c>
    </row>
    <row r="1576" spans="3:5">
      <c r="C1576" s="58" t="s">
        <v>1991</v>
      </c>
      <c r="D1576" s="101">
        <v>346664211</v>
      </c>
      <c r="E1576" s="101">
        <v>51441201.560000002</v>
      </c>
    </row>
    <row r="1577" spans="3:5">
      <c r="C1577" s="58" t="s">
        <v>1670</v>
      </c>
      <c r="D1577" s="101">
        <v>8495303</v>
      </c>
      <c r="E1577" s="101">
        <v>0</v>
      </c>
    </row>
    <row r="1578" spans="3:5">
      <c r="C1578" s="58" t="s">
        <v>1671</v>
      </c>
      <c r="D1578" s="101">
        <v>1793408</v>
      </c>
      <c r="E1578" s="101">
        <v>0</v>
      </c>
    </row>
    <row r="1579" spans="3:5">
      <c r="C1579" s="58" t="s">
        <v>411</v>
      </c>
      <c r="D1579" s="101">
        <v>3871477</v>
      </c>
      <c r="E1579" s="101">
        <v>0</v>
      </c>
    </row>
    <row r="1580" spans="3:5">
      <c r="C1580" s="58" t="s">
        <v>1672</v>
      </c>
      <c r="D1580" s="101">
        <v>2898175</v>
      </c>
      <c r="E1580" s="101">
        <v>0</v>
      </c>
    </row>
    <row r="1581" spans="3:5">
      <c r="C1581" s="58" t="s">
        <v>1673</v>
      </c>
      <c r="D1581" s="101">
        <v>15724544</v>
      </c>
      <c r="E1581" s="101">
        <v>0</v>
      </c>
    </row>
    <row r="1582" spans="3:5">
      <c r="C1582" s="58" t="s">
        <v>1674</v>
      </c>
      <c r="D1582" s="101">
        <v>6926897</v>
      </c>
      <c r="E1582" s="101">
        <v>0</v>
      </c>
    </row>
    <row r="1583" spans="3:5">
      <c r="C1583" s="58" t="s">
        <v>1675</v>
      </c>
      <c r="D1583" s="101">
        <v>10711781</v>
      </c>
      <c r="E1583" s="101">
        <v>0</v>
      </c>
    </row>
    <row r="1584" spans="3:5">
      <c r="C1584" s="58" t="s">
        <v>1676</v>
      </c>
      <c r="D1584" s="101">
        <v>7847377</v>
      </c>
      <c r="E1584" s="101">
        <v>0</v>
      </c>
    </row>
    <row r="1585" spans="3:5">
      <c r="C1585" s="58" t="s">
        <v>1677</v>
      </c>
      <c r="D1585" s="101">
        <v>4220457</v>
      </c>
      <c r="E1585" s="101">
        <v>0</v>
      </c>
    </row>
    <row r="1586" spans="3:5">
      <c r="C1586" s="58" t="s">
        <v>1678</v>
      </c>
      <c r="D1586" s="101">
        <v>5541962</v>
      </c>
      <c r="E1586" s="101">
        <v>0</v>
      </c>
    </row>
    <row r="1587" spans="3:5">
      <c r="C1587" s="58" t="s">
        <v>1679</v>
      </c>
      <c r="D1587" s="101">
        <v>8626211</v>
      </c>
      <c r="E1587" s="101">
        <v>0</v>
      </c>
    </row>
    <row r="1588" spans="3:5">
      <c r="C1588" s="58" t="s">
        <v>1680</v>
      </c>
      <c r="D1588" s="101">
        <v>5887269</v>
      </c>
      <c r="E1588" s="101">
        <v>0</v>
      </c>
    </row>
    <row r="1589" spans="3:5">
      <c r="C1589" s="58" t="s">
        <v>1681</v>
      </c>
      <c r="D1589" s="101">
        <v>3841953</v>
      </c>
      <c r="E1589" s="101">
        <v>0</v>
      </c>
    </row>
    <row r="1590" spans="3:5">
      <c r="C1590" s="58" t="s">
        <v>1682</v>
      </c>
      <c r="D1590" s="101">
        <v>6368440</v>
      </c>
      <c r="E1590" s="101">
        <v>0</v>
      </c>
    </row>
    <row r="1591" spans="3:5">
      <c r="C1591" s="58" t="s">
        <v>920</v>
      </c>
      <c r="D1591" s="101">
        <v>5382706</v>
      </c>
      <c r="E1591" s="101">
        <v>0</v>
      </c>
    </row>
    <row r="1592" spans="3:5">
      <c r="C1592" s="58" t="s">
        <v>1683</v>
      </c>
      <c r="D1592" s="101">
        <v>1621248</v>
      </c>
      <c r="E1592" s="101">
        <v>0</v>
      </c>
    </row>
    <row r="1593" spans="3:5">
      <c r="C1593" s="58" t="s">
        <v>1684</v>
      </c>
      <c r="D1593" s="101">
        <v>2495303</v>
      </c>
      <c r="E1593" s="101">
        <v>0</v>
      </c>
    </row>
    <row r="1594" spans="3:5">
      <c r="C1594" s="58" t="s">
        <v>1685</v>
      </c>
      <c r="D1594" s="101">
        <v>2996868</v>
      </c>
      <c r="E1594" s="101">
        <v>0</v>
      </c>
    </row>
    <row r="1595" spans="3:5">
      <c r="C1595" s="58" t="s">
        <v>1686</v>
      </c>
      <c r="D1595" s="101">
        <v>5724544</v>
      </c>
      <c r="E1595" s="101">
        <v>0</v>
      </c>
    </row>
    <row r="1596" spans="3:5">
      <c r="C1596" s="58" t="s">
        <v>1687</v>
      </c>
      <c r="D1596" s="101">
        <v>1707480</v>
      </c>
      <c r="E1596" s="101">
        <v>0</v>
      </c>
    </row>
    <row r="1597" spans="3:5">
      <c r="C1597" s="58" t="s">
        <v>1688</v>
      </c>
      <c r="D1597" s="101">
        <v>2868643</v>
      </c>
      <c r="E1597" s="101">
        <v>0</v>
      </c>
    </row>
    <row r="1598" spans="3:5">
      <c r="C1598" s="58" t="s">
        <v>1689</v>
      </c>
      <c r="D1598" s="101">
        <v>5724544</v>
      </c>
      <c r="E1598" s="101">
        <v>0</v>
      </c>
    </row>
    <row r="1599" spans="3:5">
      <c r="C1599" s="58" t="s">
        <v>1690</v>
      </c>
      <c r="D1599" s="101">
        <v>1321671</v>
      </c>
      <c r="E1599" s="101">
        <v>0</v>
      </c>
    </row>
    <row r="1600" spans="3:5">
      <c r="C1600" s="58" t="s">
        <v>1691</v>
      </c>
      <c r="D1600" s="101">
        <v>1871626</v>
      </c>
      <c r="E1600" s="101">
        <v>0</v>
      </c>
    </row>
    <row r="1601" spans="3:5">
      <c r="C1601" s="58" t="s">
        <v>1692</v>
      </c>
      <c r="D1601" s="101">
        <v>2756581</v>
      </c>
      <c r="E1601" s="101">
        <v>0</v>
      </c>
    </row>
    <row r="1602" spans="3:5">
      <c r="C1602" s="58" t="s">
        <v>1635</v>
      </c>
      <c r="D1602" s="101">
        <v>3113460</v>
      </c>
      <c r="E1602" s="101">
        <v>0</v>
      </c>
    </row>
    <row r="1603" spans="3:5">
      <c r="C1603" s="58" t="s">
        <v>1693</v>
      </c>
      <c r="D1603" s="101">
        <v>1724544</v>
      </c>
      <c r="E1603" s="101">
        <v>0</v>
      </c>
    </row>
    <row r="1604" spans="3:5">
      <c r="C1604" s="58" t="s">
        <v>1694</v>
      </c>
      <c r="D1604" s="101">
        <v>5123056</v>
      </c>
      <c r="E1604" s="101">
        <v>0</v>
      </c>
    </row>
    <row r="1605" spans="3:5">
      <c r="C1605" s="58" t="s">
        <v>1695</v>
      </c>
      <c r="D1605" s="101">
        <v>1289817</v>
      </c>
      <c r="E1605" s="101">
        <v>0</v>
      </c>
    </row>
    <row r="1606" spans="3:5">
      <c r="C1606" s="58" t="s">
        <v>1696</v>
      </c>
      <c r="D1606" s="101">
        <v>4459123</v>
      </c>
      <c r="E1606" s="101">
        <v>0</v>
      </c>
    </row>
    <row r="1607" spans="3:5">
      <c r="C1607" s="58" t="s">
        <v>1697</v>
      </c>
      <c r="D1607" s="101">
        <v>1621248</v>
      </c>
      <c r="E1607" s="101">
        <v>0</v>
      </c>
    </row>
    <row r="1608" spans="3:5">
      <c r="C1608" s="58" t="s">
        <v>1698</v>
      </c>
      <c r="D1608" s="101">
        <v>724544</v>
      </c>
      <c r="E1608" s="101">
        <v>0</v>
      </c>
    </row>
    <row r="1609" spans="3:5">
      <c r="C1609" s="58" t="s">
        <v>1699</v>
      </c>
      <c r="D1609" s="101">
        <v>111346337</v>
      </c>
      <c r="E1609" s="101">
        <v>0</v>
      </c>
    </row>
    <row r="1610" spans="3:5">
      <c r="C1610" s="58" t="s">
        <v>1700</v>
      </c>
      <c r="D1610" s="101">
        <v>215897626</v>
      </c>
      <c r="E1610" s="101">
        <v>0</v>
      </c>
    </row>
    <row r="1611" spans="3:5">
      <c r="C1611" s="160" t="s">
        <v>382</v>
      </c>
      <c r="D1611" s="161">
        <v>1166533779</v>
      </c>
      <c r="E1611" s="161">
        <v>429573561.39999998</v>
      </c>
    </row>
    <row r="1612" spans="3:5">
      <c r="C1612" s="100" t="s">
        <v>240</v>
      </c>
      <c r="D1612" s="101">
        <v>1095258707</v>
      </c>
      <c r="E1612" s="101">
        <v>429573561.39999998</v>
      </c>
    </row>
    <row r="1613" spans="3:5">
      <c r="C1613" s="58" t="s">
        <v>383</v>
      </c>
      <c r="D1613" s="101">
        <v>155926763</v>
      </c>
      <c r="E1613" s="101">
        <v>134768455.66</v>
      </c>
    </row>
    <row r="1614" spans="3:5">
      <c r="C1614" s="58" t="s">
        <v>1701</v>
      </c>
      <c r="D1614" s="101">
        <v>3304303</v>
      </c>
      <c r="E1614" s="101">
        <v>0</v>
      </c>
    </row>
    <row r="1615" spans="3:5">
      <c r="C1615" s="58" t="s">
        <v>1702</v>
      </c>
      <c r="D1615" s="101">
        <v>11963442</v>
      </c>
      <c r="E1615" s="101">
        <v>0</v>
      </c>
    </row>
    <row r="1616" spans="3:5">
      <c r="C1616" s="58" t="s">
        <v>1703</v>
      </c>
      <c r="D1616" s="101">
        <v>3350221</v>
      </c>
      <c r="E1616" s="101">
        <v>0</v>
      </c>
    </row>
    <row r="1617" spans="3:5">
      <c r="C1617" s="58" t="s">
        <v>1097</v>
      </c>
      <c r="D1617" s="101">
        <v>78000000</v>
      </c>
      <c r="E1617" s="101">
        <v>0</v>
      </c>
    </row>
    <row r="1618" spans="3:5">
      <c r="C1618" s="58" t="s">
        <v>1704</v>
      </c>
      <c r="D1618" s="101">
        <v>2000000</v>
      </c>
      <c r="E1618" s="101">
        <v>0</v>
      </c>
    </row>
    <row r="1619" spans="3:5">
      <c r="C1619" s="58" t="s">
        <v>1051</v>
      </c>
      <c r="D1619" s="101">
        <v>52500000</v>
      </c>
      <c r="E1619" s="101">
        <v>0</v>
      </c>
    </row>
    <row r="1620" spans="3:5">
      <c r="C1620" s="58" t="s">
        <v>861</v>
      </c>
      <c r="D1620" s="101">
        <v>192000005</v>
      </c>
      <c r="E1620" s="101">
        <v>14831112</v>
      </c>
    </row>
    <row r="1621" spans="3:5">
      <c r="C1621" s="58" t="s">
        <v>895</v>
      </c>
      <c r="D1621" s="101">
        <v>158005848</v>
      </c>
      <c r="E1621" s="101">
        <v>29662224</v>
      </c>
    </row>
    <row r="1622" spans="3:5">
      <c r="C1622" s="58" t="s">
        <v>1705</v>
      </c>
      <c r="D1622" s="101">
        <v>4823521</v>
      </c>
      <c r="E1622" s="101">
        <v>0</v>
      </c>
    </row>
    <row r="1623" spans="3:5">
      <c r="C1623" s="58" t="s">
        <v>1706</v>
      </c>
      <c r="D1623" s="101">
        <v>6985441</v>
      </c>
      <c r="E1623" s="101">
        <v>3437243.1</v>
      </c>
    </row>
    <row r="1624" spans="3:5">
      <c r="C1624" s="58" t="s">
        <v>1707</v>
      </c>
      <c r="D1624" s="101">
        <v>3176642</v>
      </c>
      <c r="E1624" s="101">
        <v>820383.31</v>
      </c>
    </row>
    <row r="1625" spans="3:5">
      <c r="C1625" s="58" t="s">
        <v>1708</v>
      </c>
      <c r="D1625" s="101">
        <v>4987407</v>
      </c>
      <c r="E1625" s="101">
        <v>4335402.75</v>
      </c>
    </row>
    <row r="1626" spans="3:5">
      <c r="C1626" s="58" t="s">
        <v>617</v>
      </c>
      <c r="D1626" s="101">
        <v>3675681</v>
      </c>
      <c r="E1626" s="101">
        <v>0</v>
      </c>
    </row>
    <row r="1627" spans="3:5">
      <c r="C1627" s="58" t="s">
        <v>1709</v>
      </c>
      <c r="D1627" s="101">
        <v>7477912</v>
      </c>
      <c r="E1627" s="101">
        <v>0</v>
      </c>
    </row>
    <row r="1628" spans="3:5">
      <c r="C1628" s="58" t="s">
        <v>1710</v>
      </c>
      <c r="D1628" s="101">
        <v>3675681</v>
      </c>
      <c r="E1628" s="101">
        <v>0</v>
      </c>
    </row>
    <row r="1629" spans="3:5">
      <c r="C1629" s="58" t="s">
        <v>1711</v>
      </c>
      <c r="D1629" s="101">
        <v>1534916</v>
      </c>
      <c r="E1629" s="101">
        <v>0</v>
      </c>
    </row>
    <row r="1630" spans="3:5">
      <c r="C1630" s="58" t="s">
        <v>1712</v>
      </c>
      <c r="D1630" s="101">
        <v>1534916</v>
      </c>
      <c r="E1630" s="101">
        <v>0</v>
      </c>
    </row>
    <row r="1631" spans="3:5">
      <c r="C1631" s="58" t="s">
        <v>1713</v>
      </c>
      <c r="D1631" s="101">
        <v>1963325</v>
      </c>
      <c r="E1631" s="101">
        <v>0</v>
      </c>
    </row>
    <row r="1632" spans="3:5">
      <c r="C1632" s="58" t="s">
        <v>384</v>
      </c>
      <c r="D1632" s="101">
        <v>89697001</v>
      </c>
      <c r="E1632" s="101">
        <v>0</v>
      </c>
    </row>
    <row r="1633" spans="3:5">
      <c r="C1633" s="58" t="s">
        <v>1096</v>
      </c>
      <c r="D1633" s="101">
        <v>3206991</v>
      </c>
      <c r="E1633" s="101">
        <v>1285524.3899999999</v>
      </c>
    </row>
    <row r="1634" spans="3:5">
      <c r="C1634" s="58" t="s">
        <v>1855</v>
      </c>
      <c r="D1634" s="101">
        <v>0</v>
      </c>
      <c r="E1634" s="101">
        <v>136988828.66999999</v>
      </c>
    </row>
    <row r="1635" spans="3:5">
      <c r="C1635" s="58" t="s">
        <v>1714</v>
      </c>
      <c r="D1635" s="101">
        <v>4280090</v>
      </c>
      <c r="E1635" s="101">
        <v>0</v>
      </c>
    </row>
    <row r="1636" spans="3:5">
      <c r="C1636" s="58" t="s">
        <v>1715</v>
      </c>
      <c r="D1636" s="101">
        <v>6931456</v>
      </c>
      <c r="E1636" s="101">
        <v>3612118.25</v>
      </c>
    </row>
    <row r="1637" spans="3:5">
      <c r="C1637" s="58" t="s">
        <v>1716</v>
      </c>
      <c r="D1637" s="101">
        <v>3406890</v>
      </c>
      <c r="E1637" s="101">
        <v>1582789.11</v>
      </c>
    </row>
    <row r="1638" spans="3:5">
      <c r="C1638" s="58" t="s">
        <v>1717</v>
      </c>
      <c r="D1638" s="101">
        <v>4952975</v>
      </c>
      <c r="E1638" s="101">
        <v>2583504.33</v>
      </c>
    </row>
    <row r="1639" spans="3:5">
      <c r="C1639" s="58" t="s">
        <v>1718</v>
      </c>
      <c r="D1639" s="101">
        <v>1380000</v>
      </c>
      <c r="E1639" s="101">
        <v>0</v>
      </c>
    </row>
    <row r="1640" spans="3:5">
      <c r="C1640" s="58" t="s">
        <v>896</v>
      </c>
      <c r="D1640" s="101">
        <v>1000000</v>
      </c>
      <c r="E1640" s="101">
        <v>0</v>
      </c>
    </row>
    <row r="1641" spans="3:5">
      <c r="C1641" s="58" t="s">
        <v>1719</v>
      </c>
      <c r="D1641" s="101">
        <v>4122537</v>
      </c>
      <c r="E1641" s="101">
        <v>2228978.69</v>
      </c>
    </row>
    <row r="1642" spans="3:5">
      <c r="C1642" s="58" t="s">
        <v>1050</v>
      </c>
      <c r="D1642" s="101">
        <v>14639887</v>
      </c>
      <c r="E1642" s="101">
        <v>0</v>
      </c>
    </row>
    <row r="1643" spans="3:5">
      <c r="C1643" s="58" t="s">
        <v>2067</v>
      </c>
      <c r="D1643" s="101">
        <v>13758530</v>
      </c>
      <c r="E1643" s="101">
        <v>0</v>
      </c>
    </row>
    <row r="1644" spans="3:5">
      <c r="C1644" s="58" t="s">
        <v>989</v>
      </c>
      <c r="D1644" s="101">
        <v>3000000</v>
      </c>
      <c r="E1644" s="101">
        <v>0</v>
      </c>
    </row>
    <row r="1645" spans="3:5">
      <c r="C1645" s="58" t="s">
        <v>990</v>
      </c>
      <c r="D1645" s="101">
        <v>22303876</v>
      </c>
      <c r="E1645" s="101">
        <v>0</v>
      </c>
    </row>
    <row r="1646" spans="3:5">
      <c r="C1646" s="58" t="s">
        <v>436</v>
      </c>
      <c r="D1646" s="101">
        <v>225692450</v>
      </c>
      <c r="E1646" s="101">
        <v>93436997.140000001</v>
      </c>
    </row>
    <row r="1647" spans="3:5">
      <c r="C1647" s="100" t="s">
        <v>243</v>
      </c>
      <c r="D1647" s="101">
        <v>71275072</v>
      </c>
      <c r="E1647" s="101">
        <v>0</v>
      </c>
    </row>
    <row r="1648" spans="3:5">
      <c r="C1648" s="58" t="s">
        <v>1720</v>
      </c>
      <c r="D1648" s="101">
        <v>71275072</v>
      </c>
      <c r="E1648" s="101">
        <v>0</v>
      </c>
    </row>
    <row r="1649" spans="3:5">
      <c r="C1649" s="58" t="s">
        <v>1855</v>
      </c>
      <c r="D1649" s="101">
        <v>0</v>
      </c>
      <c r="E1649" s="101">
        <v>0</v>
      </c>
    </row>
    <row r="1650" spans="3:5">
      <c r="C1650" s="160" t="s">
        <v>385</v>
      </c>
      <c r="D1650" s="161">
        <v>1168165414</v>
      </c>
      <c r="E1650" s="161">
        <v>239440341.52000001</v>
      </c>
    </row>
    <row r="1651" spans="3:5">
      <c r="C1651" s="100" t="s">
        <v>240</v>
      </c>
      <c r="D1651" s="101">
        <v>1168165414</v>
      </c>
      <c r="E1651" s="101">
        <v>239440341.52000001</v>
      </c>
    </row>
    <row r="1652" spans="3:5">
      <c r="C1652" s="58" t="s">
        <v>1389</v>
      </c>
      <c r="D1652" s="101">
        <v>99552215</v>
      </c>
      <c r="E1652" s="101">
        <v>7505731.5099999998</v>
      </c>
    </row>
    <row r="1653" spans="3:5">
      <c r="C1653" s="58" t="s">
        <v>2068</v>
      </c>
      <c r="D1653" s="101">
        <v>13201401</v>
      </c>
      <c r="E1653" s="101">
        <v>1640000</v>
      </c>
    </row>
    <row r="1654" spans="3:5">
      <c r="C1654" s="58" t="s">
        <v>1049</v>
      </c>
      <c r="D1654" s="101">
        <v>401095956</v>
      </c>
      <c r="E1654" s="101">
        <v>167110971.96000001</v>
      </c>
    </row>
    <row r="1655" spans="3:5">
      <c r="C1655" s="58" t="s">
        <v>1390</v>
      </c>
      <c r="D1655" s="101">
        <v>29860777</v>
      </c>
      <c r="E1655" s="101">
        <v>0</v>
      </c>
    </row>
    <row r="1656" spans="3:5">
      <c r="C1656" s="58" t="s">
        <v>1048</v>
      </c>
      <c r="D1656" s="101">
        <v>6500000</v>
      </c>
      <c r="E1656" s="101">
        <v>0</v>
      </c>
    </row>
    <row r="1657" spans="3:5">
      <c r="C1657" s="58" t="s">
        <v>618</v>
      </c>
      <c r="D1657" s="101">
        <v>5324763</v>
      </c>
      <c r="E1657" s="101">
        <v>0</v>
      </c>
    </row>
    <row r="1658" spans="3:5">
      <c r="C1658" s="58" t="s">
        <v>619</v>
      </c>
      <c r="D1658" s="101">
        <v>1096331</v>
      </c>
      <c r="E1658" s="101">
        <v>0</v>
      </c>
    </row>
    <row r="1659" spans="3:5">
      <c r="C1659" s="58" t="s">
        <v>1095</v>
      </c>
      <c r="D1659" s="101">
        <v>7774458</v>
      </c>
      <c r="E1659" s="101">
        <v>0</v>
      </c>
    </row>
    <row r="1660" spans="3:5">
      <c r="C1660" s="58" t="s">
        <v>620</v>
      </c>
      <c r="D1660" s="101">
        <v>3550378</v>
      </c>
      <c r="E1660" s="101">
        <v>0</v>
      </c>
    </row>
    <row r="1661" spans="3:5">
      <c r="C1661" s="58" t="s">
        <v>897</v>
      </c>
      <c r="D1661" s="101">
        <v>2479685</v>
      </c>
      <c r="E1661" s="101">
        <v>0</v>
      </c>
    </row>
    <row r="1662" spans="3:5">
      <c r="C1662" s="58" t="s">
        <v>1094</v>
      </c>
      <c r="D1662" s="101">
        <v>300027947</v>
      </c>
      <c r="E1662" s="101">
        <v>0</v>
      </c>
    </row>
    <row r="1663" spans="3:5">
      <c r="C1663" s="58" t="s">
        <v>1283</v>
      </c>
      <c r="D1663" s="101">
        <v>7968318</v>
      </c>
      <c r="E1663" s="101">
        <v>0</v>
      </c>
    </row>
    <row r="1664" spans="3:5">
      <c r="C1664" s="58" t="s">
        <v>991</v>
      </c>
      <c r="D1664" s="101">
        <v>58745934</v>
      </c>
      <c r="E1664" s="101">
        <v>0</v>
      </c>
    </row>
    <row r="1665" spans="3:5">
      <c r="C1665" s="58" t="s">
        <v>1047</v>
      </c>
      <c r="D1665" s="101">
        <v>4671949</v>
      </c>
      <c r="E1665" s="101">
        <v>0</v>
      </c>
    </row>
    <row r="1666" spans="3:5">
      <c r="C1666" s="58" t="s">
        <v>992</v>
      </c>
      <c r="D1666" s="101">
        <v>37529780</v>
      </c>
      <c r="E1666" s="101">
        <v>30000000</v>
      </c>
    </row>
    <row r="1667" spans="3:5">
      <c r="C1667" s="58" t="s">
        <v>437</v>
      </c>
      <c r="D1667" s="101">
        <v>37503998</v>
      </c>
      <c r="E1667" s="101">
        <v>30000000</v>
      </c>
    </row>
    <row r="1668" spans="3:5">
      <c r="C1668" s="58" t="s">
        <v>1391</v>
      </c>
      <c r="D1668" s="101">
        <v>46119656</v>
      </c>
      <c r="E1668" s="101">
        <v>0</v>
      </c>
    </row>
    <row r="1669" spans="3:5">
      <c r="C1669" s="58" t="s">
        <v>822</v>
      </c>
      <c r="D1669" s="101">
        <v>5024700</v>
      </c>
      <c r="E1669" s="101">
        <v>3183638.05</v>
      </c>
    </row>
    <row r="1670" spans="3:5">
      <c r="C1670" s="58" t="s">
        <v>1046</v>
      </c>
      <c r="D1670" s="101">
        <v>62096181</v>
      </c>
      <c r="E1670" s="101">
        <v>0</v>
      </c>
    </row>
    <row r="1671" spans="3:5">
      <c r="C1671" s="58" t="s">
        <v>1282</v>
      </c>
      <c r="D1671" s="101">
        <v>38040987</v>
      </c>
      <c r="E1671" s="101">
        <v>0</v>
      </c>
    </row>
    <row r="1672" spans="3:5">
      <c r="C1672" s="160" t="s">
        <v>255</v>
      </c>
      <c r="D1672" s="161">
        <v>20865880617</v>
      </c>
      <c r="E1672" s="161">
        <v>3345927341.1900005</v>
      </c>
    </row>
    <row r="1673" spans="3:5">
      <c r="C1673" s="100" t="s">
        <v>240</v>
      </c>
      <c r="D1673" s="101">
        <v>11432420207</v>
      </c>
      <c r="E1673" s="101">
        <v>1971984266.5400002</v>
      </c>
    </row>
    <row r="1674" spans="3:5">
      <c r="C1674" s="58" t="s">
        <v>1093</v>
      </c>
      <c r="D1674" s="101">
        <v>3046574</v>
      </c>
      <c r="E1674" s="101">
        <v>1944711.39</v>
      </c>
    </row>
    <row r="1675" spans="3:5">
      <c r="C1675" s="58" t="s">
        <v>1938</v>
      </c>
      <c r="D1675" s="101">
        <v>0</v>
      </c>
      <c r="E1675" s="101">
        <v>8746855.0700000003</v>
      </c>
    </row>
    <row r="1676" spans="3:5">
      <c r="C1676" s="58" t="s">
        <v>1274</v>
      </c>
      <c r="D1676" s="101">
        <v>26455643</v>
      </c>
      <c r="E1676" s="101">
        <v>0</v>
      </c>
    </row>
    <row r="1677" spans="3:5">
      <c r="C1677" s="58" t="s">
        <v>898</v>
      </c>
      <c r="D1677" s="101">
        <v>1702505253</v>
      </c>
      <c r="E1677" s="101">
        <v>129772183.08000001</v>
      </c>
    </row>
    <row r="1678" spans="3:5">
      <c r="C1678" s="58" t="s">
        <v>2069</v>
      </c>
      <c r="D1678" s="101">
        <v>15717810</v>
      </c>
      <c r="E1678" s="101">
        <v>0</v>
      </c>
    </row>
    <row r="1679" spans="3:5">
      <c r="C1679" s="58" t="s">
        <v>1721</v>
      </c>
      <c r="D1679" s="101">
        <v>199249808</v>
      </c>
      <c r="E1679" s="101">
        <v>0</v>
      </c>
    </row>
    <row r="1680" spans="3:5">
      <c r="C1680" s="58" t="s">
        <v>1092</v>
      </c>
      <c r="D1680" s="101">
        <v>6509427</v>
      </c>
      <c r="E1680" s="101">
        <v>1735410.11</v>
      </c>
    </row>
    <row r="1681" spans="3:5">
      <c r="C1681" s="58" t="s">
        <v>386</v>
      </c>
      <c r="D1681" s="101">
        <v>150000000</v>
      </c>
      <c r="E1681" s="101">
        <v>29479613.210000001</v>
      </c>
    </row>
    <row r="1682" spans="3:5">
      <c r="C1682" s="58" t="s">
        <v>2070</v>
      </c>
      <c r="D1682" s="101">
        <v>144215744</v>
      </c>
      <c r="E1682" s="101">
        <v>28090283.600000001</v>
      </c>
    </row>
    <row r="1683" spans="3:5">
      <c r="C1683" s="58" t="s">
        <v>1722</v>
      </c>
      <c r="D1683" s="101">
        <v>9055546</v>
      </c>
      <c r="E1683" s="101">
        <v>0</v>
      </c>
    </row>
    <row r="1684" spans="3:5">
      <c r="C1684" s="58" t="s">
        <v>1392</v>
      </c>
      <c r="D1684" s="101">
        <v>24491707</v>
      </c>
      <c r="E1684" s="101">
        <v>0</v>
      </c>
    </row>
    <row r="1685" spans="3:5">
      <c r="C1685" s="58" t="s">
        <v>1723</v>
      </c>
      <c r="D1685" s="101">
        <v>1895778</v>
      </c>
      <c r="E1685" s="101">
        <v>0</v>
      </c>
    </row>
    <row r="1686" spans="3:5">
      <c r="C1686" s="58" t="s">
        <v>1393</v>
      </c>
      <c r="D1686" s="101">
        <v>2620160</v>
      </c>
      <c r="E1686" s="101">
        <v>0</v>
      </c>
    </row>
    <row r="1687" spans="3:5">
      <c r="C1687" s="58" t="s">
        <v>1939</v>
      </c>
      <c r="D1687" s="101">
        <v>101194357</v>
      </c>
      <c r="E1687" s="101">
        <v>65977160.859999999</v>
      </c>
    </row>
    <row r="1688" spans="3:5">
      <c r="C1688" s="58" t="s">
        <v>2071</v>
      </c>
      <c r="D1688" s="101">
        <v>700000000</v>
      </c>
      <c r="E1688" s="101">
        <v>335935778.20999998</v>
      </c>
    </row>
    <row r="1689" spans="3:5">
      <c r="C1689" s="58" t="s">
        <v>2072</v>
      </c>
      <c r="D1689" s="101">
        <v>13049226</v>
      </c>
      <c r="E1689" s="101">
        <v>0</v>
      </c>
    </row>
    <row r="1690" spans="3:5">
      <c r="C1690" s="58" t="s">
        <v>1724</v>
      </c>
      <c r="D1690" s="101">
        <v>47598123</v>
      </c>
      <c r="E1690" s="101">
        <v>4734508.4400000004</v>
      </c>
    </row>
    <row r="1691" spans="3:5">
      <c r="C1691" s="58" t="s">
        <v>387</v>
      </c>
      <c r="D1691" s="101">
        <v>1400000000</v>
      </c>
      <c r="E1691" s="101">
        <v>44640299.93</v>
      </c>
    </row>
    <row r="1692" spans="3:5">
      <c r="C1692" s="58" t="s">
        <v>1725</v>
      </c>
      <c r="D1692" s="101">
        <v>20000010</v>
      </c>
      <c r="E1692" s="101">
        <v>0</v>
      </c>
    </row>
    <row r="1693" spans="3:5">
      <c r="C1693" s="58" t="s">
        <v>1091</v>
      </c>
      <c r="D1693" s="101">
        <v>1895778</v>
      </c>
      <c r="E1693" s="101">
        <v>0</v>
      </c>
    </row>
    <row r="1694" spans="3:5">
      <c r="C1694" s="58" t="s">
        <v>1066</v>
      </c>
      <c r="D1694" s="101">
        <v>1000000</v>
      </c>
      <c r="E1694" s="101">
        <v>7235767.3300000001</v>
      </c>
    </row>
    <row r="1695" spans="3:5">
      <c r="C1695" s="58" t="s">
        <v>1726</v>
      </c>
      <c r="D1695" s="101">
        <v>16504533</v>
      </c>
      <c r="E1695" s="101">
        <v>0</v>
      </c>
    </row>
    <row r="1696" spans="3:5">
      <c r="C1696" s="58" t="s">
        <v>1394</v>
      </c>
      <c r="D1696" s="101">
        <v>64235945</v>
      </c>
      <c r="E1696" s="101">
        <v>0</v>
      </c>
    </row>
    <row r="1697" spans="3:5">
      <c r="C1697" s="58" t="s">
        <v>1940</v>
      </c>
      <c r="D1697" s="101">
        <v>0</v>
      </c>
      <c r="E1697" s="101">
        <v>8507029.8399999999</v>
      </c>
    </row>
    <row r="1698" spans="3:5">
      <c r="C1698" s="58" t="s">
        <v>1727</v>
      </c>
      <c r="D1698" s="101">
        <v>1895778</v>
      </c>
      <c r="E1698" s="101">
        <v>0</v>
      </c>
    </row>
    <row r="1699" spans="3:5">
      <c r="C1699" s="58" t="s">
        <v>2073</v>
      </c>
      <c r="D1699" s="101">
        <v>1000000</v>
      </c>
      <c r="E1699" s="101">
        <v>0</v>
      </c>
    </row>
    <row r="1700" spans="3:5">
      <c r="C1700" s="58" t="s">
        <v>899</v>
      </c>
      <c r="D1700" s="101">
        <v>3895064</v>
      </c>
      <c r="E1700" s="101">
        <v>0</v>
      </c>
    </row>
    <row r="1701" spans="3:5">
      <c r="C1701" s="58" t="s">
        <v>1728</v>
      </c>
      <c r="D1701" s="101">
        <v>516513844</v>
      </c>
      <c r="E1701" s="101">
        <v>200142559.06999999</v>
      </c>
    </row>
    <row r="1702" spans="3:5">
      <c r="C1702" s="58" t="s">
        <v>2074</v>
      </c>
      <c r="D1702" s="101">
        <v>1895778</v>
      </c>
      <c r="E1702" s="101">
        <v>0</v>
      </c>
    </row>
    <row r="1703" spans="3:5">
      <c r="C1703" s="58" t="s">
        <v>1729</v>
      </c>
      <c r="D1703" s="101">
        <v>65894259</v>
      </c>
      <c r="E1703" s="101">
        <v>0</v>
      </c>
    </row>
    <row r="1704" spans="3:5">
      <c r="C1704" s="58" t="s">
        <v>1730</v>
      </c>
      <c r="D1704" s="101">
        <v>157638293</v>
      </c>
      <c r="E1704" s="101">
        <v>46616234.579999998</v>
      </c>
    </row>
    <row r="1705" spans="3:5">
      <c r="C1705" s="58" t="s">
        <v>1731</v>
      </c>
      <c r="D1705" s="101">
        <v>54557051</v>
      </c>
      <c r="E1705" s="101">
        <v>0</v>
      </c>
    </row>
    <row r="1706" spans="3:5">
      <c r="C1706" s="58" t="s">
        <v>900</v>
      </c>
      <c r="D1706" s="101">
        <v>7016554</v>
      </c>
      <c r="E1706" s="101">
        <v>0</v>
      </c>
    </row>
    <row r="1707" spans="3:5">
      <c r="C1707" s="58" t="s">
        <v>1089</v>
      </c>
      <c r="D1707" s="101">
        <v>275227962</v>
      </c>
      <c r="E1707" s="101">
        <v>0</v>
      </c>
    </row>
    <row r="1708" spans="3:5">
      <c r="C1708" s="58" t="s">
        <v>2075</v>
      </c>
      <c r="D1708" s="101">
        <v>101293907</v>
      </c>
      <c r="E1708" s="101">
        <v>0</v>
      </c>
    </row>
    <row r="1709" spans="3:5">
      <c r="C1709" s="58" t="s">
        <v>512</v>
      </c>
      <c r="D1709" s="101">
        <v>6777150</v>
      </c>
      <c r="E1709" s="101">
        <v>0</v>
      </c>
    </row>
    <row r="1710" spans="3:5">
      <c r="C1710" s="58" t="s">
        <v>1732</v>
      </c>
      <c r="D1710" s="101">
        <v>104118244</v>
      </c>
      <c r="E1710" s="101">
        <v>0</v>
      </c>
    </row>
    <row r="1711" spans="3:5">
      <c r="C1711" s="58" t="s">
        <v>1733</v>
      </c>
      <c r="D1711" s="101">
        <v>10018924</v>
      </c>
      <c r="E1711" s="101">
        <v>1850954.41</v>
      </c>
    </row>
    <row r="1712" spans="3:5">
      <c r="C1712" s="58" t="s">
        <v>1734</v>
      </c>
      <c r="D1712" s="101">
        <v>238729304</v>
      </c>
      <c r="E1712" s="101">
        <v>0</v>
      </c>
    </row>
    <row r="1713" spans="3:5">
      <c r="C1713" s="58" t="s">
        <v>1088</v>
      </c>
      <c r="D1713" s="101">
        <v>58499682</v>
      </c>
      <c r="E1713" s="101">
        <v>0</v>
      </c>
    </row>
    <row r="1714" spans="3:5">
      <c r="C1714" s="58" t="s">
        <v>1856</v>
      </c>
      <c r="D1714" s="101">
        <v>0</v>
      </c>
      <c r="E1714" s="101">
        <v>0</v>
      </c>
    </row>
    <row r="1715" spans="3:5">
      <c r="C1715" s="58" t="s">
        <v>2076</v>
      </c>
      <c r="D1715" s="101">
        <v>8190327</v>
      </c>
      <c r="E1715" s="101">
        <v>0</v>
      </c>
    </row>
    <row r="1716" spans="3:5">
      <c r="C1716" s="58" t="s">
        <v>1735</v>
      </c>
      <c r="D1716" s="101">
        <v>1475554</v>
      </c>
      <c r="E1716" s="101">
        <v>0</v>
      </c>
    </row>
    <row r="1717" spans="3:5">
      <c r="C1717" s="58" t="s">
        <v>1302</v>
      </c>
      <c r="D1717" s="101">
        <v>347842137</v>
      </c>
      <c r="E1717" s="101">
        <v>0</v>
      </c>
    </row>
    <row r="1718" spans="3:5">
      <c r="C1718" s="58" t="s">
        <v>1281</v>
      </c>
      <c r="D1718" s="101">
        <v>55108192</v>
      </c>
      <c r="E1718" s="101">
        <v>0</v>
      </c>
    </row>
    <row r="1719" spans="3:5">
      <c r="C1719" s="58" t="s">
        <v>1736</v>
      </c>
      <c r="D1719" s="101">
        <v>8128647</v>
      </c>
      <c r="E1719" s="101">
        <v>0</v>
      </c>
    </row>
    <row r="1720" spans="3:5">
      <c r="C1720" s="58" t="s">
        <v>1737</v>
      </c>
      <c r="D1720" s="101">
        <v>6851701</v>
      </c>
      <c r="E1720" s="101">
        <v>0</v>
      </c>
    </row>
    <row r="1721" spans="3:5">
      <c r="C1721" s="58" t="s">
        <v>2077</v>
      </c>
      <c r="D1721" s="101">
        <v>6425145</v>
      </c>
      <c r="E1721" s="101">
        <v>0</v>
      </c>
    </row>
    <row r="1722" spans="3:5">
      <c r="C1722" s="58" t="s">
        <v>1738</v>
      </c>
      <c r="D1722" s="101">
        <v>136791551</v>
      </c>
      <c r="E1722" s="101">
        <v>0</v>
      </c>
    </row>
    <row r="1723" spans="3:5">
      <c r="C1723" s="58" t="s">
        <v>901</v>
      </c>
      <c r="D1723" s="101">
        <v>1127744</v>
      </c>
      <c r="E1723" s="101">
        <v>0</v>
      </c>
    </row>
    <row r="1724" spans="3:5">
      <c r="C1724" s="58" t="s">
        <v>1087</v>
      </c>
      <c r="D1724" s="101">
        <v>15160549</v>
      </c>
      <c r="E1724" s="101">
        <v>196356691.25</v>
      </c>
    </row>
    <row r="1725" spans="3:5">
      <c r="C1725" s="58" t="s">
        <v>1739</v>
      </c>
      <c r="D1725" s="101">
        <v>1200000</v>
      </c>
      <c r="E1725" s="101">
        <v>542144.93999999994</v>
      </c>
    </row>
    <row r="1726" spans="3:5">
      <c r="C1726" s="58" t="s">
        <v>1280</v>
      </c>
      <c r="D1726" s="101">
        <v>25828385</v>
      </c>
      <c r="E1726" s="101">
        <v>0</v>
      </c>
    </row>
    <row r="1727" spans="3:5">
      <c r="C1727" s="58" t="s">
        <v>2078</v>
      </c>
      <c r="D1727" s="101">
        <v>8534540</v>
      </c>
      <c r="E1727" s="101">
        <v>0</v>
      </c>
    </row>
    <row r="1728" spans="3:5">
      <c r="C1728" s="58" t="s">
        <v>1740</v>
      </c>
      <c r="D1728" s="101">
        <v>1471290</v>
      </c>
      <c r="E1728" s="101">
        <v>0</v>
      </c>
    </row>
    <row r="1729" spans="3:5">
      <c r="C1729" s="58" t="s">
        <v>2079</v>
      </c>
      <c r="D1729" s="101">
        <v>8149326</v>
      </c>
      <c r="E1729" s="101">
        <v>0</v>
      </c>
    </row>
    <row r="1730" spans="3:5">
      <c r="C1730" s="58" t="s">
        <v>1741</v>
      </c>
      <c r="D1730" s="101">
        <v>1566404</v>
      </c>
      <c r="E1730" s="101">
        <v>0</v>
      </c>
    </row>
    <row r="1731" spans="3:5">
      <c r="C1731" s="58" t="s">
        <v>2080</v>
      </c>
      <c r="D1731" s="101">
        <v>8004145</v>
      </c>
      <c r="E1731" s="101">
        <v>0</v>
      </c>
    </row>
    <row r="1732" spans="3:5">
      <c r="C1732" s="58" t="s">
        <v>1941</v>
      </c>
      <c r="D1732" s="101">
        <v>0</v>
      </c>
      <c r="E1732" s="101">
        <v>0</v>
      </c>
    </row>
    <row r="1733" spans="3:5">
      <c r="C1733" s="58" t="s">
        <v>2081</v>
      </c>
      <c r="D1733" s="101">
        <v>9325320</v>
      </c>
      <c r="E1733" s="101">
        <v>0</v>
      </c>
    </row>
    <row r="1734" spans="3:5">
      <c r="C1734" s="58" t="s">
        <v>1086</v>
      </c>
      <c r="D1734" s="101">
        <v>497273476</v>
      </c>
      <c r="E1734" s="101">
        <v>0</v>
      </c>
    </row>
    <row r="1735" spans="3:5">
      <c r="C1735" s="58" t="s">
        <v>1942</v>
      </c>
      <c r="D1735" s="101">
        <v>0</v>
      </c>
      <c r="E1735" s="101">
        <v>0</v>
      </c>
    </row>
    <row r="1736" spans="3:5">
      <c r="C1736" s="58" t="s">
        <v>1794</v>
      </c>
      <c r="D1736" s="101">
        <v>0</v>
      </c>
      <c r="E1736" s="101">
        <v>0</v>
      </c>
    </row>
    <row r="1737" spans="3:5">
      <c r="C1737" s="58" t="s">
        <v>2082</v>
      </c>
      <c r="D1737" s="101">
        <v>8323230</v>
      </c>
      <c r="E1737" s="101">
        <v>0</v>
      </c>
    </row>
    <row r="1738" spans="3:5">
      <c r="C1738" s="58" t="s">
        <v>1279</v>
      </c>
      <c r="D1738" s="101">
        <v>34729907</v>
      </c>
      <c r="E1738" s="101">
        <v>0</v>
      </c>
    </row>
    <row r="1739" spans="3:5">
      <c r="C1739" s="58" t="s">
        <v>1742</v>
      </c>
      <c r="D1739" s="101">
        <v>3759519</v>
      </c>
      <c r="E1739" s="101">
        <v>0</v>
      </c>
    </row>
    <row r="1740" spans="3:5">
      <c r="C1740" s="58" t="s">
        <v>1743</v>
      </c>
      <c r="D1740" s="101">
        <v>9461421</v>
      </c>
      <c r="E1740" s="101">
        <v>0</v>
      </c>
    </row>
    <row r="1741" spans="3:5">
      <c r="C1741" s="58" t="s">
        <v>1744</v>
      </c>
      <c r="D1741" s="101">
        <v>1238056</v>
      </c>
      <c r="E1741" s="101">
        <v>0</v>
      </c>
    </row>
    <row r="1742" spans="3:5">
      <c r="C1742" s="58" t="s">
        <v>388</v>
      </c>
      <c r="D1742" s="101">
        <v>731089999</v>
      </c>
      <c r="E1742" s="101">
        <v>0</v>
      </c>
    </row>
    <row r="1743" spans="3:5">
      <c r="C1743" s="58" t="s">
        <v>2083</v>
      </c>
      <c r="D1743" s="101">
        <v>8440178</v>
      </c>
      <c r="E1743" s="101">
        <v>0</v>
      </c>
    </row>
    <row r="1744" spans="3:5">
      <c r="C1744" s="58" t="s">
        <v>1085</v>
      </c>
      <c r="D1744" s="101">
        <v>15920921</v>
      </c>
      <c r="E1744" s="101">
        <v>0</v>
      </c>
    </row>
    <row r="1745" spans="3:5">
      <c r="C1745" s="58" t="s">
        <v>1745</v>
      </c>
      <c r="D1745" s="101">
        <v>3414671</v>
      </c>
      <c r="E1745" s="101">
        <v>4472158.01</v>
      </c>
    </row>
    <row r="1746" spans="3:5">
      <c r="C1746" s="58" t="s">
        <v>1746</v>
      </c>
      <c r="D1746" s="101">
        <v>1238056</v>
      </c>
      <c r="E1746" s="101">
        <v>0</v>
      </c>
    </row>
    <row r="1747" spans="3:5">
      <c r="C1747" s="58" t="s">
        <v>805</v>
      </c>
      <c r="D1747" s="101">
        <v>2416050</v>
      </c>
      <c r="E1747" s="101">
        <v>0</v>
      </c>
    </row>
    <row r="1748" spans="3:5">
      <c r="C1748" s="58" t="s">
        <v>1747</v>
      </c>
      <c r="D1748" s="101">
        <v>1098624</v>
      </c>
      <c r="E1748" s="101">
        <v>0</v>
      </c>
    </row>
    <row r="1749" spans="3:5">
      <c r="C1749" s="58" t="s">
        <v>1748</v>
      </c>
      <c r="D1749" s="101">
        <v>386251820</v>
      </c>
      <c r="E1749" s="101">
        <v>41383888.969999999</v>
      </c>
    </row>
    <row r="1750" spans="3:5">
      <c r="C1750" s="58" t="s">
        <v>806</v>
      </c>
      <c r="D1750" s="101">
        <v>1253571</v>
      </c>
      <c r="E1750" s="101">
        <v>0</v>
      </c>
    </row>
    <row r="1751" spans="3:5">
      <c r="C1751" s="58" t="s">
        <v>807</v>
      </c>
      <c r="D1751" s="101">
        <v>2414050</v>
      </c>
      <c r="E1751" s="101">
        <v>0</v>
      </c>
    </row>
    <row r="1752" spans="3:5">
      <c r="C1752" s="58" t="s">
        <v>1749</v>
      </c>
      <c r="D1752" s="101">
        <v>5106050</v>
      </c>
      <c r="E1752" s="101">
        <v>2149940.35</v>
      </c>
    </row>
    <row r="1753" spans="3:5">
      <c r="C1753" s="58" t="s">
        <v>1278</v>
      </c>
      <c r="D1753" s="101">
        <v>11582513</v>
      </c>
      <c r="E1753" s="101">
        <v>0</v>
      </c>
    </row>
    <row r="1754" spans="3:5">
      <c r="C1754" s="58" t="s">
        <v>1750</v>
      </c>
      <c r="D1754" s="101">
        <v>8525648</v>
      </c>
      <c r="E1754" s="101">
        <v>0</v>
      </c>
    </row>
    <row r="1755" spans="3:5">
      <c r="C1755" s="58" t="s">
        <v>1751</v>
      </c>
      <c r="D1755" s="101">
        <v>46380581</v>
      </c>
      <c r="E1755" s="101">
        <v>13615902.73</v>
      </c>
    </row>
    <row r="1756" spans="3:5">
      <c r="C1756" s="58" t="s">
        <v>412</v>
      </c>
      <c r="D1756" s="101">
        <v>13515310</v>
      </c>
      <c r="E1756" s="101">
        <v>0</v>
      </c>
    </row>
    <row r="1757" spans="3:5">
      <c r="C1757" s="58" t="s">
        <v>1752</v>
      </c>
      <c r="D1757" s="101">
        <v>2476558</v>
      </c>
      <c r="E1757" s="101">
        <v>0</v>
      </c>
    </row>
    <row r="1758" spans="3:5">
      <c r="C1758" s="58" t="s">
        <v>1753</v>
      </c>
      <c r="D1758" s="101">
        <v>215335</v>
      </c>
      <c r="E1758" s="101">
        <v>0</v>
      </c>
    </row>
    <row r="1759" spans="3:5">
      <c r="C1759" s="58" t="s">
        <v>1754</v>
      </c>
      <c r="D1759" s="101">
        <v>76173203</v>
      </c>
      <c r="E1759" s="101">
        <v>19894629.550000001</v>
      </c>
    </row>
    <row r="1760" spans="3:5">
      <c r="C1760" s="58" t="s">
        <v>1943</v>
      </c>
      <c r="D1760" s="101">
        <v>0</v>
      </c>
      <c r="E1760" s="101">
        <v>0</v>
      </c>
    </row>
    <row r="1761" spans="3:5">
      <c r="C1761" s="58" t="s">
        <v>1755</v>
      </c>
      <c r="D1761" s="101">
        <v>2864153</v>
      </c>
      <c r="E1761" s="101">
        <v>0</v>
      </c>
    </row>
    <row r="1762" spans="3:5">
      <c r="C1762" s="58" t="s">
        <v>1756</v>
      </c>
      <c r="D1762" s="101">
        <v>2476558</v>
      </c>
      <c r="E1762" s="101">
        <v>0</v>
      </c>
    </row>
    <row r="1763" spans="3:5">
      <c r="C1763" s="58" t="s">
        <v>1084</v>
      </c>
      <c r="D1763" s="101">
        <v>2476558</v>
      </c>
      <c r="E1763" s="101">
        <v>0</v>
      </c>
    </row>
    <row r="1764" spans="3:5">
      <c r="C1764" s="58" t="s">
        <v>1083</v>
      </c>
      <c r="D1764" s="101">
        <v>2476558</v>
      </c>
      <c r="E1764" s="101">
        <v>0</v>
      </c>
    </row>
    <row r="1765" spans="3:5">
      <c r="C1765" s="58" t="s">
        <v>1757</v>
      </c>
      <c r="D1765" s="101">
        <v>12000000</v>
      </c>
      <c r="E1765" s="101">
        <v>17789881.949999999</v>
      </c>
    </row>
    <row r="1766" spans="3:5">
      <c r="C1766" s="58" t="s">
        <v>1758</v>
      </c>
      <c r="D1766" s="101">
        <v>5270482</v>
      </c>
      <c r="E1766" s="101">
        <v>0</v>
      </c>
    </row>
    <row r="1767" spans="3:5">
      <c r="C1767" s="58" t="s">
        <v>925</v>
      </c>
      <c r="D1767" s="101">
        <v>28438547</v>
      </c>
      <c r="E1767" s="101">
        <v>0</v>
      </c>
    </row>
    <row r="1768" spans="3:5">
      <c r="C1768" s="58" t="s">
        <v>1277</v>
      </c>
      <c r="D1768" s="101">
        <v>60931180</v>
      </c>
      <c r="E1768" s="101">
        <v>0</v>
      </c>
    </row>
    <row r="1769" spans="3:5">
      <c r="C1769" s="58" t="s">
        <v>1759</v>
      </c>
      <c r="D1769" s="101">
        <v>12382787</v>
      </c>
      <c r="E1769" s="101">
        <v>0</v>
      </c>
    </row>
    <row r="1770" spans="3:5">
      <c r="C1770" s="58" t="s">
        <v>1760</v>
      </c>
      <c r="D1770" s="101">
        <v>5206819</v>
      </c>
      <c r="E1770" s="101">
        <v>0</v>
      </c>
    </row>
    <row r="1771" spans="3:5">
      <c r="C1771" s="58" t="s">
        <v>1761</v>
      </c>
      <c r="D1771" s="101">
        <v>1487662</v>
      </c>
      <c r="E1771" s="101">
        <v>0</v>
      </c>
    </row>
    <row r="1772" spans="3:5">
      <c r="C1772" s="58" t="s">
        <v>816</v>
      </c>
      <c r="D1772" s="101">
        <v>12382793</v>
      </c>
      <c r="E1772" s="101">
        <v>0</v>
      </c>
    </row>
    <row r="1773" spans="3:5">
      <c r="C1773" s="58" t="s">
        <v>1082</v>
      </c>
      <c r="D1773" s="101">
        <v>2476559</v>
      </c>
      <c r="E1773" s="101">
        <v>0</v>
      </c>
    </row>
    <row r="1774" spans="3:5">
      <c r="C1774" s="58" t="s">
        <v>2084</v>
      </c>
      <c r="D1774" s="101">
        <v>21982761</v>
      </c>
      <c r="E1774" s="101">
        <v>0</v>
      </c>
    </row>
    <row r="1775" spans="3:5">
      <c r="C1775" s="58" t="s">
        <v>1762</v>
      </c>
      <c r="D1775" s="101">
        <v>5206819</v>
      </c>
      <c r="E1775" s="101">
        <v>0</v>
      </c>
    </row>
    <row r="1776" spans="3:5">
      <c r="C1776" s="58" t="s">
        <v>1763</v>
      </c>
      <c r="D1776" s="101">
        <v>1528554</v>
      </c>
      <c r="E1776" s="101">
        <v>0</v>
      </c>
    </row>
    <row r="1777" spans="3:5">
      <c r="C1777" s="58" t="s">
        <v>1764</v>
      </c>
      <c r="D1777" s="101">
        <v>5699789</v>
      </c>
      <c r="E1777" s="101">
        <v>3064789.09</v>
      </c>
    </row>
    <row r="1778" spans="3:5">
      <c r="C1778" s="58" t="s">
        <v>1081</v>
      </c>
      <c r="D1778" s="101">
        <v>22543723</v>
      </c>
      <c r="E1778" s="101">
        <v>0</v>
      </c>
    </row>
    <row r="1779" spans="3:5">
      <c r="C1779" s="58" t="s">
        <v>1765</v>
      </c>
      <c r="D1779" s="101">
        <v>5699789</v>
      </c>
      <c r="E1779" s="101">
        <v>3064789.09</v>
      </c>
    </row>
    <row r="1780" spans="3:5">
      <c r="C1780" s="58" t="s">
        <v>1276</v>
      </c>
      <c r="D1780" s="101">
        <v>107441747</v>
      </c>
      <c r="E1780" s="101">
        <v>385000</v>
      </c>
    </row>
    <row r="1781" spans="3:5">
      <c r="C1781" s="58" t="s">
        <v>993</v>
      </c>
      <c r="D1781" s="101">
        <v>7245692</v>
      </c>
      <c r="E1781" s="101">
        <v>0</v>
      </c>
    </row>
    <row r="1782" spans="3:5">
      <c r="C1782" s="58" t="s">
        <v>1969</v>
      </c>
      <c r="D1782" s="101">
        <v>0</v>
      </c>
      <c r="E1782" s="101">
        <v>0</v>
      </c>
    </row>
    <row r="1783" spans="3:5">
      <c r="C1783" s="58" t="s">
        <v>1766</v>
      </c>
      <c r="D1783" s="101">
        <v>9137263</v>
      </c>
      <c r="E1783" s="101">
        <v>0</v>
      </c>
    </row>
    <row r="1784" spans="3:5">
      <c r="C1784" s="58" t="s">
        <v>1767</v>
      </c>
      <c r="D1784" s="101">
        <v>2891377</v>
      </c>
      <c r="E1784" s="101">
        <v>0</v>
      </c>
    </row>
    <row r="1785" spans="3:5">
      <c r="C1785" s="58" t="s">
        <v>902</v>
      </c>
      <c r="D1785" s="101">
        <v>500000</v>
      </c>
      <c r="E1785" s="101">
        <v>0</v>
      </c>
    </row>
    <row r="1786" spans="3:5">
      <c r="C1786" s="58" t="s">
        <v>1768</v>
      </c>
      <c r="D1786" s="101">
        <v>1267200</v>
      </c>
      <c r="E1786" s="101">
        <v>0</v>
      </c>
    </row>
    <row r="1787" spans="3:5">
      <c r="C1787" s="58" t="s">
        <v>1769</v>
      </c>
      <c r="D1787" s="101">
        <v>2891377</v>
      </c>
      <c r="E1787" s="101">
        <v>0</v>
      </c>
    </row>
    <row r="1788" spans="3:5">
      <c r="C1788" s="58" t="s">
        <v>1770</v>
      </c>
      <c r="D1788" s="101">
        <v>66803816</v>
      </c>
      <c r="E1788" s="101">
        <v>3009208.39</v>
      </c>
    </row>
    <row r="1789" spans="3:5">
      <c r="C1789" s="58" t="s">
        <v>1771</v>
      </c>
      <c r="D1789" s="101">
        <v>2470836</v>
      </c>
      <c r="E1789" s="101">
        <v>0</v>
      </c>
    </row>
    <row r="1790" spans="3:5">
      <c r="C1790" s="58" t="s">
        <v>903</v>
      </c>
      <c r="D1790" s="101">
        <v>0</v>
      </c>
      <c r="E1790" s="101">
        <v>11566780</v>
      </c>
    </row>
    <row r="1791" spans="3:5">
      <c r="C1791" s="58" t="s">
        <v>1772</v>
      </c>
      <c r="D1791" s="101">
        <v>1235038</v>
      </c>
      <c r="E1791" s="101">
        <v>0</v>
      </c>
    </row>
    <row r="1792" spans="3:5">
      <c r="C1792" s="58" t="s">
        <v>1773</v>
      </c>
      <c r="D1792" s="101">
        <v>1235038</v>
      </c>
      <c r="E1792" s="101">
        <v>0</v>
      </c>
    </row>
    <row r="1793" spans="3:5">
      <c r="C1793" s="58" t="s">
        <v>1774</v>
      </c>
      <c r="D1793" s="101">
        <v>1496906</v>
      </c>
      <c r="E1793" s="101">
        <v>0</v>
      </c>
    </row>
    <row r="1794" spans="3:5">
      <c r="C1794" s="58" t="s">
        <v>1080</v>
      </c>
      <c r="D1794" s="101">
        <v>3125446</v>
      </c>
      <c r="E1794" s="101">
        <v>0</v>
      </c>
    </row>
    <row r="1795" spans="3:5">
      <c r="C1795" s="58" t="s">
        <v>717</v>
      </c>
      <c r="D1795" s="101">
        <v>1192744</v>
      </c>
      <c r="E1795" s="101">
        <v>0</v>
      </c>
    </row>
    <row r="1796" spans="3:5">
      <c r="C1796" s="58" t="s">
        <v>1079</v>
      </c>
      <c r="D1796" s="101">
        <v>1909685</v>
      </c>
      <c r="E1796" s="101">
        <v>0</v>
      </c>
    </row>
    <row r="1797" spans="3:5">
      <c r="C1797" s="58" t="s">
        <v>389</v>
      </c>
      <c r="D1797" s="101">
        <v>242043314</v>
      </c>
      <c r="E1797" s="101">
        <v>17310562.68</v>
      </c>
    </row>
    <row r="1798" spans="3:5">
      <c r="C1798" s="58" t="s">
        <v>1078</v>
      </c>
      <c r="D1798" s="101">
        <v>2479442</v>
      </c>
      <c r="E1798" s="101">
        <v>0</v>
      </c>
    </row>
    <row r="1799" spans="3:5">
      <c r="C1799" s="58" t="s">
        <v>413</v>
      </c>
      <c r="D1799" s="101">
        <v>261865482</v>
      </c>
      <c r="E1799" s="101">
        <v>157113138.75</v>
      </c>
    </row>
    <row r="1800" spans="3:5">
      <c r="C1800" s="58" t="s">
        <v>1944</v>
      </c>
      <c r="D1800" s="101">
        <v>0</v>
      </c>
      <c r="E1800" s="101">
        <v>0</v>
      </c>
    </row>
    <row r="1801" spans="3:5">
      <c r="C1801" s="58" t="s">
        <v>1970</v>
      </c>
      <c r="D1801" s="101">
        <v>0</v>
      </c>
      <c r="E1801" s="101">
        <v>0</v>
      </c>
    </row>
    <row r="1802" spans="3:5">
      <c r="C1802" s="58" t="s">
        <v>1077</v>
      </c>
      <c r="D1802" s="101">
        <v>1691173</v>
      </c>
      <c r="E1802" s="101">
        <v>0</v>
      </c>
    </row>
    <row r="1803" spans="3:5">
      <c r="C1803" s="58" t="s">
        <v>390</v>
      </c>
      <c r="D1803" s="101">
        <v>409574383</v>
      </c>
      <c r="E1803" s="101">
        <v>193785085.16999999</v>
      </c>
    </row>
    <row r="1804" spans="3:5">
      <c r="C1804" s="58" t="s">
        <v>1775</v>
      </c>
      <c r="D1804" s="101">
        <v>1161728</v>
      </c>
      <c r="E1804" s="101">
        <v>0</v>
      </c>
    </row>
    <row r="1805" spans="3:5">
      <c r="C1805" s="58" t="s">
        <v>1857</v>
      </c>
      <c r="D1805" s="101">
        <v>0</v>
      </c>
      <c r="E1805" s="101">
        <v>0</v>
      </c>
    </row>
    <row r="1806" spans="3:5">
      <c r="C1806" s="58" t="s">
        <v>1776</v>
      </c>
      <c r="D1806" s="101">
        <v>1418878</v>
      </c>
      <c r="E1806" s="101">
        <v>0</v>
      </c>
    </row>
    <row r="1807" spans="3:5">
      <c r="C1807" s="58" t="s">
        <v>994</v>
      </c>
      <c r="D1807" s="101">
        <v>8656061</v>
      </c>
      <c r="E1807" s="101">
        <v>0</v>
      </c>
    </row>
    <row r="1808" spans="3:5">
      <c r="C1808" s="58" t="s">
        <v>1777</v>
      </c>
      <c r="D1808" s="101">
        <v>2429693</v>
      </c>
      <c r="E1808" s="101">
        <v>0</v>
      </c>
    </row>
    <row r="1809" spans="3:5">
      <c r="C1809" s="58" t="s">
        <v>995</v>
      </c>
      <c r="D1809" s="101">
        <v>6761825</v>
      </c>
      <c r="E1809" s="101">
        <v>0</v>
      </c>
    </row>
    <row r="1810" spans="3:5">
      <c r="C1810" s="58" t="s">
        <v>1778</v>
      </c>
      <c r="D1810" s="101">
        <v>1394224</v>
      </c>
      <c r="E1810" s="101">
        <v>0</v>
      </c>
    </row>
    <row r="1811" spans="3:5">
      <c r="C1811" s="58" t="s">
        <v>1779</v>
      </c>
      <c r="D1811" s="101">
        <v>1394224</v>
      </c>
      <c r="E1811" s="101">
        <v>0</v>
      </c>
    </row>
    <row r="1812" spans="3:5">
      <c r="C1812" s="58" t="s">
        <v>391</v>
      </c>
      <c r="D1812" s="101">
        <v>83536021</v>
      </c>
      <c r="E1812" s="101">
        <v>21995730.57</v>
      </c>
    </row>
    <row r="1813" spans="3:5">
      <c r="C1813" s="58" t="s">
        <v>1780</v>
      </c>
      <c r="D1813" s="101">
        <v>3871361</v>
      </c>
      <c r="E1813" s="101">
        <v>0</v>
      </c>
    </row>
    <row r="1814" spans="3:5">
      <c r="C1814" s="58" t="s">
        <v>1781</v>
      </c>
      <c r="D1814" s="101">
        <v>1266771</v>
      </c>
      <c r="E1814" s="101">
        <v>0</v>
      </c>
    </row>
    <row r="1815" spans="3:5">
      <c r="C1815" s="58" t="s">
        <v>1782</v>
      </c>
      <c r="D1815" s="101">
        <v>1487663</v>
      </c>
      <c r="E1815" s="101">
        <v>0</v>
      </c>
    </row>
    <row r="1816" spans="3:5">
      <c r="C1816" s="58" t="s">
        <v>1783</v>
      </c>
      <c r="D1816" s="101">
        <v>7438315</v>
      </c>
      <c r="E1816" s="101">
        <v>0</v>
      </c>
    </row>
    <row r="1817" spans="3:5">
      <c r="C1817" s="58" t="s">
        <v>1784</v>
      </c>
      <c r="D1817" s="101">
        <v>1487663</v>
      </c>
      <c r="E1817" s="101">
        <v>0</v>
      </c>
    </row>
    <row r="1818" spans="3:5">
      <c r="C1818" s="58" t="s">
        <v>1785</v>
      </c>
      <c r="D1818" s="101">
        <v>155102429</v>
      </c>
      <c r="E1818" s="101">
        <v>27593463.68</v>
      </c>
    </row>
    <row r="1819" spans="3:5">
      <c r="C1819" s="58" t="s">
        <v>1065</v>
      </c>
      <c r="D1819" s="101">
        <v>150000002</v>
      </c>
      <c r="E1819" s="101">
        <v>106909057.64</v>
      </c>
    </row>
    <row r="1820" spans="3:5">
      <c r="C1820" s="58" t="s">
        <v>1786</v>
      </c>
      <c r="D1820" s="101">
        <v>1635451</v>
      </c>
      <c r="E1820" s="101">
        <v>0</v>
      </c>
    </row>
    <row r="1821" spans="3:5">
      <c r="C1821" s="58" t="s">
        <v>1787</v>
      </c>
      <c r="D1821" s="101">
        <v>1054100</v>
      </c>
      <c r="E1821" s="101">
        <v>0</v>
      </c>
    </row>
    <row r="1822" spans="3:5">
      <c r="C1822" s="58" t="s">
        <v>1788</v>
      </c>
      <c r="D1822" s="101">
        <v>1265068</v>
      </c>
      <c r="E1822" s="101">
        <v>0</v>
      </c>
    </row>
    <row r="1823" spans="3:5">
      <c r="C1823" s="58" t="s">
        <v>1945</v>
      </c>
      <c r="D1823" s="101">
        <v>0</v>
      </c>
      <c r="E1823" s="101">
        <v>3075427.83</v>
      </c>
    </row>
    <row r="1824" spans="3:5">
      <c r="C1824" s="58" t="s">
        <v>1789</v>
      </c>
      <c r="D1824" s="101">
        <v>3639698</v>
      </c>
      <c r="E1824" s="101">
        <v>0</v>
      </c>
    </row>
    <row r="1825" spans="3:5">
      <c r="C1825" s="58" t="s">
        <v>1790</v>
      </c>
      <c r="D1825" s="101">
        <v>2476558</v>
      </c>
      <c r="E1825" s="101">
        <v>0</v>
      </c>
    </row>
    <row r="1826" spans="3:5">
      <c r="C1826" s="58" t="s">
        <v>1076</v>
      </c>
      <c r="D1826" s="101">
        <v>21033435</v>
      </c>
      <c r="E1826" s="101">
        <v>0</v>
      </c>
    </row>
    <row r="1827" spans="3:5">
      <c r="C1827" s="58" t="s">
        <v>1075</v>
      </c>
      <c r="D1827" s="101">
        <v>2476559</v>
      </c>
      <c r="E1827" s="101">
        <v>0</v>
      </c>
    </row>
    <row r="1828" spans="3:5">
      <c r="C1828" s="58" t="s">
        <v>438</v>
      </c>
      <c r="D1828" s="101">
        <v>151480514</v>
      </c>
      <c r="E1828" s="101">
        <v>81417184.75999999</v>
      </c>
    </row>
    <row r="1829" spans="3:5">
      <c r="C1829" s="58" t="s">
        <v>1074</v>
      </c>
      <c r="D1829" s="101">
        <v>15323327</v>
      </c>
      <c r="E1829" s="101">
        <v>12000000</v>
      </c>
    </row>
    <row r="1830" spans="3:5">
      <c r="C1830" s="58" t="s">
        <v>808</v>
      </c>
      <c r="D1830" s="101">
        <v>1823763</v>
      </c>
      <c r="E1830" s="101">
        <v>6079462.0099999998</v>
      </c>
    </row>
    <row r="1831" spans="3:5">
      <c r="C1831" s="58" t="s">
        <v>1073</v>
      </c>
      <c r="D1831" s="101">
        <v>1823763</v>
      </c>
      <c r="E1831" s="101">
        <v>0</v>
      </c>
    </row>
    <row r="1832" spans="3:5">
      <c r="C1832" s="58" t="s">
        <v>1072</v>
      </c>
      <c r="D1832" s="101">
        <v>37690593</v>
      </c>
      <c r="E1832" s="101">
        <v>0</v>
      </c>
    </row>
    <row r="1833" spans="3:5">
      <c r="C1833" s="58" t="s">
        <v>809</v>
      </c>
      <c r="D1833" s="101">
        <v>1151599</v>
      </c>
      <c r="E1833" s="101">
        <v>0</v>
      </c>
    </row>
    <row r="1834" spans="3:5">
      <c r="C1834" s="58" t="s">
        <v>1791</v>
      </c>
      <c r="D1834" s="101">
        <v>1695413</v>
      </c>
      <c r="E1834" s="101">
        <v>0</v>
      </c>
    </row>
    <row r="1835" spans="3:5">
      <c r="C1835" s="58" t="s">
        <v>810</v>
      </c>
      <c r="D1835" s="101">
        <v>1155900</v>
      </c>
      <c r="E1835" s="101">
        <v>0</v>
      </c>
    </row>
    <row r="1836" spans="3:5">
      <c r="C1836" s="58" t="s">
        <v>1792</v>
      </c>
      <c r="D1836" s="101">
        <v>22049160</v>
      </c>
      <c r="E1836" s="101">
        <v>0</v>
      </c>
    </row>
    <row r="1837" spans="3:5">
      <c r="C1837" s="58" t="s">
        <v>1071</v>
      </c>
      <c r="D1837" s="101">
        <v>1695413</v>
      </c>
      <c r="E1837" s="101">
        <v>0</v>
      </c>
    </row>
    <row r="1838" spans="3:5">
      <c r="C1838" s="58" t="s">
        <v>439</v>
      </c>
      <c r="D1838" s="101">
        <v>105000003</v>
      </c>
      <c r="E1838" s="101">
        <v>84000000</v>
      </c>
    </row>
    <row r="1839" spans="3:5">
      <c r="C1839" s="58" t="s">
        <v>811</v>
      </c>
      <c r="D1839" s="101">
        <v>1695413</v>
      </c>
      <c r="E1839" s="101">
        <v>0</v>
      </c>
    </row>
    <row r="1840" spans="3:5">
      <c r="C1840" s="58" t="s">
        <v>812</v>
      </c>
      <c r="D1840" s="101">
        <v>10207251</v>
      </c>
      <c r="E1840" s="101">
        <v>0</v>
      </c>
    </row>
    <row r="1841" spans="3:5">
      <c r="C1841" s="58" t="s">
        <v>1070</v>
      </c>
      <c r="D1841" s="101">
        <v>300000000</v>
      </c>
      <c r="E1841" s="101">
        <v>0</v>
      </c>
    </row>
    <row r="1842" spans="3:5">
      <c r="C1842" s="58" t="s">
        <v>1946</v>
      </c>
      <c r="D1842" s="101">
        <v>0</v>
      </c>
      <c r="E1842" s="101">
        <v>0</v>
      </c>
    </row>
    <row r="1843" spans="3:5">
      <c r="C1843" s="58" t="s">
        <v>1947</v>
      </c>
      <c r="D1843" s="101">
        <v>0</v>
      </c>
      <c r="E1843" s="101">
        <v>0</v>
      </c>
    </row>
    <row r="1844" spans="3:5">
      <c r="C1844" s="58" t="s">
        <v>813</v>
      </c>
      <c r="D1844" s="101">
        <v>734370</v>
      </c>
      <c r="E1844" s="101">
        <v>0</v>
      </c>
    </row>
    <row r="1845" spans="3:5">
      <c r="C1845" s="58" t="s">
        <v>1069</v>
      </c>
      <c r="D1845" s="101">
        <v>1271972</v>
      </c>
      <c r="E1845" s="101">
        <v>0</v>
      </c>
    </row>
    <row r="1846" spans="3:5">
      <c r="C1846" s="58" t="s">
        <v>904</v>
      </c>
      <c r="D1846" s="101">
        <v>75000062</v>
      </c>
      <c r="E1846" s="101">
        <v>0</v>
      </c>
    </row>
    <row r="1847" spans="3:5">
      <c r="C1847" s="58" t="s">
        <v>814</v>
      </c>
      <c r="D1847" s="101">
        <v>868442</v>
      </c>
      <c r="E1847" s="101">
        <v>0</v>
      </c>
    </row>
    <row r="1848" spans="3:5">
      <c r="C1848" s="58" t="s">
        <v>815</v>
      </c>
      <c r="D1848" s="101">
        <v>6989387</v>
      </c>
      <c r="E1848" s="101">
        <v>0</v>
      </c>
    </row>
    <row r="1849" spans="3:5">
      <c r="C1849" s="58" t="s">
        <v>1068</v>
      </c>
      <c r="D1849" s="101">
        <v>7052163</v>
      </c>
      <c r="E1849" s="101">
        <v>0</v>
      </c>
    </row>
    <row r="1850" spans="3:5">
      <c r="C1850" s="58" t="s">
        <v>440</v>
      </c>
      <c r="D1850" s="101">
        <v>105001002</v>
      </c>
      <c r="E1850" s="101">
        <v>28000000</v>
      </c>
    </row>
    <row r="1851" spans="3:5">
      <c r="C1851" s="100" t="s">
        <v>242</v>
      </c>
      <c r="D1851" s="101">
        <v>1703117147</v>
      </c>
      <c r="E1851" s="101">
        <v>29859350.449999999</v>
      </c>
    </row>
    <row r="1852" spans="3:5">
      <c r="C1852" s="58" t="s">
        <v>2085</v>
      </c>
      <c r="D1852" s="101">
        <v>136288789</v>
      </c>
      <c r="E1852" s="101">
        <v>29859350.449999999</v>
      </c>
    </row>
    <row r="1853" spans="3:5">
      <c r="C1853" s="58" t="s">
        <v>1302</v>
      </c>
      <c r="D1853" s="101">
        <v>1431238972</v>
      </c>
      <c r="E1853" s="101">
        <v>0</v>
      </c>
    </row>
    <row r="1854" spans="3:5">
      <c r="C1854" s="58" t="s">
        <v>1067</v>
      </c>
      <c r="D1854" s="101">
        <v>79073485</v>
      </c>
      <c r="E1854" s="101">
        <v>0</v>
      </c>
    </row>
    <row r="1855" spans="3:5">
      <c r="C1855" s="58" t="s">
        <v>2086</v>
      </c>
      <c r="D1855" s="101">
        <v>17735901</v>
      </c>
      <c r="E1855" s="101">
        <v>0</v>
      </c>
    </row>
    <row r="1856" spans="3:5">
      <c r="C1856" s="58" t="s">
        <v>1793</v>
      </c>
      <c r="D1856" s="101">
        <v>38780000</v>
      </c>
      <c r="E1856" s="101">
        <v>0</v>
      </c>
    </row>
    <row r="1857" spans="3:5">
      <c r="C1857" s="58" t="s">
        <v>257</v>
      </c>
      <c r="D1857" s="101">
        <v>1500000000</v>
      </c>
      <c r="E1857" s="101">
        <v>433686518.24000001</v>
      </c>
    </row>
    <row r="1858" spans="3:5">
      <c r="C1858" s="58" t="s">
        <v>2071</v>
      </c>
      <c r="D1858" s="101">
        <v>1500000000</v>
      </c>
      <c r="E1858" s="101">
        <v>433686518.24000001</v>
      </c>
    </row>
    <row r="1859" spans="3:5">
      <c r="C1859" s="100" t="s">
        <v>243</v>
      </c>
      <c r="D1859" s="101">
        <v>6230343263</v>
      </c>
      <c r="E1859" s="101">
        <v>910397205.96000004</v>
      </c>
    </row>
    <row r="1860" spans="3:5">
      <c r="C1860" s="58" t="s">
        <v>2087</v>
      </c>
      <c r="D1860" s="101">
        <v>991075841</v>
      </c>
      <c r="E1860" s="101">
        <v>0</v>
      </c>
    </row>
    <row r="1861" spans="3:5">
      <c r="C1861" s="58" t="s">
        <v>2071</v>
      </c>
      <c r="D1861" s="101">
        <v>2620000000</v>
      </c>
      <c r="E1861" s="101">
        <v>529301569.51999998</v>
      </c>
    </row>
    <row r="1862" spans="3:5">
      <c r="C1862" s="58" t="s">
        <v>1794</v>
      </c>
      <c r="D1862" s="101">
        <v>30182472</v>
      </c>
      <c r="E1862" s="101">
        <v>1639726.4</v>
      </c>
    </row>
    <row r="1863" spans="3:5">
      <c r="C1863" s="58" t="s">
        <v>1279</v>
      </c>
      <c r="D1863" s="101">
        <v>1327877267</v>
      </c>
      <c r="E1863" s="101">
        <v>379455910.04000002</v>
      </c>
    </row>
    <row r="1864" spans="3:5">
      <c r="C1864" s="58" t="s">
        <v>903</v>
      </c>
      <c r="D1864" s="101">
        <v>1261207683</v>
      </c>
      <c r="E1864" s="101">
        <v>0</v>
      </c>
    </row>
    <row r="1865" spans="3:5">
      <c r="C1865" s="160" t="s">
        <v>256</v>
      </c>
      <c r="D1865" s="161">
        <v>11498630580</v>
      </c>
      <c r="E1865" s="161">
        <v>377343404.56000006</v>
      </c>
    </row>
    <row r="1866" spans="3:5">
      <c r="C1866" s="100" t="s">
        <v>240</v>
      </c>
      <c r="D1866" s="101">
        <v>1965579325</v>
      </c>
      <c r="E1866" s="101">
        <v>353677952.91000003</v>
      </c>
    </row>
    <row r="1867" spans="3:5">
      <c r="C1867" s="58" t="s">
        <v>241</v>
      </c>
      <c r="D1867" s="101">
        <v>342025360</v>
      </c>
      <c r="E1867" s="101">
        <v>11002578.5</v>
      </c>
    </row>
    <row r="1868" spans="3:5">
      <c r="C1868" s="58" t="s">
        <v>392</v>
      </c>
      <c r="D1868" s="101">
        <v>147067549</v>
      </c>
      <c r="E1868" s="101">
        <v>3925211.67</v>
      </c>
    </row>
    <row r="1869" spans="3:5">
      <c r="C1869" s="58" t="s">
        <v>1795</v>
      </c>
      <c r="D1869" s="101">
        <v>19034653</v>
      </c>
      <c r="E1869" s="101">
        <v>0</v>
      </c>
    </row>
    <row r="1870" spans="3:5">
      <c r="C1870" s="58" t="s">
        <v>905</v>
      </c>
      <c r="D1870" s="101">
        <v>5843767</v>
      </c>
      <c r="E1870" s="101">
        <v>267704.8</v>
      </c>
    </row>
    <row r="1871" spans="3:5">
      <c r="C1871" s="58" t="s">
        <v>393</v>
      </c>
      <c r="D1871" s="101">
        <v>30300235</v>
      </c>
      <c r="E1871" s="101">
        <v>50981776.700000003</v>
      </c>
    </row>
    <row r="1872" spans="3:5">
      <c r="C1872" s="58" t="s">
        <v>414</v>
      </c>
      <c r="D1872" s="101">
        <v>6979225</v>
      </c>
      <c r="E1872" s="101">
        <v>0</v>
      </c>
    </row>
    <row r="1873" spans="3:5">
      <c r="C1873" s="58" t="s">
        <v>1948</v>
      </c>
      <c r="D1873" s="101">
        <v>0</v>
      </c>
      <c r="E1873" s="101">
        <v>0</v>
      </c>
    </row>
    <row r="1874" spans="3:5">
      <c r="C1874" s="58" t="s">
        <v>2088</v>
      </c>
      <c r="D1874" s="101">
        <v>40000000</v>
      </c>
      <c r="E1874" s="101">
        <v>0</v>
      </c>
    </row>
    <row r="1875" spans="3:5">
      <c r="C1875" s="58" t="s">
        <v>394</v>
      </c>
      <c r="D1875" s="101">
        <v>577903533</v>
      </c>
      <c r="E1875" s="101">
        <v>0</v>
      </c>
    </row>
    <row r="1876" spans="3:5">
      <c r="C1876" s="58" t="s">
        <v>399</v>
      </c>
      <c r="D1876" s="101">
        <v>380802850</v>
      </c>
      <c r="E1876" s="101">
        <v>23172268.09</v>
      </c>
    </row>
    <row r="1877" spans="3:5">
      <c r="C1877" s="58" t="s">
        <v>718</v>
      </c>
      <c r="D1877" s="101">
        <v>415622153</v>
      </c>
      <c r="E1877" s="101">
        <v>264328413.15000001</v>
      </c>
    </row>
    <row r="1878" spans="3:5">
      <c r="C1878" s="100" t="s">
        <v>243</v>
      </c>
      <c r="D1878" s="101">
        <v>9124994244</v>
      </c>
      <c r="E1878" s="101">
        <v>21429841.16</v>
      </c>
    </row>
    <row r="1879" spans="3:5">
      <c r="C1879" s="58" t="s">
        <v>241</v>
      </c>
      <c r="D1879" s="101">
        <v>3244604490</v>
      </c>
      <c r="E1879" s="101">
        <v>4782208.25</v>
      </c>
    </row>
    <row r="1880" spans="3:5">
      <c r="C1880" s="58" t="s">
        <v>2089</v>
      </c>
      <c r="D1880" s="101">
        <v>315550000</v>
      </c>
      <c r="E1880" s="101">
        <v>0</v>
      </c>
    </row>
    <row r="1881" spans="3:5">
      <c r="C1881" s="58" t="s">
        <v>392</v>
      </c>
      <c r="D1881" s="101">
        <v>757320000</v>
      </c>
      <c r="E1881" s="101">
        <v>0</v>
      </c>
    </row>
    <row r="1882" spans="3:5">
      <c r="C1882" s="58" t="s">
        <v>1796</v>
      </c>
      <c r="D1882" s="101">
        <v>300000000</v>
      </c>
      <c r="E1882" s="101">
        <v>0</v>
      </c>
    </row>
    <row r="1883" spans="3:5">
      <c r="C1883" s="58" t="s">
        <v>1797</v>
      </c>
      <c r="D1883" s="101">
        <v>802375000</v>
      </c>
      <c r="E1883" s="101">
        <v>0</v>
      </c>
    </row>
    <row r="1884" spans="3:5">
      <c r="C1884" s="58" t="s">
        <v>1798</v>
      </c>
      <c r="D1884" s="101">
        <v>2082055874</v>
      </c>
      <c r="E1884" s="101">
        <v>638000</v>
      </c>
    </row>
    <row r="1885" spans="3:5">
      <c r="C1885" s="58" t="s">
        <v>998</v>
      </c>
      <c r="D1885" s="101">
        <v>100000000</v>
      </c>
      <c r="E1885" s="101">
        <v>0</v>
      </c>
    </row>
    <row r="1886" spans="3:5">
      <c r="C1886" s="58" t="s">
        <v>1991</v>
      </c>
      <c r="D1886" s="101">
        <v>512873880</v>
      </c>
      <c r="E1886" s="101">
        <v>0</v>
      </c>
    </row>
    <row r="1887" spans="3:5">
      <c r="C1887" s="58" t="s">
        <v>2090</v>
      </c>
      <c r="D1887" s="101">
        <v>410215000</v>
      </c>
      <c r="E1887" s="101">
        <v>16009632.91</v>
      </c>
    </row>
    <row r="1888" spans="3:5">
      <c r="C1888" s="58" t="s">
        <v>1395</v>
      </c>
      <c r="D1888" s="101">
        <v>600000000</v>
      </c>
      <c r="E1888" s="101">
        <v>0</v>
      </c>
    </row>
    <row r="1889" spans="3:5">
      <c r="C1889" s="100" t="s">
        <v>244</v>
      </c>
      <c r="D1889" s="101">
        <v>408057011</v>
      </c>
      <c r="E1889" s="101">
        <v>2235610.4900000002</v>
      </c>
    </row>
    <row r="1890" spans="3:5">
      <c r="C1890" s="58" t="s">
        <v>241</v>
      </c>
      <c r="D1890" s="101">
        <v>387039011</v>
      </c>
      <c r="E1890" s="101">
        <v>2235610.4900000002</v>
      </c>
    </row>
    <row r="1891" spans="3:5">
      <c r="C1891" s="58" t="s">
        <v>2089</v>
      </c>
      <c r="D1891" s="101">
        <v>21018000</v>
      </c>
      <c r="E1891" s="101">
        <v>0</v>
      </c>
    </row>
    <row r="1892" spans="3:5">
      <c r="C1892" s="162" t="s">
        <v>395</v>
      </c>
      <c r="D1892" s="163">
        <v>96543478243</v>
      </c>
      <c r="E1892" s="163">
        <v>13068543811.150002</v>
      </c>
    </row>
    <row r="1893" spans="3:5">
      <c r="C1893" s="58"/>
      <c r="D1893" s="101"/>
      <c r="E1893" s="101"/>
    </row>
    <row r="1894" spans="3:5" ht="16.149999999999999" customHeight="1">
      <c r="C1894" s="129" t="s">
        <v>1836</v>
      </c>
    </row>
    <row r="1895" spans="3:5">
      <c r="C1895" s="116" t="s">
        <v>1800</v>
      </c>
      <c r="D1895" s="116"/>
      <c r="E1895" s="116"/>
    </row>
    <row r="1896" spans="3:5" ht="33" customHeight="1">
      <c r="C1896" s="179" t="s">
        <v>1964</v>
      </c>
      <c r="D1896" s="179"/>
      <c r="E1896" s="179"/>
    </row>
    <row r="1897" spans="3:5">
      <c r="C1897" s="179" t="s">
        <v>39</v>
      </c>
      <c r="D1897" s="179"/>
    </row>
  </sheetData>
  <mergeCells count="12">
    <mergeCell ref="C1896:E1896"/>
    <mergeCell ref="C1897:D1897"/>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D12" sqref="D12:D14"/>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4" t="s">
        <v>1399</v>
      </c>
      <c r="C1" s="174"/>
      <c r="D1" s="174"/>
    </row>
    <row r="2" spans="2:5" ht="31.5" customHeight="1">
      <c r="B2" s="205" t="s">
        <v>0</v>
      </c>
      <c r="C2" s="205"/>
      <c r="D2" s="205"/>
    </row>
    <row r="3" spans="2:5" ht="15.6" customHeight="1">
      <c r="B3" s="176" t="s">
        <v>1</v>
      </c>
      <c r="C3" s="176"/>
      <c r="D3" s="176"/>
    </row>
    <row r="4" spans="2:5" ht="13.9" customHeight="1">
      <c r="B4" s="11"/>
      <c r="C4" s="11"/>
    </row>
    <row r="5" spans="2:5" ht="18.75">
      <c r="B5" s="188" t="s">
        <v>22</v>
      </c>
      <c r="C5" s="188"/>
      <c r="D5" s="188"/>
    </row>
    <row r="6" spans="2:5" ht="18.75">
      <c r="B6" s="188" t="s">
        <v>1039</v>
      </c>
      <c r="C6" s="188"/>
      <c r="D6" s="188"/>
      <c r="E6" s="2"/>
    </row>
    <row r="7" spans="2:5" ht="18.75">
      <c r="B7" s="178" t="s">
        <v>1963</v>
      </c>
      <c r="C7" s="178"/>
      <c r="D7" s="178"/>
      <c r="E7" s="2"/>
    </row>
    <row r="8" spans="2:5" ht="18.75">
      <c r="B8" s="173" t="s">
        <v>1398</v>
      </c>
      <c r="C8" s="173"/>
      <c r="D8" s="173"/>
      <c r="E8" s="2"/>
    </row>
    <row r="9" spans="2:5" ht="15.75">
      <c r="B9" s="186" t="s">
        <v>4</v>
      </c>
      <c r="C9" s="186"/>
      <c r="D9" s="186"/>
      <c r="E9" s="3"/>
    </row>
    <row r="10" spans="2:5">
      <c r="B10" s="11"/>
      <c r="C10" s="11"/>
      <c r="E10" s="3"/>
    </row>
    <row r="11" spans="2:5">
      <c r="B11" s="7"/>
      <c r="C11" s="7"/>
      <c r="E11" s="3"/>
    </row>
    <row r="12" spans="2:5" ht="9.6" customHeight="1">
      <c r="B12" s="189" t="s">
        <v>5</v>
      </c>
      <c r="C12" s="206" t="s">
        <v>1973</v>
      </c>
      <c r="D12" s="206" t="s">
        <v>1802</v>
      </c>
    </row>
    <row r="13" spans="2:5" ht="13.15" customHeight="1">
      <c r="B13" s="189"/>
      <c r="C13" s="206"/>
      <c r="D13" s="206"/>
    </row>
    <row r="14" spans="2:5" ht="15" customHeight="1">
      <c r="B14" s="189"/>
      <c r="C14" s="111" t="s">
        <v>1398</v>
      </c>
      <c r="D14" s="206"/>
      <c r="E14" s="4"/>
    </row>
    <row r="15" spans="2:5">
      <c r="B15" s="66" t="s">
        <v>1402</v>
      </c>
      <c r="C15" s="142">
        <f>C16+C18</f>
        <v>924038651</v>
      </c>
      <c r="D15" s="142">
        <f>D16+D18</f>
        <v>124895265.87</v>
      </c>
      <c r="E15" s="5"/>
    </row>
    <row r="16" spans="2:5">
      <c r="B16" s="67" t="s">
        <v>81</v>
      </c>
      <c r="C16" s="143">
        <f>C17</f>
        <v>855088894</v>
      </c>
      <c r="D16" s="143">
        <f>D17</f>
        <v>107657826.87</v>
      </c>
      <c r="E16" s="4"/>
    </row>
    <row r="17" spans="2:5" ht="16.149999999999999" customHeight="1">
      <c r="B17" s="68" t="s">
        <v>86</v>
      </c>
      <c r="C17" s="144">
        <v>855088894</v>
      </c>
      <c r="D17" s="144">
        <v>107657826.87</v>
      </c>
      <c r="E17" s="8"/>
    </row>
    <row r="18" spans="2:5">
      <c r="B18" s="69" t="s">
        <v>94</v>
      </c>
      <c r="C18" s="145">
        <f>C19</f>
        <v>68949757</v>
      </c>
      <c r="D18" s="145">
        <f>D19</f>
        <v>17237439</v>
      </c>
      <c r="E18" s="8"/>
    </row>
    <row r="19" spans="2:5" ht="14.45" customHeight="1">
      <c r="B19" s="70" t="s">
        <v>100</v>
      </c>
      <c r="C19" s="135">
        <v>68949757</v>
      </c>
      <c r="D19" s="135">
        <v>17237439</v>
      </c>
      <c r="E19" s="5"/>
    </row>
    <row r="20" spans="2:5">
      <c r="B20" s="66" t="s">
        <v>1034</v>
      </c>
      <c r="C20" s="142">
        <f t="shared" ref="C20:D21" si="0">C21</f>
        <v>247158357</v>
      </c>
      <c r="D20" s="142">
        <f t="shared" si="0"/>
        <v>38859056.719999999</v>
      </c>
      <c r="E20" s="5"/>
    </row>
    <row r="21" spans="2:5">
      <c r="B21" s="69" t="s">
        <v>102</v>
      </c>
      <c r="C21" s="145">
        <f t="shared" si="0"/>
        <v>247158357</v>
      </c>
      <c r="D21" s="145">
        <f t="shared" si="0"/>
        <v>38859056.719999999</v>
      </c>
      <c r="E21" s="6"/>
    </row>
    <row r="22" spans="2:5">
      <c r="B22" s="71" t="s">
        <v>105</v>
      </c>
      <c r="C22" s="135">
        <v>247158357</v>
      </c>
      <c r="D22" s="135">
        <v>38859056.719999999</v>
      </c>
      <c r="E22" s="5"/>
    </row>
    <row r="23" spans="2:5">
      <c r="B23" s="66" t="s">
        <v>1035</v>
      </c>
      <c r="C23" s="142">
        <f>C24+C26+C28</f>
        <v>1284834128</v>
      </c>
      <c r="D23" s="142">
        <f>D24+D26+D28</f>
        <v>165140711.09999999</v>
      </c>
      <c r="E23" s="5"/>
    </row>
    <row r="24" spans="2:5">
      <c r="B24" s="67" t="s">
        <v>158</v>
      </c>
      <c r="C24" s="143">
        <f>C25</f>
        <v>26513048</v>
      </c>
      <c r="D24" s="143">
        <f>D25</f>
        <v>71540</v>
      </c>
      <c r="E24" s="5"/>
    </row>
    <row r="25" spans="2:5">
      <c r="B25" s="72" t="s">
        <v>161</v>
      </c>
      <c r="C25" s="144">
        <v>26513048</v>
      </c>
      <c r="D25" s="144">
        <v>71540</v>
      </c>
      <c r="E25" s="5"/>
    </row>
    <row r="26" spans="2:5">
      <c r="B26" s="67" t="s">
        <v>1036</v>
      </c>
      <c r="C26" s="143">
        <f>C27</f>
        <v>6033490</v>
      </c>
      <c r="D26" s="143">
        <f>D27</f>
        <v>0</v>
      </c>
      <c r="E26" s="5"/>
    </row>
    <row r="27" spans="2:5">
      <c r="B27" s="72" t="s">
        <v>817</v>
      </c>
      <c r="C27" s="144">
        <v>6033490</v>
      </c>
      <c r="D27" s="144">
        <v>0</v>
      </c>
      <c r="E27" s="5"/>
    </row>
    <row r="28" spans="2:5">
      <c r="B28" s="67" t="s">
        <v>185</v>
      </c>
      <c r="C28" s="143">
        <f>C29+C31+C32+C30</f>
        <v>1252287590</v>
      </c>
      <c r="D28" s="143">
        <f>D29+D31+D32+D30</f>
        <v>165069171.09999999</v>
      </c>
      <c r="E28" s="5"/>
    </row>
    <row r="29" spans="2:5" ht="15.6" customHeight="1">
      <c r="B29" s="72" t="s">
        <v>186</v>
      </c>
      <c r="C29" s="144">
        <v>298552955</v>
      </c>
      <c r="D29" s="144">
        <v>22517037.289999999</v>
      </c>
      <c r="E29" s="5"/>
    </row>
    <row r="30" spans="2:5" ht="17.25" customHeight="1">
      <c r="B30" s="72" t="s">
        <v>934</v>
      </c>
      <c r="C30" s="144">
        <v>112471764</v>
      </c>
      <c r="D30" s="144">
        <v>11402099.15</v>
      </c>
      <c r="E30" s="5"/>
    </row>
    <row r="31" spans="2:5" ht="15.75" customHeight="1">
      <c r="B31" s="72" t="s">
        <v>187</v>
      </c>
      <c r="C31" s="144">
        <v>314754182</v>
      </c>
      <c r="D31" s="144">
        <v>18470398.239999998</v>
      </c>
      <c r="E31" s="8"/>
    </row>
    <row r="32" spans="2:5" ht="19.899999999999999" customHeight="1">
      <c r="B32" s="72" t="s">
        <v>188</v>
      </c>
      <c r="C32" s="144">
        <v>526508689</v>
      </c>
      <c r="D32" s="144">
        <v>112679636.41999999</v>
      </c>
      <c r="E32" s="6"/>
    </row>
    <row r="33" spans="2:4">
      <c r="B33" s="73" t="s">
        <v>1037</v>
      </c>
      <c r="C33" s="51">
        <f>C15+C20+C23</f>
        <v>2456031136</v>
      </c>
      <c r="D33" s="51">
        <f>D15+D20+D23</f>
        <v>328895033.69</v>
      </c>
    </row>
    <row r="34" spans="2:4">
      <c r="B34" s="131" t="s">
        <v>1836</v>
      </c>
    </row>
    <row r="35" spans="2:4">
      <c r="B35" s="116" t="s">
        <v>1800</v>
      </c>
      <c r="C35" s="116"/>
      <c r="D35" s="116"/>
    </row>
    <row r="36" spans="2:4" ht="27" customHeight="1">
      <c r="B36" s="191" t="s">
        <v>1964</v>
      </c>
      <c r="C36" s="191"/>
      <c r="D36" s="191"/>
    </row>
    <row r="37" spans="2:4">
      <c r="B37" s="207" t="s">
        <v>1838</v>
      </c>
      <c r="C37" s="207"/>
    </row>
    <row r="260" spans="2:2">
      <c r="B260" s="1" t="s">
        <v>1038</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2"/>
  <sheetViews>
    <sheetView showGridLines="0" zoomScaleNormal="100" workbookViewId="0">
      <selection activeCell="G43" sqref="G43"/>
    </sheetView>
  </sheetViews>
  <sheetFormatPr baseColWidth="10" defaultColWidth="11.5703125" defaultRowHeight="15"/>
  <cols>
    <col min="1" max="1" width="11.5703125" style="62"/>
    <col min="2" max="2" width="87.85546875" style="62" bestFit="1" customWidth="1"/>
    <col min="3" max="4" width="24.7109375" style="62" customWidth="1"/>
    <col min="5" max="5" width="16.85546875" style="62" customWidth="1"/>
    <col min="6" max="6" width="14.42578125" style="62" customWidth="1"/>
    <col min="7" max="7" width="18.140625" style="62" customWidth="1"/>
    <col min="8" max="8" width="21.5703125" style="62" customWidth="1"/>
    <col min="9" max="11" width="11.5703125" style="62"/>
    <col min="12" max="12" width="36.28515625" style="62" bestFit="1" customWidth="1"/>
    <col min="13" max="13" width="25.28515625" style="62" bestFit="1" customWidth="1"/>
    <col min="14" max="16384" width="11.5703125" style="62"/>
  </cols>
  <sheetData>
    <row r="1" spans="2:13" ht="28.5" thickBot="1">
      <c r="B1" s="174" t="s">
        <v>1399</v>
      </c>
      <c r="C1" s="174"/>
      <c r="D1" s="174"/>
      <c r="E1" s="174"/>
      <c r="F1" s="174"/>
      <c r="G1" s="174"/>
      <c r="H1" s="174"/>
    </row>
    <row r="2" spans="2:13" ht="21" customHeight="1" thickBot="1">
      <c r="B2" s="175" t="s">
        <v>0</v>
      </c>
      <c r="C2" s="175"/>
      <c r="D2" s="175"/>
      <c r="E2" s="175"/>
      <c r="F2" s="175"/>
      <c r="G2" s="175"/>
      <c r="H2" s="175"/>
      <c r="L2" s="10" t="s">
        <v>1040</v>
      </c>
      <c r="M2" s="150">
        <v>8659730022875.3203</v>
      </c>
    </row>
    <row r="3" spans="2:13" ht="14.45" customHeight="1">
      <c r="B3" s="187" t="s">
        <v>1</v>
      </c>
      <c r="C3" s="187"/>
      <c r="D3" s="187"/>
      <c r="E3" s="187"/>
      <c r="F3" s="187"/>
      <c r="G3" s="187"/>
      <c r="H3" s="187"/>
    </row>
    <row r="4" spans="2:13" ht="14.45" customHeight="1">
      <c r="C4" s="11"/>
      <c r="D4" s="11"/>
      <c r="E4" s="11"/>
      <c r="F4" s="11"/>
      <c r="G4" s="11"/>
      <c r="H4" s="11"/>
    </row>
    <row r="5" spans="2:13" ht="18" customHeight="1">
      <c r="B5" s="188" t="s">
        <v>22</v>
      </c>
      <c r="C5" s="188"/>
      <c r="D5" s="188"/>
      <c r="E5" s="188"/>
      <c r="F5" s="188"/>
      <c r="G5" s="188"/>
      <c r="H5" s="188"/>
    </row>
    <row r="6" spans="2:13" ht="18" customHeight="1">
      <c r="B6" s="192" t="s">
        <v>1044</v>
      </c>
      <c r="C6" s="192"/>
      <c r="D6" s="192"/>
      <c r="E6" s="192"/>
      <c r="F6" s="192"/>
      <c r="G6" s="192"/>
      <c r="H6" s="192"/>
    </row>
    <row r="7" spans="2:13" ht="18" customHeight="1">
      <c r="B7" s="178" t="s">
        <v>1963</v>
      </c>
      <c r="C7" s="178"/>
      <c r="D7" s="178"/>
      <c r="E7" s="178"/>
      <c r="F7" s="178"/>
      <c r="G7" s="178"/>
      <c r="H7" s="178"/>
    </row>
    <row r="8" spans="2:13" ht="18" customHeight="1">
      <c r="B8" s="173" t="s">
        <v>1398</v>
      </c>
      <c r="C8" s="173"/>
      <c r="D8" s="173"/>
      <c r="E8" s="173"/>
      <c r="F8" s="173"/>
      <c r="G8" s="173"/>
      <c r="H8" s="173"/>
    </row>
    <row r="9" spans="2:13" ht="15.6" customHeight="1">
      <c r="B9" s="186" t="s">
        <v>4</v>
      </c>
      <c r="C9" s="186"/>
      <c r="D9" s="186"/>
      <c r="E9" s="186"/>
      <c r="F9" s="186"/>
      <c r="G9" s="186"/>
      <c r="H9" s="186"/>
    </row>
    <row r="11" spans="2:13" ht="9" customHeight="1">
      <c r="B11" s="212" t="s">
        <v>5</v>
      </c>
      <c r="C11" s="213" t="s">
        <v>1973</v>
      </c>
      <c r="D11" s="208" t="s">
        <v>1802</v>
      </c>
      <c r="E11" s="211" t="s">
        <v>1396</v>
      </c>
      <c r="F11" s="211" t="s">
        <v>1397</v>
      </c>
      <c r="G11" s="211" t="s">
        <v>1959</v>
      </c>
      <c r="H11" s="211" t="s">
        <v>1043</v>
      </c>
    </row>
    <row r="12" spans="2:13" ht="9" customHeight="1">
      <c r="B12" s="212"/>
      <c r="C12" s="213"/>
      <c r="D12" s="209"/>
      <c r="E12" s="211"/>
      <c r="F12" s="211"/>
      <c r="G12" s="211"/>
      <c r="H12" s="211"/>
    </row>
    <row r="13" spans="2:13" ht="9" customHeight="1">
      <c r="B13" s="212"/>
      <c r="C13" s="208"/>
      <c r="D13" s="209"/>
      <c r="E13" s="211"/>
      <c r="F13" s="211"/>
      <c r="G13" s="211"/>
      <c r="H13" s="211"/>
    </row>
    <row r="14" spans="2:13" ht="18.600000000000001" customHeight="1">
      <c r="B14" s="212"/>
      <c r="C14" s="112" t="s">
        <v>1398</v>
      </c>
      <c r="D14" s="210"/>
      <c r="E14" s="211"/>
      <c r="F14" s="211"/>
      <c r="G14" s="211"/>
      <c r="H14" s="211"/>
    </row>
    <row r="15" spans="2:13" ht="13.15" customHeight="1">
      <c r="B15" s="212"/>
      <c r="C15" s="74">
        <v>1</v>
      </c>
      <c r="D15" s="74">
        <v>2</v>
      </c>
      <c r="E15" s="74">
        <v>3</v>
      </c>
      <c r="F15" s="74">
        <v>4</v>
      </c>
      <c r="G15" s="74" t="s">
        <v>1958</v>
      </c>
      <c r="H15" s="74" t="s">
        <v>1957</v>
      </c>
    </row>
    <row r="16" spans="2:13">
      <c r="B16" s="75" t="s">
        <v>1402</v>
      </c>
      <c r="C16" s="132">
        <f t="shared" ref="C16:E17" si="0">C17</f>
        <v>1394684725</v>
      </c>
      <c r="D16" s="132">
        <f t="shared" si="0"/>
        <v>195379914.38</v>
      </c>
      <c r="E16" s="146">
        <f t="shared" si="0"/>
        <v>195379914.38</v>
      </c>
      <c r="F16" s="146">
        <f t="shared" ref="F16" si="1">F17</f>
        <v>0</v>
      </c>
      <c r="G16" s="146">
        <f>+E16-F16</f>
        <v>195379914.38</v>
      </c>
      <c r="H16" s="76">
        <f t="shared" ref="H16:H26" si="2">D16/$M$2</f>
        <v>2.2561894408242456E-5</v>
      </c>
      <c r="L16" s="9"/>
    </row>
    <row r="17" spans="2:12">
      <c r="B17" s="77" t="s">
        <v>94</v>
      </c>
      <c r="C17" s="147">
        <f t="shared" si="0"/>
        <v>1394684725</v>
      </c>
      <c r="D17" s="147">
        <f t="shared" si="0"/>
        <v>195379914.38</v>
      </c>
      <c r="E17" s="147">
        <f t="shared" si="0"/>
        <v>195379914.38</v>
      </c>
      <c r="F17" s="147">
        <v>0</v>
      </c>
      <c r="G17" s="147">
        <f t="shared" ref="G17:G56" si="3">+E17-F17</f>
        <v>195379914.38</v>
      </c>
      <c r="H17" s="78">
        <f t="shared" si="2"/>
        <v>2.2561894408242456E-5</v>
      </c>
    </row>
    <row r="18" spans="2:12">
      <c r="B18" s="79" t="s">
        <v>96</v>
      </c>
      <c r="C18" s="148">
        <v>1394684725</v>
      </c>
      <c r="D18" s="148">
        <v>195379914.38</v>
      </c>
      <c r="E18" s="148">
        <f>D18</f>
        <v>195379914.38</v>
      </c>
      <c r="F18" s="148">
        <v>0</v>
      </c>
      <c r="G18" s="148">
        <f t="shared" si="3"/>
        <v>195379914.38</v>
      </c>
      <c r="H18" s="80">
        <f t="shared" si="2"/>
        <v>2.2561894408242456E-5</v>
      </c>
    </row>
    <row r="19" spans="2:12">
      <c r="B19" s="75" t="s">
        <v>1034</v>
      </c>
      <c r="C19" s="132">
        <f>C20+C23+C29+C31</f>
        <v>132703618317</v>
      </c>
      <c r="D19" s="132">
        <f>D20+D23+D29+D31</f>
        <v>34222102453.150002</v>
      </c>
      <c r="E19" s="132">
        <f>E20+E23+E29+E31</f>
        <v>6004718402.4099998</v>
      </c>
      <c r="F19" s="132">
        <f>F20+F23+F29+F31</f>
        <v>28217384050.740002</v>
      </c>
      <c r="G19" s="132">
        <f t="shared" si="3"/>
        <v>-22212665648.330002</v>
      </c>
      <c r="H19" s="76">
        <f t="shared" si="2"/>
        <v>3.9518671324336643E-3</v>
      </c>
      <c r="J19" s="81"/>
    </row>
    <row r="20" spans="2:12">
      <c r="B20" s="77" t="s">
        <v>106</v>
      </c>
      <c r="C20" s="147">
        <f>C22+C21</f>
        <v>1077523771</v>
      </c>
      <c r="D20" s="147">
        <f>D22+D21</f>
        <v>117272569.60000001</v>
      </c>
      <c r="E20" s="147">
        <f>E22+E21</f>
        <v>117272569.60000001</v>
      </c>
      <c r="F20" s="147">
        <f>F22+F21</f>
        <v>0</v>
      </c>
      <c r="G20" s="147">
        <f t="shared" si="3"/>
        <v>117272569.60000001</v>
      </c>
      <c r="H20" s="78">
        <f t="shared" si="2"/>
        <v>1.3542289342764243E-5</v>
      </c>
      <c r="J20" s="81"/>
    </row>
    <row r="21" spans="2:12">
      <c r="B21" s="79" t="s">
        <v>1042</v>
      </c>
      <c r="C21" s="148">
        <v>100000000</v>
      </c>
      <c r="D21" s="148">
        <v>0</v>
      </c>
      <c r="E21" s="148">
        <f>D21</f>
        <v>0</v>
      </c>
      <c r="F21" s="148">
        <v>0</v>
      </c>
      <c r="G21" s="148">
        <f t="shared" si="3"/>
        <v>0</v>
      </c>
      <c r="H21" s="80">
        <f t="shared" si="2"/>
        <v>0</v>
      </c>
      <c r="J21" s="82"/>
      <c r="L21" s="83"/>
    </row>
    <row r="22" spans="2:12">
      <c r="B22" s="79" t="s">
        <v>109</v>
      </c>
      <c r="C22" s="148">
        <v>977523771</v>
      </c>
      <c r="D22" s="148">
        <v>117272569.60000001</v>
      </c>
      <c r="E22" s="148">
        <f>D22</f>
        <v>117272569.60000001</v>
      </c>
      <c r="F22" s="148">
        <v>0</v>
      </c>
      <c r="G22" s="148">
        <f t="shared" si="3"/>
        <v>117272569.60000001</v>
      </c>
      <c r="H22" s="84">
        <f t="shared" si="2"/>
        <v>1.3542289342764243E-5</v>
      </c>
      <c r="J22" s="85"/>
    </row>
    <row r="23" spans="2:12">
      <c r="B23" s="77" t="s">
        <v>113</v>
      </c>
      <c r="C23" s="147">
        <f>SUM(C24:C28)</f>
        <v>95599385504</v>
      </c>
      <c r="D23" s="147">
        <f>SUM(D24:D28)</f>
        <v>28451054702.16</v>
      </c>
      <c r="E23" s="147">
        <f>SUM(E24:E28)</f>
        <v>402130496.57000005</v>
      </c>
      <c r="F23" s="147">
        <f>SUM(F24:F28)</f>
        <v>28048924205.59</v>
      </c>
      <c r="G23" s="147">
        <f t="shared" si="3"/>
        <v>-27646793709.02</v>
      </c>
      <c r="H23" s="86">
        <f t="shared" si="2"/>
        <v>3.285443613946904E-3</v>
      </c>
    </row>
    <row r="24" spans="2:12">
      <c r="B24" s="79" t="s">
        <v>114</v>
      </c>
      <c r="C24" s="148">
        <v>581376265</v>
      </c>
      <c r="D24" s="148">
        <v>79042380.590000004</v>
      </c>
      <c r="E24" s="148">
        <v>0</v>
      </c>
      <c r="F24" s="148">
        <f>D24</f>
        <v>79042380.590000004</v>
      </c>
      <c r="G24" s="148">
        <f t="shared" si="3"/>
        <v>-79042380.590000004</v>
      </c>
      <c r="H24" s="84">
        <f t="shared" si="2"/>
        <v>9.1275802341647697E-6</v>
      </c>
    </row>
    <row r="25" spans="2:12">
      <c r="B25" s="79" t="s">
        <v>115</v>
      </c>
      <c r="C25" s="148">
        <v>92475769241</v>
      </c>
      <c r="D25" s="148">
        <v>27969881825</v>
      </c>
      <c r="E25" s="148">
        <v>0</v>
      </c>
      <c r="F25" s="148">
        <f>D25</f>
        <v>27969881825</v>
      </c>
      <c r="G25" s="148">
        <f t="shared" si="3"/>
        <v>-27969881825</v>
      </c>
      <c r="H25" s="84">
        <f t="shared" si="2"/>
        <v>3.2298791938219183E-3</v>
      </c>
      <c r="J25" s="63"/>
    </row>
    <row r="26" spans="2:12">
      <c r="B26" s="79" t="s">
        <v>1405</v>
      </c>
      <c r="C26" s="148">
        <v>288905038</v>
      </c>
      <c r="D26" s="148">
        <v>0</v>
      </c>
      <c r="E26" s="148">
        <f>D26</f>
        <v>0</v>
      </c>
      <c r="F26" s="148">
        <v>0</v>
      </c>
      <c r="G26" s="148">
        <f t="shared" si="3"/>
        <v>0</v>
      </c>
      <c r="H26" s="84">
        <f t="shared" si="2"/>
        <v>0</v>
      </c>
      <c r="J26" s="63"/>
    </row>
    <row r="27" spans="2:12">
      <c r="B27" s="79" t="s">
        <v>116</v>
      </c>
      <c r="C27" s="148">
        <v>19334653</v>
      </c>
      <c r="D27" s="148">
        <v>140000</v>
      </c>
      <c r="E27" s="148">
        <f>D27</f>
        <v>140000</v>
      </c>
      <c r="F27" s="148">
        <v>0</v>
      </c>
      <c r="G27" s="148">
        <f t="shared" si="3"/>
        <v>140000</v>
      </c>
      <c r="H27" s="84">
        <f t="shared" ref="H27:H57" si="4">D27/$M$2</f>
        <v>1.6166785757775311E-8</v>
      </c>
    </row>
    <row r="28" spans="2:12">
      <c r="B28" s="79" t="s">
        <v>117</v>
      </c>
      <c r="C28" s="148">
        <v>2234000307</v>
      </c>
      <c r="D28" s="148">
        <v>401990496.57000005</v>
      </c>
      <c r="E28" s="148">
        <f>D28</f>
        <v>401990496.57000005</v>
      </c>
      <c r="F28" s="148">
        <v>0</v>
      </c>
      <c r="G28" s="148">
        <f t="shared" si="3"/>
        <v>401990496.57000005</v>
      </c>
      <c r="H28" s="84">
        <f t="shared" si="4"/>
        <v>4.6420673105063589E-5</v>
      </c>
    </row>
    <row r="29" spans="2:12">
      <c r="B29" s="77" t="s">
        <v>118</v>
      </c>
      <c r="C29" s="147">
        <f>C30</f>
        <v>983650259</v>
      </c>
      <c r="D29" s="147">
        <f>D30</f>
        <v>168459845.14999998</v>
      </c>
      <c r="E29" s="147">
        <v>0</v>
      </c>
      <c r="F29" s="147">
        <f>F30</f>
        <v>168459845.14999998</v>
      </c>
      <c r="G29" s="147">
        <f t="shared" si="3"/>
        <v>-168459845.14999998</v>
      </c>
      <c r="H29" s="86">
        <f t="shared" si="4"/>
        <v>1.9453244466628956E-5</v>
      </c>
    </row>
    <row r="30" spans="2:12">
      <c r="B30" s="79" t="s">
        <v>119</v>
      </c>
      <c r="C30" s="148">
        <v>983650259</v>
      </c>
      <c r="D30" s="148">
        <v>168459845.14999998</v>
      </c>
      <c r="E30" s="148">
        <v>0</v>
      </c>
      <c r="F30" s="148">
        <f>D30</f>
        <v>168459845.14999998</v>
      </c>
      <c r="G30" s="148">
        <f t="shared" si="3"/>
        <v>-168459845.14999998</v>
      </c>
      <c r="H30" s="84">
        <f t="shared" si="4"/>
        <v>1.9453244466628956E-5</v>
      </c>
    </row>
    <row r="31" spans="2:12">
      <c r="B31" s="77" t="s">
        <v>120</v>
      </c>
      <c r="C31" s="147">
        <f>C32</f>
        <v>35043058783</v>
      </c>
      <c r="D31" s="147">
        <f>D32</f>
        <v>5485315336.2399998</v>
      </c>
      <c r="E31" s="147">
        <f>E32</f>
        <v>5485315336.2399998</v>
      </c>
      <c r="F31" s="147">
        <f>F32</f>
        <v>0</v>
      </c>
      <c r="G31" s="147">
        <f t="shared" si="3"/>
        <v>5485315336.2399998</v>
      </c>
      <c r="H31" s="86">
        <f t="shared" si="4"/>
        <v>6.3342798467736655E-4</v>
      </c>
    </row>
    <row r="32" spans="2:12">
      <c r="B32" s="79" t="s">
        <v>123</v>
      </c>
      <c r="C32" s="148">
        <v>35043058783</v>
      </c>
      <c r="D32" s="148">
        <v>5485315336.2399998</v>
      </c>
      <c r="E32" s="148">
        <f>D32</f>
        <v>5485315336.2399998</v>
      </c>
      <c r="F32" s="148">
        <v>0</v>
      </c>
      <c r="G32" s="148">
        <f t="shared" si="3"/>
        <v>5485315336.2399998</v>
      </c>
      <c r="H32" s="80">
        <f t="shared" si="4"/>
        <v>6.3342798467736655E-4</v>
      </c>
    </row>
    <row r="33" spans="2:8">
      <c r="B33" s="75" t="s">
        <v>1041</v>
      </c>
      <c r="C33" s="132">
        <f>C34+C37+C48</f>
        <v>14779834097</v>
      </c>
      <c r="D33" s="132">
        <f>D34+D37+D48</f>
        <v>1438306419.5300002</v>
      </c>
      <c r="E33" s="132">
        <f>E34+E37+E48</f>
        <v>1434219234.9300001</v>
      </c>
      <c r="F33" s="132">
        <f>F34+F37+F48</f>
        <v>4087184.6</v>
      </c>
      <c r="G33" s="132">
        <f t="shared" si="3"/>
        <v>1430132050.3300002</v>
      </c>
      <c r="H33" s="76">
        <f t="shared" si="4"/>
        <v>1.6609136956124577E-4</v>
      </c>
    </row>
    <row r="34" spans="2:8">
      <c r="B34" s="77" t="s">
        <v>132</v>
      </c>
      <c r="C34" s="147">
        <f>C35+C36</f>
        <v>562058313</v>
      </c>
      <c r="D34" s="147">
        <f>D35+D36</f>
        <v>63969117.739999995</v>
      </c>
      <c r="E34" s="147">
        <f>E35+E36</f>
        <v>63969117.739999995</v>
      </c>
      <c r="F34" s="147">
        <f>F35+F36</f>
        <v>0</v>
      </c>
      <c r="G34" s="147">
        <f t="shared" si="3"/>
        <v>63969117.739999995</v>
      </c>
      <c r="H34" s="78">
        <f t="shared" si="4"/>
        <v>7.3869644401177422E-6</v>
      </c>
    </row>
    <row r="35" spans="2:8">
      <c r="B35" s="79" t="s">
        <v>133</v>
      </c>
      <c r="C35" s="148">
        <v>228885000</v>
      </c>
      <c r="D35" s="148">
        <v>38324249.939999998</v>
      </c>
      <c r="E35" s="148">
        <f>D35</f>
        <v>38324249.939999998</v>
      </c>
      <c r="F35" s="148">
        <v>0</v>
      </c>
      <c r="G35" s="148">
        <f t="shared" si="3"/>
        <v>38324249.939999998</v>
      </c>
      <c r="H35" s="80">
        <f t="shared" si="4"/>
        <v>4.4255709864815239E-6</v>
      </c>
    </row>
    <row r="36" spans="2:8">
      <c r="B36" s="79" t="s">
        <v>135</v>
      </c>
      <c r="C36" s="148">
        <v>333173313</v>
      </c>
      <c r="D36" s="148">
        <v>25644867.799999997</v>
      </c>
      <c r="E36" s="148">
        <f>D36</f>
        <v>25644867.799999997</v>
      </c>
      <c r="F36" s="148">
        <v>0</v>
      </c>
      <c r="G36" s="148">
        <f t="shared" si="3"/>
        <v>25644867.799999997</v>
      </c>
      <c r="H36" s="80">
        <f t="shared" si="4"/>
        <v>2.9613934536362187E-6</v>
      </c>
    </row>
    <row r="37" spans="2:8">
      <c r="B37" s="77" t="s">
        <v>136</v>
      </c>
      <c r="C37" s="147">
        <f>SUM(C38:C47)</f>
        <v>7891993630</v>
      </c>
      <c r="D37" s="147">
        <f>SUM(D38:D47)</f>
        <v>1020876871.5900002</v>
      </c>
      <c r="E37" s="147">
        <f>SUM(E38:E47)</f>
        <v>1016789686.99</v>
      </c>
      <c r="F37" s="147">
        <f>SUM(F38:F47)</f>
        <v>4087184.6</v>
      </c>
      <c r="G37" s="147">
        <f t="shared" si="3"/>
        <v>1012702502.39</v>
      </c>
      <c r="H37" s="78">
        <f t="shared" si="4"/>
        <v>1.1788784048616736E-4</v>
      </c>
    </row>
    <row r="38" spans="2:8">
      <c r="B38" s="79" t="s">
        <v>137</v>
      </c>
      <c r="C38" s="148">
        <v>1430788520</v>
      </c>
      <c r="D38" s="148">
        <v>3351607.5999999996</v>
      </c>
      <c r="E38" s="148">
        <f t="shared" ref="E38:E44" si="5">D38</f>
        <v>3351607.5999999996</v>
      </c>
      <c r="F38" s="148">
        <v>0</v>
      </c>
      <c r="G38" s="148">
        <f t="shared" si="3"/>
        <v>3351607.5999999996</v>
      </c>
      <c r="H38" s="80">
        <f t="shared" si="4"/>
        <v>3.8703372866665349E-7</v>
      </c>
    </row>
    <row r="39" spans="2:8">
      <c r="B39" s="79" t="s">
        <v>138</v>
      </c>
      <c r="C39" s="148">
        <v>402894786</v>
      </c>
      <c r="D39" s="148">
        <v>68290637.120000005</v>
      </c>
      <c r="E39" s="148">
        <f t="shared" si="5"/>
        <v>68290637.120000005</v>
      </c>
      <c r="F39" s="148">
        <v>0</v>
      </c>
      <c r="G39" s="148">
        <f t="shared" si="3"/>
        <v>68290637.120000005</v>
      </c>
      <c r="H39" s="84">
        <f t="shared" si="4"/>
        <v>7.8860007112929871E-6</v>
      </c>
    </row>
    <row r="40" spans="2:8">
      <c r="B40" s="79" t="s">
        <v>140</v>
      </c>
      <c r="C40" s="148">
        <v>5800000</v>
      </c>
      <c r="D40" s="148">
        <v>621749.62</v>
      </c>
      <c r="E40" s="148">
        <f t="shared" si="5"/>
        <v>621749.62</v>
      </c>
      <c r="F40" s="148">
        <v>0</v>
      </c>
      <c r="G40" s="148">
        <f t="shared" si="3"/>
        <v>621749.62</v>
      </c>
      <c r="H40" s="84">
        <f t="shared" si="4"/>
        <v>7.1797806439415801E-8</v>
      </c>
    </row>
    <row r="41" spans="2:8">
      <c r="B41" s="79" t="s">
        <v>142</v>
      </c>
      <c r="C41" s="148">
        <v>1341832252</v>
      </c>
      <c r="D41" s="148">
        <v>222905372.80000001</v>
      </c>
      <c r="E41" s="148">
        <f t="shared" si="5"/>
        <v>222905372.80000001</v>
      </c>
      <c r="F41" s="148">
        <v>0</v>
      </c>
      <c r="G41" s="148">
        <f t="shared" si="3"/>
        <v>222905372.80000001</v>
      </c>
      <c r="H41" s="84">
        <f t="shared" si="4"/>
        <v>2.5740452902247404E-5</v>
      </c>
    </row>
    <row r="42" spans="2:8">
      <c r="B42" s="79" t="s">
        <v>143</v>
      </c>
      <c r="C42" s="148">
        <v>1205895920</v>
      </c>
      <c r="D42" s="148">
        <v>149363850.47</v>
      </c>
      <c r="E42" s="148">
        <f t="shared" si="5"/>
        <v>149363850.47</v>
      </c>
      <c r="F42" s="148">
        <v>0</v>
      </c>
      <c r="G42" s="148">
        <f t="shared" si="3"/>
        <v>149363850.47</v>
      </c>
      <c r="H42" s="84">
        <f t="shared" si="4"/>
        <v>1.7248095503606266E-5</v>
      </c>
    </row>
    <row r="43" spans="2:8">
      <c r="B43" s="79" t="s">
        <v>144</v>
      </c>
      <c r="C43" s="148">
        <v>96423204</v>
      </c>
      <c r="D43" s="148">
        <v>14018718.939999999</v>
      </c>
      <c r="E43" s="148">
        <f t="shared" si="5"/>
        <v>14018718.939999999</v>
      </c>
      <c r="F43" s="148">
        <v>0</v>
      </c>
      <c r="G43" s="148">
        <f t="shared" si="3"/>
        <v>14018718.939999999</v>
      </c>
      <c r="H43" s="84">
        <f t="shared" si="4"/>
        <v>1.6188401835817643E-6</v>
      </c>
    </row>
    <row r="44" spans="2:8">
      <c r="B44" s="79" t="s">
        <v>145</v>
      </c>
      <c r="C44" s="148">
        <v>1300000</v>
      </c>
      <c r="D44" s="148">
        <v>6125</v>
      </c>
      <c r="E44" s="148">
        <f t="shared" si="5"/>
        <v>6125</v>
      </c>
      <c r="F44" s="148">
        <v>0</v>
      </c>
      <c r="G44" s="148">
        <f t="shared" si="3"/>
        <v>6125</v>
      </c>
      <c r="H44" s="84">
        <f t="shared" si="4"/>
        <v>7.0729687690266985E-10</v>
      </c>
    </row>
    <row r="45" spans="2:8">
      <c r="B45" s="79" t="s">
        <v>929</v>
      </c>
      <c r="C45" s="148">
        <v>48847564</v>
      </c>
      <c r="D45" s="148">
        <v>4087184.6</v>
      </c>
      <c r="E45" s="148">
        <v>0</v>
      </c>
      <c r="F45" s="148">
        <f>D45</f>
        <v>4087184.6</v>
      </c>
      <c r="G45" s="148">
        <f t="shared" si="3"/>
        <v>-4087184.6</v>
      </c>
      <c r="H45" s="84">
        <f t="shared" si="4"/>
        <v>4.7197598414770419E-7</v>
      </c>
    </row>
    <row r="46" spans="2:8">
      <c r="B46" s="79" t="s">
        <v>1403</v>
      </c>
      <c r="C46" s="148">
        <v>21670500</v>
      </c>
      <c r="D46" s="148">
        <v>8226713.75</v>
      </c>
      <c r="E46" s="148">
        <f>D46</f>
        <v>8226713.75</v>
      </c>
      <c r="F46" s="148">
        <v>0</v>
      </c>
      <c r="G46" s="148">
        <f t="shared" si="3"/>
        <v>8226713.75</v>
      </c>
      <c r="H46" s="84">
        <f t="shared" si="4"/>
        <v>9.4999656204853089E-7</v>
      </c>
    </row>
    <row r="47" spans="2:8">
      <c r="B47" s="79" t="s">
        <v>146</v>
      </c>
      <c r="C47" s="148">
        <v>3336540884</v>
      </c>
      <c r="D47" s="148">
        <v>550004911.69000006</v>
      </c>
      <c r="E47" s="148">
        <f>D47</f>
        <v>550004911.69000006</v>
      </c>
      <c r="F47" s="148">
        <v>0</v>
      </c>
      <c r="G47" s="148">
        <f t="shared" si="3"/>
        <v>550004911.69000006</v>
      </c>
      <c r="H47" s="84">
        <f t="shared" si="4"/>
        <v>6.3512939807259722E-5</v>
      </c>
    </row>
    <row r="48" spans="2:8">
      <c r="B48" s="77" t="s">
        <v>147</v>
      </c>
      <c r="C48" s="147">
        <f>SUM(C49:C56)</f>
        <v>6325782154</v>
      </c>
      <c r="D48" s="147">
        <f>SUM(D49:D56)</f>
        <v>353460430.19999999</v>
      </c>
      <c r="E48" s="147">
        <f>SUM(E49:E56)</f>
        <v>353460430.19999999</v>
      </c>
      <c r="F48" s="147">
        <f>SUM(F49:F56)</f>
        <v>0</v>
      </c>
      <c r="G48" s="147">
        <f t="shared" si="3"/>
        <v>353460430.19999999</v>
      </c>
      <c r="H48" s="86">
        <f t="shared" si="4"/>
        <v>4.0816564634960671E-5</v>
      </c>
    </row>
    <row r="49" spans="2:9">
      <c r="B49" s="79" t="s">
        <v>148</v>
      </c>
      <c r="C49" s="148">
        <v>353570167</v>
      </c>
      <c r="D49" s="148">
        <v>77426677.659999996</v>
      </c>
      <c r="E49" s="148">
        <f t="shared" ref="E49:E56" si="6">D49</f>
        <v>77426677.659999996</v>
      </c>
      <c r="F49" s="148">
        <v>0</v>
      </c>
      <c r="G49" s="148">
        <f t="shared" si="3"/>
        <v>77426677.659999996</v>
      </c>
      <c r="H49" s="84">
        <f t="shared" si="4"/>
        <v>8.9410036404681993E-6</v>
      </c>
    </row>
    <row r="50" spans="2:9">
      <c r="B50" s="79" t="s">
        <v>149</v>
      </c>
      <c r="C50" s="148">
        <v>5549769</v>
      </c>
      <c r="D50" s="148">
        <v>1016333.71</v>
      </c>
      <c r="E50" s="148">
        <f t="shared" si="6"/>
        <v>1016333.71</v>
      </c>
      <c r="F50" s="148">
        <v>0</v>
      </c>
      <c r="G50" s="148">
        <f t="shared" si="3"/>
        <v>1016333.71</v>
      </c>
      <c r="H50" s="84">
        <f t="shared" si="4"/>
        <v>1.1736320962839246E-7</v>
      </c>
    </row>
    <row r="51" spans="2:9">
      <c r="B51" s="79" t="s">
        <v>150</v>
      </c>
      <c r="C51" s="148">
        <v>147468421</v>
      </c>
      <c r="D51" s="148">
        <v>17351493.509999998</v>
      </c>
      <c r="E51" s="148">
        <f t="shared" si="6"/>
        <v>17351493.509999998</v>
      </c>
      <c r="F51" s="148">
        <v>0</v>
      </c>
      <c r="G51" s="148">
        <f t="shared" si="3"/>
        <v>17351493.509999998</v>
      </c>
      <c r="H51" s="80">
        <f t="shared" si="4"/>
        <v>2.0036991296685624E-6</v>
      </c>
    </row>
    <row r="52" spans="2:9">
      <c r="B52" s="79" t="s">
        <v>151</v>
      </c>
      <c r="C52" s="148">
        <v>31680000</v>
      </c>
      <c r="D52" s="148">
        <v>1534591.05</v>
      </c>
      <c r="E52" s="148">
        <f t="shared" si="6"/>
        <v>1534591.05</v>
      </c>
      <c r="F52" s="148">
        <v>0</v>
      </c>
      <c r="G52" s="148">
        <f t="shared" si="3"/>
        <v>1534591.05</v>
      </c>
      <c r="H52" s="80">
        <f t="shared" si="4"/>
        <v>1.7721003379392472E-7</v>
      </c>
    </row>
    <row r="53" spans="2:9">
      <c r="B53" s="79" t="s">
        <v>930</v>
      </c>
      <c r="C53" s="148">
        <v>5262147142</v>
      </c>
      <c r="D53" s="148">
        <v>209150165.33999997</v>
      </c>
      <c r="E53" s="148">
        <f t="shared" si="6"/>
        <v>209150165.33999997</v>
      </c>
      <c r="F53" s="148">
        <v>0</v>
      </c>
      <c r="G53" s="148">
        <f t="shared" si="3"/>
        <v>209150165.33999997</v>
      </c>
      <c r="H53" s="80">
        <f t="shared" si="4"/>
        <v>2.4152042244679023E-5</v>
      </c>
    </row>
    <row r="54" spans="2:9">
      <c r="B54" s="79" t="s">
        <v>931</v>
      </c>
      <c r="C54" s="148">
        <v>330078958</v>
      </c>
      <c r="D54" s="148">
        <v>13064266.689999999</v>
      </c>
      <c r="E54" s="148">
        <f t="shared" si="6"/>
        <v>13064266.689999999</v>
      </c>
      <c r="F54" s="148">
        <v>0</v>
      </c>
      <c r="G54" s="148">
        <f t="shared" si="3"/>
        <v>13064266.689999999</v>
      </c>
      <c r="H54" s="80">
        <f t="shared" si="4"/>
        <v>1.5086228618547887E-6</v>
      </c>
    </row>
    <row r="55" spans="2:9">
      <c r="B55" s="79" t="s">
        <v>152</v>
      </c>
      <c r="C55" s="148">
        <v>4539681</v>
      </c>
      <c r="D55" s="148">
        <v>932556.31</v>
      </c>
      <c r="E55" s="148">
        <f t="shared" si="6"/>
        <v>932556.31</v>
      </c>
      <c r="F55" s="148">
        <v>0</v>
      </c>
      <c r="G55" s="148">
        <f t="shared" si="3"/>
        <v>932556.31</v>
      </c>
      <c r="H55" s="80">
        <f t="shared" si="4"/>
        <v>1.0768884336308213E-7</v>
      </c>
    </row>
    <row r="56" spans="2:9">
      <c r="B56" s="79" t="s">
        <v>153</v>
      </c>
      <c r="C56" s="148">
        <v>190748016</v>
      </c>
      <c r="D56" s="148">
        <v>32984345.93</v>
      </c>
      <c r="E56" s="148">
        <f t="shared" si="6"/>
        <v>32984345.93</v>
      </c>
      <c r="F56" s="148">
        <v>0</v>
      </c>
      <c r="G56" s="148">
        <f t="shared" si="3"/>
        <v>32984345.93</v>
      </c>
      <c r="H56" s="80">
        <f t="shared" si="4"/>
        <v>3.8089346715047005E-6</v>
      </c>
    </row>
    <row r="57" spans="2:9">
      <c r="B57" s="87" t="s">
        <v>395</v>
      </c>
      <c r="C57" s="149">
        <f>C16+C19+C33</f>
        <v>148878137139</v>
      </c>
      <c r="D57" s="149">
        <f>D16+D19+D33</f>
        <v>35855788787.059998</v>
      </c>
      <c r="E57" s="149">
        <f>E16+E19+E33</f>
        <v>7634317551.7200003</v>
      </c>
      <c r="F57" s="149">
        <f>F16+F19+F33</f>
        <v>28221471235.34</v>
      </c>
      <c r="G57" s="149">
        <f>+E57-F57</f>
        <v>-20587153683.619999</v>
      </c>
      <c r="H57" s="88">
        <f t="shared" si="4"/>
        <v>4.1405203964031516E-3</v>
      </c>
    </row>
    <row r="58" spans="2:9">
      <c r="B58" s="131" t="s">
        <v>1836</v>
      </c>
    </row>
    <row r="59" spans="2:9">
      <c r="B59" s="116" t="s">
        <v>1800</v>
      </c>
    </row>
    <row r="60" spans="2:9">
      <c r="B60" s="104" t="s">
        <v>1799</v>
      </c>
      <c r="C60" s="116"/>
      <c r="D60" s="116"/>
      <c r="E60" s="116"/>
    </row>
    <row r="61" spans="2:9" ht="25.9" customHeight="1">
      <c r="B61" s="191" t="s">
        <v>1964</v>
      </c>
      <c r="C61" s="191"/>
      <c r="D61" s="191"/>
      <c r="E61" s="191"/>
    </row>
    <row r="62" spans="2:9">
      <c r="B62" s="52" t="s">
        <v>1838</v>
      </c>
      <c r="H62" s="81"/>
      <c r="I62" s="81"/>
    </row>
    <row r="64" spans="2:9">
      <c r="H64" s="81"/>
    </row>
    <row r="65" spans="8:8">
      <c r="H65" s="81"/>
    </row>
    <row r="66" spans="8:8">
      <c r="H66" s="81"/>
    </row>
    <row r="67" spans="8:8">
      <c r="H67" s="89"/>
    </row>
    <row r="68" spans="8:8">
      <c r="H68" s="89"/>
    </row>
    <row r="72" spans="8:8">
      <c r="H72" s="81"/>
    </row>
  </sheetData>
  <mergeCells count="16">
    <mergeCell ref="B61:E61"/>
    <mergeCell ref="D11:D14"/>
    <mergeCell ref="B9:H9"/>
    <mergeCell ref="B8:H8"/>
    <mergeCell ref="B1:H1"/>
    <mergeCell ref="B2:H2"/>
    <mergeCell ref="H11:H14"/>
    <mergeCell ref="B11:B15"/>
    <mergeCell ref="C11:C13"/>
    <mergeCell ref="B3:H3"/>
    <mergeCell ref="B5:H5"/>
    <mergeCell ref="B6:H6"/>
    <mergeCell ref="B7:H7"/>
    <mergeCell ref="F11:F14"/>
    <mergeCell ref="E11:E14"/>
    <mergeCell ref="G11:G14"/>
  </mergeCells>
  <pageMargins left="0.7" right="0.7" top="0.75" bottom="0.75" header="0.3" footer="0.3"/>
  <ignoredErrors>
    <ignoredError sqref="E31:F31 E37:F37 E35 E36 E48:F48 E38 E39:E44 E49 F29 F30 E33:F34 E32 E46:E4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7ECD5C68-1B7C-4776-BD1F-1AC807BB1CD8}"/>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2026-03-17T18:25:50Z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