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Ingresos/Seguridad Social/"/>
    </mc:Choice>
  </mc:AlternateContent>
  <xr:revisionPtr revIDLastSave="81" documentId="13_ncr:1_{6D9761B4-7441-45B8-A0A4-31191BBC7EF8}" xr6:coauthVersionLast="47" xr6:coauthVersionMax="47" xr10:uidLastSave="{C95404D2-DD34-4B9A-837D-6179D6881D45}"/>
  <bookViews>
    <workbookView xWindow="-49410" yWindow="1125" windowWidth="29040" windowHeight="15720" xr2:uid="{00000000-000D-0000-FFFF-FFFF00000000}"/>
  </bookViews>
  <sheets>
    <sheet name="Económica 2014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2" i="1"/>
  <c r="M38" i="1"/>
  <c r="L38" i="1"/>
  <c r="K38" i="1"/>
  <c r="J38" i="1"/>
  <c r="I38" i="1"/>
  <c r="H38" i="1"/>
  <c r="G38" i="1"/>
  <c r="F38" i="1"/>
  <c r="E38" i="1"/>
  <c r="D38" i="1"/>
  <c r="M34" i="1"/>
  <c r="L34" i="1"/>
  <c r="K34" i="1"/>
  <c r="J34" i="1"/>
  <c r="I34" i="1"/>
  <c r="H34" i="1"/>
  <c r="G34" i="1"/>
  <c r="F34" i="1"/>
  <c r="E34" i="1"/>
  <c r="D34" i="1"/>
  <c r="M32" i="1"/>
  <c r="L32" i="1"/>
  <c r="K32" i="1"/>
  <c r="J32" i="1"/>
  <c r="I32" i="1"/>
  <c r="H32" i="1"/>
  <c r="G32" i="1"/>
  <c r="F32" i="1"/>
  <c r="E32" i="1"/>
  <c r="D32" i="1"/>
  <c r="L36" i="1"/>
  <c r="L35" i="1"/>
  <c r="L30" i="1"/>
  <c r="L28" i="1"/>
  <c r="L25" i="1"/>
  <c r="K36" i="1"/>
  <c r="K35" i="1" s="1"/>
  <c r="K30" i="1"/>
  <c r="K28" i="1"/>
  <c r="K25" i="1"/>
  <c r="K24" i="1" s="1"/>
  <c r="I36" i="1"/>
  <c r="I35" i="1" s="1"/>
  <c r="I30" i="1"/>
  <c r="I28" i="1"/>
  <c r="I25" i="1"/>
  <c r="I21" i="1"/>
  <c r="I19" i="1"/>
  <c r="I16" i="1"/>
  <c r="I12" i="1"/>
  <c r="H36" i="1"/>
  <c r="H35" i="1" s="1"/>
  <c r="G36" i="1"/>
  <c r="G35" i="1" s="1"/>
  <c r="F36" i="1"/>
  <c r="F35" i="1" s="1"/>
  <c r="E36" i="1"/>
  <c r="D36" i="1"/>
  <c r="D35" i="1" s="1"/>
  <c r="C36" i="1"/>
  <c r="C35" i="1" s="1"/>
  <c r="C34" i="1" s="1"/>
  <c r="E35" i="1"/>
  <c r="H30" i="1"/>
  <c r="G30" i="1"/>
  <c r="F30" i="1"/>
  <c r="E30" i="1"/>
  <c r="D30" i="1"/>
  <c r="C30" i="1"/>
  <c r="H28" i="1"/>
  <c r="G28" i="1"/>
  <c r="F28" i="1"/>
  <c r="E28" i="1"/>
  <c r="D28" i="1"/>
  <c r="C28" i="1"/>
  <c r="H25" i="1"/>
  <c r="G25" i="1"/>
  <c r="F25" i="1"/>
  <c r="E25" i="1"/>
  <c r="D25" i="1"/>
  <c r="C25" i="1"/>
  <c r="H21" i="1"/>
  <c r="G21" i="1"/>
  <c r="F21" i="1"/>
  <c r="E21" i="1"/>
  <c r="D21" i="1"/>
  <c r="C21" i="1"/>
  <c r="H19" i="1"/>
  <c r="G19" i="1"/>
  <c r="F19" i="1"/>
  <c r="E19" i="1"/>
  <c r="D19" i="1"/>
  <c r="C19" i="1"/>
  <c r="H16" i="1"/>
  <c r="G16" i="1"/>
  <c r="F16" i="1"/>
  <c r="E16" i="1"/>
  <c r="D16" i="1"/>
  <c r="C16" i="1"/>
  <c r="H12" i="1"/>
  <c r="G12" i="1"/>
  <c r="F12" i="1"/>
  <c r="E12" i="1"/>
  <c r="D12" i="1"/>
  <c r="C12" i="1"/>
  <c r="N38" i="1" l="1"/>
  <c r="L24" i="1"/>
  <c r="H24" i="1"/>
  <c r="C24" i="1"/>
  <c r="I24" i="1"/>
  <c r="G24" i="1"/>
  <c r="I11" i="1"/>
  <c r="F11" i="1"/>
  <c r="E24" i="1"/>
  <c r="H11" i="1"/>
  <c r="D24" i="1"/>
  <c r="G11" i="1"/>
  <c r="D11" i="1"/>
  <c r="F24" i="1"/>
  <c r="C11" i="1"/>
  <c r="C32" i="1" s="1"/>
  <c r="C38" i="1" s="1"/>
  <c r="E11" i="1"/>
</calcChain>
</file>

<file path=xl/sharedStrings.xml><?xml version="1.0" encoding="utf-8"?>
<sst xmlns="http://schemas.openxmlformats.org/spreadsheetml/2006/main" count="35" uniqueCount="35">
  <si>
    <t>MINISTERIO DE HACIENDA</t>
  </si>
  <si>
    <t>DIRECCIÓN GENERAL DE PRESUPUESTO</t>
  </si>
  <si>
    <t>INSTITUCIONES DE LA SEGURIDAD SOCIAL</t>
  </si>
  <si>
    <t>CLASIFICACIÓN ECONÓMICA DE INGRESOS</t>
  </si>
  <si>
    <t>En Millones RD$</t>
  </si>
  <si>
    <t>DETALLE</t>
  </si>
  <si>
    <t>1.1 - Ingresos Corrientes</t>
  </si>
  <si>
    <t>1.1.2 - Contribuciones a la seguridad social</t>
  </si>
  <si>
    <t>1.1.2.1 - Contribuciones de los empleados</t>
  </si>
  <si>
    <t>1.1.2.2 - Contribuciones de los empleadores</t>
  </si>
  <si>
    <t>1.1.2.4 - 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</si>
  <si>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</si>
  <si>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</si>
  <si>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</si>
  <si>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</si>
  <si>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</si>
  <si>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1.1.6 - Transferencias y donaciones corrientes recibidas</t>
  </si>
  <si>
    <t>1.1.6.2 - Transferencias del sector público</t>
  </si>
  <si>
    <t>1.1.9 - Otros ingresos corrientes</t>
  </si>
  <si>
    <t>1.2 - Ingresos de capital</t>
  </si>
  <si>
    <t>1.2.1 - Venta (disposición) de activos no financieros (a valores brutos)</t>
  </si>
  <si>
    <t>1.2.1.1 - Venta de activos fijos</t>
  </si>
  <si>
    <t>1.2.1.3 - Venta de activos no producidos</t>
  </si>
  <si>
    <t>1.2.4 - Transferencias de capital recibidas</t>
  </si>
  <si>
    <t>1.2.4.2 - Transferencias del sector publico</t>
  </si>
  <si>
    <t>1.2.5 - Recuperación de inversiones financieras realizadas con fines de política</t>
  </si>
  <si>
    <t>1.2.5.4 - Recuperación de préstamos realizados con fines de política</t>
  </si>
  <si>
    <t>TOTAL INGRESOS</t>
  </si>
  <si>
    <t>TOTAL FUENTES FINANCIERAS</t>
  </si>
  <si>
    <t>3.1.1 - Disminución de activos financieros</t>
  </si>
  <si>
    <t>3.1.1.1 - Disminución de activos financieros corrientes</t>
  </si>
  <si>
    <t>3.1.1.1.1 - Disminución de disponibilidades</t>
  </si>
  <si>
    <t>TOTAL DE INGRESOS Y FUENTES FINANCIERAS</t>
  </si>
  <si>
    <t>Fuente: Sistema de Información de la Gestión Financiera (SIGEF)</t>
  </si>
  <si>
    <t>PERIODO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</si>
</sst>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,,_);_(* \(#,##0.0,,\);_(* &quot;-&quot;??_);_(@_)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164" fontId="0" fillId="0" borderId="0" xfId="1" applyNumberFormat="1" applyFont="1"/>
    <xf numFmtId="43" fontId="0" fillId="0" borderId="0" xfId="1" applyFont="1" applyBorder="1"/>
    <xf numFmtId="43" fontId="8" fillId="0" borderId="0" xfId="1" applyFont="1" applyFill="1" applyBorder="1"/>
    <xf numFmtId="164" fontId="9" fillId="0" borderId="0" xfId="1" applyNumberFormat="1" applyFont="1" applyBorder="1" applyAlignment="1">
      <alignment vertical="center"/>
    </xf>
    <xf numFmtId="49" fontId="0" fillId="2" borderId="0" xfId="3" applyNumberFormat="1" applyFont="1" applyFill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5" xfId="0" applyFont="1" applyBorder="1" applyAlignment="1">
      <alignment horizontal="left"/>
    </xf>
    <xf numFmtId="165" fontId="3" fillId="2" borderId="5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165" fontId="3" fillId="0" borderId="0" xfId="1" applyNumberFormat="1" applyFont="1" applyFill="1"/>
    <xf numFmtId="165" fontId="3" fillId="0" borderId="0" xfId="1" applyNumberFormat="1" applyFont="1"/>
    <xf numFmtId="165" fontId="1" fillId="0" borderId="0" xfId="1" applyNumberFormat="1" applyFont="1" applyFill="1"/>
    <xf numFmtId="165" fontId="1" fillId="0" borderId="0" xfId="1" applyNumberFormat="1" applyFont="1"/>
    <xf numFmtId="165" fontId="3" fillId="0" borderId="5" xfId="1" applyNumberFormat="1" applyFont="1" applyFill="1" applyBorder="1" applyAlignment="1">
      <alignment horizontal="center"/>
    </xf>
    <xf numFmtId="165" fontId="1" fillId="0" borderId="0" xfId="1" applyNumberFormat="1" applyFont="1" applyFill="1" applyAlignment="1"/>
    <xf numFmtId="0" fontId="2" fillId="3" borderId="2" xfId="0" applyFont="1" applyFill="1" applyBorder="1" applyAlignment="1">
      <alignment horizontal="left" vertical="center"/>
    </xf>
    <xf numFmtId="165" fontId="2" fillId="4" borderId="4" xfId="1" applyNumberFormat="1" applyFont="1" applyFill="1" applyBorder="1" applyAlignment="1">
      <alignment horizontal="right" vertical="center"/>
    </xf>
    <xf numFmtId="0" fontId="11" fillId="0" borderId="0" xfId="0" applyFont="1"/>
    <xf numFmtId="0" fontId="3" fillId="0" borderId="5" xfId="0" applyFont="1" applyBorder="1" applyAlignment="1">
      <alignment horizontal="left" indent="1"/>
    </xf>
    <xf numFmtId="165" fontId="3" fillId="0" borderId="5" xfId="1" applyNumberFormat="1" applyFont="1" applyBorder="1" applyAlignment="1">
      <alignment horizontal="center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165" fontId="1" fillId="0" borderId="0" xfId="1" applyNumberFormat="1" applyFont="1" applyFill="1" applyAlignment="1">
      <alignment horizontal="center"/>
    </xf>
    <xf numFmtId="49" fontId="13" fillId="0" borderId="0" xfId="5" applyNumberFormat="1" applyFont="1" applyAlignment="1">
      <alignment horizontal="left" vertical="center"/>
    </xf>
    <xf numFmtId="166" fontId="0" fillId="0" borderId="0" xfId="0" applyNumberFormat="1"/>
    <xf numFmtId="43" fontId="0" fillId="0" borderId="0" xfId="0" applyNumberFormat="1"/>
    <xf numFmtId="0" fontId="2" fillId="4" borderId="8" xfId="4" applyNumberFormat="1" applyFont="1" applyFill="1" applyBorder="1" applyAlignment="1">
      <alignment horizontal="center" vertical="center"/>
    </xf>
    <xf numFmtId="0" fontId="2" fillId="4" borderId="3" xfId="4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 vertical="top" readingOrder="1"/>
    </xf>
    <xf numFmtId="0" fontId="6" fillId="0" borderId="0" xfId="2" applyFont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4" borderId="7" xfId="4" applyNumberFormat="1" applyFont="1" applyFill="1" applyBorder="1" applyAlignment="1">
      <alignment horizontal="center" vertical="center"/>
    </xf>
    <xf numFmtId="0" fontId="2" fillId="4" borderId="6" xfId="4" applyNumberFormat="1" applyFont="1" applyFill="1" applyBorder="1" applyAlignment="1">
      <alignment horizontal="center" vertical="center"/>
    </xf>
  </cellXfs>
  <cellStyles count="6">
    <cellStyle name="Comma" xfId="1" builtinId="3"/>
    <cellStyle name="Millares 3" xfId="4" xr:uid="{00000000-0005-0000-0000-000001000000}"/>
    <cellStyle name="Normal" xfId="0" builtinId="0"/>
    <cellStyle name="Normal 11" xfId="5" xr:uid="{00000000-0005-0000-0000-000003000000}"/>
    <cellStyle name="Normal 2" xfId="3" xr:uid="{00000000-0005-0000-0000-000004000000}"/>
    <cellStyle name="Normal 2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213895</xdr:colOff>
      <xdr:row>2</xdr:row>
      <xdr:rowOff>289311</xdr:rowOff>
    </xdr:from>
    <xdr:ext cx="1571092" cy="784047"/>
    <xdr:pic>
      <xdr:nvPicPr>
        <xdr:cNvPr id="2" name="Imagen 4">
          <a:extLst>
            <a:ext uri="{FF2B5EF4-FFF2-40B4-BE49-F238E27FC236}">
              <a16:creationId xmlns:a16="http://schemas.microsoft.com/office/drawing/2014/main" id="{1BE84945-3EF3-460C-9211-01E4FD71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6645" y="670311"/>
          <a:ext cx="1571092" cy="784047"/>
        </a:xfrm>
        <a:prstGeom prst="rect">
          <a:avLst/>
        </a:prstGeom>
      </xdr:spPr>
    </xdr:pic>
    <xdr:clientData/>
  </xdr:oneCellAnchor>
  <xdr:oneCellAnchor>
    <xdr:from>
      <xdr:col>8</xdr:col>
      <xdr:colOff>10872</xdr:colOff>
      <xdr:row>2</xdr:row>
      <xdr:rowOff>74082</xdr:rowOff>
    </xdr:from>
    <xdr:ext cx="1944136" cy="967210"/>
    <xdr:pic>
      <xdr:nvPicPr>
        <xdr:cNvPr id="3" name="Imagen 3">
          <a:extLst>
            <a:ext uri="{FF2B5EF4-FFF2-40B4-BE49-F238E27FC236}">
              <a16:creationId xmlns:a16="http://schemas.microsoft.com/office/drawing/2014/main" id="{DAFACED7-2378-401D-BB24-496ED908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46039" y="455082"/>
          <a:ext cx="1944136" cy="967210"/>
        </a:xfrm>
        <a:prstGeom prst="rect">
          <a:avLst/>
        </a:prstGeom>
      </xdr:spPr>
    </xdr:pic>
    <xdr:clientData/>
  </xdr:oneCellAnchor>
  <xdr:twoCellAnchor>
    <xdr:from>
      <xdr:col>0</xdr:col>
      <xdr:colOff>21167</xdr:colOff>
      <xdr:row>0</xdr:row>
      <xdr:rowOff>0</xdr:rowOff>
    </xdr:from>
    <xdr:to>
      <xdr:col>0</xdr:col>
      <xdr:colOff>328084</xdr:colOff>
      <xdr:row>6</xdr:row>
      <xdr:rowOff>95250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5DE1214-5182-442E-8A7A-F83E8C8ECF5B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167" y="0"/>
          <a:ext cx="306917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1"/>
  <sheetViews>
    <sheetView showGridLines="0" tabSelected="1" zoomScale="90" zoomScaleNormal="90" workbookViewId="0">
      <selection activeCell="N30" sqref="N30"/>
    </sheetView>
  </sheetViews>
  <sheetFormatPr defaultColWidth="11.42578125" defaultRowHeight="15" x14ac:dyDescent="0.25"/>
  <cols>
    <col min="1" max="1" width="6.140625" customWidth="1"/>
    <col min="2" max="2" width="69.42578125" customWidth="1"/>
    <col min="3" max="12" width="13.42578125" customWidth="1"/>
    <col min="14" max="14" width="18.85546875" bestFit="1" customWidth="1"/>
  </cols>
  <sheetData>
    <row r="1" spans="2:15" x14ac:dyDescent="0.25">
      <c r="C1" s="1"/>
      <c r="D1" s="1"/>
      <c r="E1" s="1"/>
      <c r="G1" s="2"/>
      <c r="H1" s="2"/>
      <c r="I1" s="2"/>
      <c r="J1" s="2"/>
    </row>
    <row r="2" spans="2:15" x14ac:dyDescent="0.25">
      <c r="C2" s="1"/>
      <c r="D2" s="1"/>
      <c r="E2" s="1"/>
      <c r="G2" s="2"/>
      <c r="H2" s="2"/>
      <c r="I2" s="2"/>
      <c r="J2" s="2"/>
    </row>
    <row r="3" spans="2:15" ht="28.5" x14ac:dyDescent="0.25"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5" ht="21" x14ac:dyDescent="0.25"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5" ht="18.75" x14ac:dyDescent="0.25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5" ht="15.75" x14ac:dyDescent="0.25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5" x14ac:dyDescent="0.25">
      <c r="B7" s="3"/>
      <c r="C7" s="4"/>
      <c r="D7" s="4"/>
      <c r="E7" s="4"/>
      <c r="G7" s="2"/>
      <c r="H7" s="2"/>
      <c r="I7" s="2"/>
      <c r="J7" s="2"/>
    </row>
    <row r="8" spans="2:15" x14ac:dyDescent="0.25">
      <c r="B8" s="5" t="s">
        <v>34</v>
      </c>
      <c r="C8" s="6"/>
      <c r="D8" s="6"/>
      <c r="E8" s="6"/>
      <c r="G8" s="2"/>
      <c r="H8" s="2"/>
      <c r="I8" s="2"/>
      <c r="J8" s="2"/>
      <c r="K8" s="7"/>
      <c r="N8" s="7" t="s">
        <v>4</v>
      </c>
    </row>
    <row r="9" spans="2:15" x14ac:dyDescent="0.25">
      <c r="B9" s="37" t="s">
        <v>5</v>
      </c>
      <c r="C9" s="39">
        <v>2014</v>
      </c>
      <c r="D9" s="31">
        <v>2015</v>
      </c>
      <c r="E9" s="31">
        <v>2016</v>
      </c>
      <c r="F9" s="31">
        <v>2017</v>
      </c>
      <c r="G9" s="31">
        <v>2018</v>
      </c>
      <c r="H9" s="31">
        <v>2019</v>
      </c>
      <c r="I9" s="31">
        <v>2020</v>
      </c>
      <c r="J9" s="31">
        <v>2021</v>
      </c>
      <c r="K9" s="31">
        <v>2022</v>
      </c>
      <c r="L9" s="31">
        <v>2023</v>
      </c>
      <c r="M9" s="31">
        <v>2024</v>
      </c>
      <c r="N9" s="31">
        <v>2025</v>
      </c>
    </row>
    <row r="10" spans="2:15" x14ac:dyDescent="0.25">
      <c r="B10" s="38"/>
      <c r="C10" s="40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2:15" x14ac:dyDescent="0.25">
      <c r="B11" s="8" t="s">
        <v>6</v>
      </c>
      <c r="C11" s="9">
        <f t="shared" ref="C11:H11" si="0">C12+C16+C19+C21+C23</f>
        <v>10829624774.5</v>
      </c>
      <c r="D11" s="9">
        <f t="shared" si="0"/>
        <v>11840651161</v>
      </c>
      <c r="E11" s="9">
        <f t="shared" si="0"/>
        <v>12923903565.880001</v>
      </c>
      <c r="F11" s="9">
        <f t="shared" si="0"/>
        <v>10641329766.350002</v>
      </c>
      <c r="G11" s="9">
        <f t="shared" si="0"/>
        <v>11086878844.290001</v>
      </c>
      <c r="H11" s="9">
        <f t="shared" si="0"/>
        <v>12231143622.24</v>
      </c>
      <c r="I11" s="9">
        <f>+I12+I16+I21+I23</f>
        <v>12999053432.780001</v>
      </c>
      <c r="J11" s="9">
        <v>19012763685.23</v>
      </c>
      <c r="K11" s="9">
        <v>21081423265.930004</v>
      </c>
      <c r="L11" s="9">
        <v>2960647474.4400005</v>
      </c>
      <c r="M11" s="9">
        <v>23104888490.090004</v>
      </c>
      <c r="N11" s="9">
        <v>23530550625.800003</v>
      </c>
      <c r="O11" s="30"/>
    </row>
    <row r="12" spans="2:15" x14ac:dyDescent="0.25">
      <c r="B12" s="10" t="s">
        <v>7</v>
      </c>
      <c r="C12" s="11">
        <f t="shared" ref="C12:H12" si="1">SUM(C13:C15)</f>
        <v>134559181.91</v>
      </c>
      <c r="D12" s="11">
        <f t="shared" si="1"/>
        <v>202040478.75</v>
      </c>
      <c r="E12" s="11">
        <f t="shared" si="1"/>
        <v>56683922.969999999</v>
      </c>
      <c r="F12" s="11">
        <f t="shared" si="1"/>
        <v>287210979.68000001</v>
      </c>
      <c r="G12" s="11">
        <f t="shared" si="1"/>
        <v>291841814.90999997</v>
      </c>
      <c r="H12" s="11">
        <f t="shared" si="1"/>
        <v>384581512.63999993</v>
      </c>
      <c r="I12" s="11">
        <f>SUM(I13:I15)</f>
        <v>749333444.97000003</v>
      </c>
      <c r="J12" s="11">
        <v>1177407433.3300002</v>
      </c>
      <c r="K12" s="11">
        <v>1429195482.3599999</v>
      </c>
      <c r="L12" s="11">
        <v>1806558975.02</v>
      </c>
      <c r="M12" s="11">
        <v>1968825186.3299999</v>
      </c>
      <c r="N12" s="11">
        <v>2055578195.9700003</v>
      </c>
      <c r="O12" s="30"/>
    </row>
    <row r="13" spans="2:15" x14ac:dyDescent="0.25">
      <c r="B13" s="12" t="s">
        <v>8</v>
      </c>
      <c r="C13" s="13">
        <v>0</v>
      </c>
      <c r="D13" s="13">
        <v>135567002.69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19875</v>
      </c>
      <c r="N13" s="13">
        <v>4300</v>
      </c>
      <c r="O13" s="30"/>
    </row>
    <row r="14" spans="2:15" x14ac:dyDescent="0.25">
      <c r="B14" s="12" t="s">
        <v>9</v>
      </c>
      <c r="C14" s="13">
        <v>134559181.91</v>
      </c>
      <c r="D14" s="13">
        <v>66473476.060000002</v>
      </c>
      <c r="E14" s="13">
        <v>56683922.969999999</v>
      </c>
      <c r="F14" s="13">
        <v>287210979.68000001</v>
      </c>
      <c r="G14" s="13">
        <v>291841814.90999997</v>
      </c>
      <c r="H14" s="13">
        <v>384581512.63999993</v>
      </c>
      <c r="I14" s="13">
        <v>168834007.54999998</v>
      </c>
      <c r="J14" s="13">
        <v>345071294.68999994</v>
      </c>
      <c r="K14" s="13">
        <v>437885971.95000005</v>
      </c>
      <c r="L14" s="13">
        <v>689093267.28999996</v>
      </c>
      <c r="M14" s="13">
        <v>722591725.33999991</v>
      </c>
      <c r="N14" s="13">
        <v>680499661.78000009</v>
      </c>
      <c r="O14" s="30"/>
    </row>
    <row r="15" spans="2:15" x14ac:dyDescent="0.25">
      <c r="B15" s="12" t="s">
        <v>10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580499437.42000008</v>
      </c>
      <c r="J15" s="13">
        <v>832336138.63999999</v>
      </c>
      <c r="K15" s="13">
        <v>991309510.41000009</v>
      </c>
      <c r="L15" s="13">
        <v>1117465707.73</v>
      </c>
      <c r="M15" s="13">
        <v>1246213585.99</v>
      </c>
      <c r="N15" s="13">
        <v>1375074234.1900001</v>
      </c>
      <c r="O15" s="30"/>
    </row>
    <row r="16" spans="2:15" x14ac:dyDescent="0.25">
      <c r="B16" s="10" t="s">
        <v>11</v>
      </c>
      <c r="C16" s="14">
        <f t="shared" ref="C16:H16" si="2">SUM(C17:C18)</f>
        <v>21282658</v>
      </c>
      <c r="D16" s="14">
        <f t="shared" si="2"/>
        <v>18716518.189999998</v>
      </c>
      <c r="E16" s="14">
        <f t="shared" si="2"/>
        <v>24334094.5</v>
      </c>
      <c r="F16" s="14">
        <f t="shared" si="2"/>
        <v>34562933.189999998</v>
      </c>
      <c r="G16" s="14">
        <f t="shared" si="2"/>
        <v>48766905.040000007</v>
      </c>
      <c r="H16" s="14">
        <f t="shared" si="2"/>
        <v>342960603.57999998</v>
      </c>
      <c r="I16" s="15">
        <f>SUM(I17:I18)</f>
        <v>45665596.120000005</v>
      </c>
      <c r="J16" s="15">
        <v>135885183.16</v>
      </c>
      <c r="K16" s="15">
        <v>263982207.55000001</v>
      </c>
      <c r="L16" s="15">
        <v>371896050.74000007</v>
      </c>
      <c r="M16" s="15">
        <v>536111111.03000003</v>
      </c>
      <c r="N16" s="15">
        <v>808982834.49000001</v>
      </c>
      <c r="O16" s="30"/>
    </row>
    <row r="17" spans="2:15" x14ac:dyDescent="0.25">
      <c r="B17" s="12" t="s">
        <v>12</v>
      </c>
      <c r="C17" s="13">
        <v>21282658</v>
      </c>
      <c r="D17" s="13">
        <v>18716518.189999998</v>
      </c>
      <c r="E17" s="13">
        <v>24334094.5</v>
      </c>
      <c r="F17" s="13">
        <v>34562933.189999998</v>
      </c>
      <c r="G17" s="13">
        <v>48766905.040000007</v>
      </c>
      <c r="H17" s="13">
        <v>342960603.57999998</v>
      </c>
      <c r="I17" s="13">
        <v>45665596.120000005</v>
      </c>
      <c r="J17" s="13">
        <v>135885183.16</v>
      </c>
      <c r="K17" s="13">
        <v>263982207.55000001</v>
      </c>
      <c r="L17" s="13">
        <v>371896050.74000007</v>
      </c>
      <c r="M17" s="13">
        <v>536111111.03000003</v>
      </c>
      <c r="N17" s="13">
        <v>808982834.49000001</v>
      </c>
      <c r="O17" s="30"/>
    </row>
    <row r="18" spans="2:15" x14ac:dyDescent="0.25">
      <c r="B18" s="12" t="s">
        <v>13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30"/>
    </row>
    <row r="19" spans="2:15" x14ac:dyDescent="0.25">
      <c r="B19" s="10" t="s">
        <v>14</v>
      </c>
      <c r="C19" s="14">
        <f>SUM(C20)</f>
        <v>0</v>
      </c>
      <c r="D19" s="14">
        <f t="shared" ref="D19:H19" si="3">SUM(D20)</f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0</v>
      </c>
      <c r="I19" s="15">
        <f>SUM(I20)</f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30"/>
    </row>
    <row r="20" spans="2:15" x14ac:dyDescent="0.25">
      <c r="B20" s="12" t="s">
        <v>15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30"/>
    </row>
    <row r="21" spans="2:15" x14ac:dyDescent="0.25">
      <c r="B21" s="10" t="s">
        <v>16</v>
      </c>
      <c r="C21" s="11">
        <f t="shared" ref="C21:H21" si="4">C22</f>
        <v>10658134484.66</v>
      </c>
      <c r="D21" s="11">
        <f t="shared" si="4"/>
        <v>11598822452.299999</v>
      </c>
      <c r="E21" s="11">
        <f t="shared" si="4"/>
        <v>12829803493.410002</v>
      </c>
      <c r="F21" s="11">
        <f t="shared" si="4"/>
        <v>10308377236.130001</v>
      </c>
      <c r="G21" s="11">
        <f t="shared" si="4"/>
        <v>10741926866.93</v>
      </c>
      <c r="H21" s="11">
        <f t="shared" si="4"/>
        <v>11503601506.02</v>
      </c>
      <c r="I21" s="15">
        <f>SUM(I22)</f>
        <v>12202930891.690001</v>
      </c>
      <c r="J21" s="15">
        <v>17699427969.139999</v>
      </c>
      <c r="K21" s="15">
        <v>19143489152.540001</v>
      </c>
      <c r="L21" s="15">
        <v>744130295.96000016</v>
      </c>
      <c r="M21" s="15">
        <v>20570839767.080002</v>
      </c>
      <c r="N21" s="15">
        <v>20641461290.480003</v>
      </c>
      <c r="O21" s="30"/>
    </row>
    <row r="22" spans="2:15" x14ac:dyDescent="0.25">
      <c r="B22" s="12" t="s">
        <v>17</v>
      </c>
      <c r="C22" s="16">
        <v>10658134484.66</v>
      </c>
      <c r="D22" s="16">
        <v>11598822452.299999</v>
      </c>
      <c r="E22" s="16">
        <v>12829803493.410002</v>
      </c>
      <c r="F22" s="16">
        <v>10308377236.130001</v>
      </c>
      <c r="G22" s="16">
        <v>10741926866.93</v>
      </c>
      <c r="H22" s="16">
        <v>11503601506.02</v>
      </c>
      <c r="I22" s="17">
        <v>12202930891.690001</v>
      </c>
      <c r="J22" s="17">
        <v>17699427969.139999</v>
      </c>
      <c r="K22" s="17">
        <v>19143489152.540001</v>
      </c>
      <c r="L22" s="17">
        <v>744130295.96000016</v>
      </c>
      <c r="M22" s="17">
        <v>20570839767.080002</v>
      </c>
      <c r="N22" s="17">
        <v>20641461290.480003</v>
      </c>
      <c r="O22" s="30"/>
    </row>
    <row r="23" spans="2:15" x14ac:dyDescent="0.25">
      <c r="B23" s="10" t="s">
        <v>18</v>
      </c>
      <c r="C23" s="11">
        <v>15648449.93</v>
      </c>
      <c r="D23" s="11">
        <v>21071711.759999998</v>
      </c>
      <c r="E23" s="11">
        <v>13082055</v>
      </c>
      <c r="F23" s="11">
        <v>11178617.35</v>
      </c>
      <c r="G23" s="11">
        <v>4343257.41</v>
      </c>
      <c r="H23" s="11">
        <v>0</v>
      </c>
      <c r="I23" s="15">
        <v>1123500</v>
      </c>
      <c r="J23" s="15">
        <v>43099.6</v>
      </c>
      <c r="K23" s="15">
        <v>244756423.48000002</v>
      </c>
      <c r="L23" s="15">
        <v>38062152.719999999</v>
      </c>
      <c r="M23" s="15">
        <v>29112425.649999999</v>
      </c>
      <c r="N23" s="15">
        <v>24528304.859999999</v>
      </c>
      <c r="O23" s="30"/>
    </row>
    <row r="24" spans="2:15" x14ac:dyDescent="0.25">
      <c r="B24" s="8" t="s">
        <v>19</v>
      </c>
      <c r="C24" s="18">
        <f t="shared" ref="C24:H24" si="5">C25+C30+C28</f>
        <v>0</v>
      </c>
      <c r="D24" s="18">
        <f t="shared" si="5"/>
        <v>0</v>
      </c>
      <c r="E24" s="18">
        <f t="shared" si="5"/>
        <v>0</v>
      </c>
      <c r="F24" s="18">
        <f t="shared" si="5"/>
        <v>0</v>
      </c>
      <c r="G24" s="18">
        <f t="shared" si="5"/>
        <v>0</v>
      </c>
      <c r="H24" s="18">
        <f t="shared" si="5"/>
        <v>0</v>
      </c>
      <c r="I24" s="9">
        <f>+I25+I28+I30</f>
        <v>0</v>
      </c>
      <c r="J24" s="9">
        <v>0</v>
      </c>
      <c r="K24" s="9">
        <f>+K25+K28+K30</f>
        <v>0</v>
      </c>
      <c r="L24" s="9">
        <f>+L25+L28+L30</f>
        <v>18696053152</v>
      </c>
      <c r="M24" s="9">
        <v>0</v>
      </c>
      <c r="N24" s="9">
        <v>231260.22</v>
      </c>
      <c r="O24" s="30"/>
    </row>
    <row r="25" spans="2:15" x14ac:dyDescent="0.25">
      <c r="B25" s="10" t="s">
        <v>20</v>
      </c>
      <c r="C25" s="14">
        <f t="shared" ref="C25:H25" si="6">SUM(C26:C27)</f>
        <v>0</v>
      </c>
      <c r="D25" s="14">
        <f t="shared" si="6"/>
        <v>0</v>
      </c>
      <c r="E25" s="14">
        <f t="shared" si="6"/>
        <v>0</v>
      </c>
      <c r="F25" s="14">
        <f t="shared" si="6"/>
        <v>0</v>
      </c>
      <c r="G25" s="14">
        <f t="shared" si="6"/>
        <v>0</v>
      </c>
      <c r="H25" s="14">
        <f t="shared" si="6"/>
        <v>0</v>
      </c>
      <c r="I25" s="15">
        <f>SUM(I26:I27)</f>
        <v>0</v>
      </c>
      <c r="J25" s="15">
        <v>0</v>
      </c>
      <c r="K25" s="15">
        <f>SUM(K26:K27)</f>
        <v>0</v>
      </c>
      <c r="L25" s="15">
        <f>SUM(L26:L27)</f>
        <v>0</v>
      </c>
      <c r="M25" s="15">
        <v>0</v>
      </c>
      <c r="N25" s="15">
        <v>0</v>
      </c>
      <c r="O25" s="30"/>
    </row>
    <row r="26" spans="2:15" x14ac:dyDescent="0.25">
      <c r="B26" s="12" t="s">
        <v>21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30"/>
    </row>
    <row r="27" spans="2:15" x14ac:dyDescent="0.25">
      <c r="B27" s="12" t="s">
        <v>22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7">
        <v>0</v>
      </c>
      <c r="J27" s="17">
        <v>0</v>
      </c>
      <c r="K27" s="17">
        <v>0</v>
      </c>
      <c r="L27" s="17">
        <v>0</v>
      </c>
      <c r="M27" s="15">
        <v>0</v>
      </c>
      <c r="N27" s="15">
        <v>0</v>
      </c>
      <c r="O27" s="30"/>
    </row>
    <row r="28" spans="2:15" x14ac:dyDescent="0.25">
      <c r="B28" s="10" t="s">
        <v>23</v>
      </c>
      <c r="C28" s="14">
        <f t="shared" ref="C28:H28" si="7">SUM(C29)</f>
        <v>0</v>
      </c>
      <c r="D28" s="14">
        <f t="shared" si="7"/>
        <v>0</v>
      </c>
      <c r="E28" s="14">
        <f t="shared" si="7"/>
        <v>0</v>
      </c>
      <c r="F28" s="14">
        <f t="shared" si="7"/>
        <v>0</v>
      </c>
      <c r="G28" s="14">
        <f t="shared" si="7"/>
        <v>0</v>
      </c>
      <c r="H28" s="14">
        <f t="shared" si="7"/>
        <v>0</v>
      </c>
      <c r="I28" s="15">
        <f>SUM(I29)</f>
        <v>0</v>
      </c>
      <c r="J28" s="15">
        <v>0</v>
      </c>
      <c r="K28" s="15">
        <f>SUM(K29)</f>
        <v>0</v>
      </c>
      <c r="L28" s="15">
        <f>SUM(L29)</f>
        <v>18696053152</v>
      </c>
      <c r="M28" s="15">
        <v>0</v>
      </c>
      <c r="N28" s="15">
        <v>0</v>
      </c>
      <c r="O28" s="30"/>
    </row>
    <row r="29" spans="2:15" x14ac:dyDescent="0.25">
      <c r="B29" s="12" t="s">
        <v>24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7">
        <v>0</v>
      </c>
      <c r="J29" s="17">
        <v>0</v>
      </c>
      <c r="K29" s="17">
        <v>0</v>
      </c>
      <c r="L29" s="17">
        <v>18696053152</v>
      </c>
      <c r="M29" s="15">
        <v>0</v>
      </c>
      <c r="N29" s="15">
        <v>0</v>
      </c>
      <c r="O29" s="30"/>
    </row>
    <row r="30" spans="2:15" x14ac:dyDescent="0.25">
      <c r="B30" s="10" t="s">
        <v>25</v>
      </c>
      <c r="C30" s="14">
        <f t="shared" ref="C30:H30" si="8">SUM(C31)</f>
        <v>0</v>
      </c>
      <c r="D30" s="14">
        <f t="shared" si="8"/>
        <v>0</v>
      </c>
      <c r="E30" s="14">
        <f t="shared" si="8"/>
        <v>0</v>
      </c>
      <c r="F30" s="14">
        <f t="shared" si="8"/>
        <v>0</v>
      </c>
      <c r="G30" s="14">
        <f t="shared" si="8"/>
        <v>0</v>
      </c>
      <c r="H30" s="14">
        <f t="shared" si="8"/>
        <v>0</v>
      </c>
      <c r="I30" s="15">
        <f>SUM(I31)</f>
        <v>0</v>
      </c>
      <c r="J30" s="15">
        <v>0</v>
      </c>
      <c r="K30" s="15">
        <f>SUM(K31)</f>
        <v>0</v>
      </c>
      <c r="L30" s="15">
        <f>SUM(L31)</f>
        <v>0</v>
      </c>
      <c r="M30" s="15">
        <v>0</v>
      </c>
      <c r="N30" s="15">
        <v>231260.22</v>
      </c>
      <c r="O30" s="30"/>
    </row>
    <row r="31" spans="2:15" x14ac:dyDescent="0.25">
      <c r="B31" s="12" t="s">
        <v>26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7">
        <v>0</v>
      </c>
      <c r="J31" s="17">
        <v>0</v>
      </c>
      <c r="K31" s="17">
        <v>0</v>
      </c>
      <c r="L31" s="17">
        <v>0</v>
      </c>
      <c r="M31" s="15">
        <v>0</v>
      </c>
      <c r="N31" s="15">
        <v>231260.22</v>
      </c>
      <c r="O31" s="30"/>
    </row>
    <row r="32" spans="2:15" x14ac:dyDescent="0.25">
      <c r="B32" s="20" t="s">
        <v>27</v>
      </c>
      <c r="C32" s="21">
        <f t="shared" ref="C32:M32" si="9">+C11+C24</f>
        <v>10829624774.5</v>
      </c>
      <c r="D32" s="21">
        <f t="shared" si="9"/>
        <v>11840651161</v>
      </c>
      <c r="E32" s="21">
        <f t="shared" si="9"/>
        <v>12923903565.880001</v>
      </c>
      <c r="F32" s="21">
        <f t="shared" si="9"/>
        <v>10641329766.350002</v>
      </c>
      <c r="G32" s="21">
        <f t="shared" si="9"/>
        <v>11086878844.290001</v>
      </c>
      <c r="H32" s="21">
        <f t="shared" si="9"/>
        <v>12231143622.24</v>
      </c>
      <c r="I32" s="21">
        <f t="shared" si="9"/>
        <v>12999053432.780001</v>
      </c>
      <c r="J32" s="21">
        <f t="shared" si="9"/>
        <v>19012763685.23</v>
      </c>
      <c r="K32" s="21">
        <f t="shared" si="9"/>
        <v>21081423265.930004</v>
      </c>
      <c r="L32" s="21">
        <f t="shared" si="9"/>
        <v>21656700626.440002</v>
      </c>
      <c r="M32" s="21">
        <f t="shared" si="9"/>
        <v>23104888490.090004</v>
      </c>
      <c r="N32" s="21">
        <f t="shared" ref="N32" si="10">+N11+N24</f>
        <v>23530781886.020004</v>
      </c>
    </row>
    <row r="33" spans="2:14" x14ac:dyDescent="0.25">
      <c r="B33" s="22"/>
    </row>
    <row r="34" spans="2:14" x14ac:dyDescent="0.25">
      <c r="B34" s="20" t="s">
        <v>28</v>
      </c>
      <c r="C34" s="21">
        <f t="shared" ref="C34:N36" si="11">+C35</f>
        <v>0</v>
      </c>
      <c r="D34" s="21">
        <f t="shared" si="11"/>
        <v>0</v>
      </c>
      <c r="E34" s="21">
        <f t="shared" si="11"/>
        <v>0</v>
      </c>
      <c r="F34" s="21">
        <f t="shared" si="11"/>
        <v>18576780.699999999</v>
      </c>
      <c r="G34" s="21">
        <f t="shared" si="11"/>
        <v>0</v>
      </c>
      <c r="H34" s="21">
        <f t="shared" si="11"/>
        <v>0</v>
      </c>
      <c r="I34" s="21">
        <f t="shared" si="11"/>
        <v>0</v>
      </c>
      <c r="J34" s="21">
        <f t="shared" si="11"/>
        <v>0</v>
      </c>
      <c r="K34" s="21">
        <f t="shared" si="11"/>
        <v>0</v>
      </c>
      <c r="L34" s="21">
        <f t="shared" si="11"/>
        <v>0</v>
      </c>
      <c r="M34" s="21">
        <f t="shared" si="11"/>
        <v>19665</v>
      </c>
      <c r="N34" s="21">
        <f t="shared" si="11"/>
        <v>1350</v>
      </c>
    </row>
    <row r="35" spans="2:14" x14ac:dyDescent="0.25">
      <c r="B35" s="23" t="s">
        <v>29</v>
      </c>
      <c r="C35" s="24">
        <f t="shared" si="11"/>
        <v>0</v>
      </c>
      <c r="D35" s="24">
        <f t="shared" si="11"/>
        <v>0</v>
      </c>
      <c r="E35" s="24">
        <f t="shared" si="11"/>
        <v>0</v>
      </c>
      <c r="F35" s="24">
        <f t="shared" si="11"/>
        <v>18576780.699999999</v>
      </c>
      <c r="G35" s="24">
        <f t="shared" si="11"/>
        <v>0</v>
      </c>
      <c r="H35" s="24">
        <f t="shared" si="11"/>
        <v>0</v>
      </c>
      <c r="I35" s="24">
        <f t="shared" ref="I35:L36" si="12">+I36</f>
        <v>0</v>
      </c>
      <c r="J35" s="24">
        <v>0</v>
      </c>
      <c r="K35" s="24">
        <f t="shared" si="12"/>
        <v>0</v>
      </c>
      <c r="L35" s="24">
        <f t="shared" si="12"/>
        <v>0</v>
      </c>
      <c r="M35" s="24">
        <v>19665</v>
      </c>
      <c r="N35" s="24">
        <v>1350</v>
      </c>
    </row>
    <row r="36" spans="2:14" x14ac:dyDescent="0.25">
      <c r="B36" s="25" t="s">
        <v>30</v>
      </c>
      <c r="C36" s="14">
        <f t="shared" si="11"/>
        <v>0</v>
      </c>
      <c r="D36" s="14">
        <f t="shared" si="11"/>
        <v>0</v>
      </c>
      <c r="E36" s="14">
        <f t="shared" si="11"/>
        <v>0</v>
      </c>
      <c r="F36" s="14">
        <f t="shared" si="11"/>
        <v>18576780.699999999</v>
      </c>
      <c r="G36" s="14">
        <f t="shared" si="11"/>
        <v>0</v>
      </c>
      <c r="H36" s="14">
        <f t="shared" si="11"/>
        <v>0</v>
      </c>
      <c r="I36" s="14">
        <f t="shared" si="12"/>
        <v>0</v>
      </c>
      <c r="J36" s="14">
        <v>0</v>
      </c>
      <c r="K36" s="14">
        <f t="shared" si="12"/>
        <v>0</v>
      </c>
      <c r="L36" s="14">
        <f t="shared" si="12"/>
        <v>0</v>
      </c>
      <c r="M36" s="14">
        <v>19665</v>
      </c>
      <c r="N36" s="14">
        <v>1350</v>
      </c>
    </row>
    <row r="37" spans="2:14" x14ac:dyDescent="0.25">
      <c r="B37" s="26" t="s">
        <v>31</v>
      </c>
      <c r="C37" s="27">
        <v>0</v>
      </c>
      <c r="D37" s="27">
        <v>0</v>
      </c>
      <c r="E37" s="27">
        <v>0</v>
      </c>
      <c r="F37" s="27">
        <v>18576780.699999999</v>
      </c>
      <c r="G37" s="27">
        <v>0</v>
      </c>
      <c r="H37" s="27">
        <v>0</v>
      </c>
      <c r="I37" s="16">
        <v>0</v>
      </c>
      <c r="J37" s="16">
        <v>0</v>
      </c>
      <c r="K37" s="16">
        <v>0</v>
      </c>
      <c r="L37" s="16">
        <v>0</v>
      </c>
      <c r="M37" s="16">
        <v>19665</v>
      </c>
      <c r="N37" s="16">
        <v>1350</v>
      </c>
    </row>
    <row r="38" spans="2:14" x14ac:dyDescent="0.25">
      <c r="B38" s="20" t="s">
        <v>32</v>
      </c>
      <c r="C38" s="21">
        <f t="shared" ref="C38:M38" si="13">+C34+C32</f>
        <v>10829624774.5</v>
      </c>
      <c r="D38" s="21">
        <f t="shared" si="13"/>
        <v>11840651161</v>
      </c>
      <c r="E38" s="21">
        <f t="shared" si="13"/>
        <v>12923903565.880001</v>
      </c>
      <c r="F38" s="21">
        <f t="shared" si="13"/>
        <v>10659906547.050003</v>
      </c>
      <c r="G38" s="21">
        <f t="shared" si="13"/>
        <v>11086878844.290001</v>
      </c>
      <c r="H38" s="21">
        <f t="shared" si="13"/>
        <v>12231143622.24</v>
      </c>
      <c r="I38" s="21">
        <f t="shared" si="13"/>
        <v>12999053432.780001</v>
      </c>
      <c r="J38" s="21">
        <f t="shared" si="13"/>
        <v>19012763685.23</v>
      </c>
      <c r="K38" s="21">
        <f t="shared" si="13"/>
        <v>21081423265.930004</v>
      </c>
      <c r="L38" s="21">
        <f t="shared" si="13"/>
        <v>21656700626.440002</v>
      </c>
      <c r="M38" s="21">
        <f t="shared" si="13"/>
        <v>23104908155.090004</v>
      </c>
      <c r="N38" s="21">
        <f t="shared" ref="N38" si="14">+N34+N32</f>
        <v>23530783236.020004</v>
      </c>
    </row>
    <row r="39" spans="2:14" x14ac:dyDescent="0.25">
      <c r="B39" s="22" t="s">
        <v>33</v>
      </c>
    </row>
    <row r="40" spans="2:14" x14ac:dyDescent="0.25">
      <c r="B40" s="28"/>
      <c r="L40" s="29"/>
    </row>
    <row r="41" spans="2:14" x14ac:dyDescent="0.25">
      <c r="B41" s="22"/>
    </row>
  </sheetData>
  <mergeCells count="17">
    <mergeCell ref="I9:I10"/>
    <mergeCell ref="B3:L3"/>
    <mergeCell ref="B4:L4"/>
    <mergeCell ref="B5:L5"/>
    <mergeCell ref="B6:L6"/>
    <mergeCell ref="B9:B10"/>
    <mergeCell ref="H9:H10"/>
    <mergeCell ref="G9:G10"/>
    <mergeCell ref="F9:F10"/>
    <mergeCell ref="E9:E10"/>
    <mergeCell ref="D9:D10"/>
    <mergeCell ref="C9:C10"/>
    <mergeCell ref="N9:N10"/>
    <mergeCell ref="M9:M10"/>
    <mergeCell ref="L9:L10"/>
    <mergeCell ref="K9:K10"/>
    <mergeCell ref="J9:J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E4892E-F169-48CD-BD39-B4AF1B193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3FEF9-D860-4F47-9FD8-D097E636DD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D5D2B2-332D-4BEE-AEED-5D0056BABED1}">
  <ds:schemaRefs>
    <ds:schemaRef ds:uri="http://purl.org/dc/elements/1.1/"/>
    <ds:schemaRef ds:uri="http://www.w3.org/XML/1998/namespace"/>
    <ds:schemaRef ds:uri="http://purl.org/dc/terms/"/>
    <ds:schemaRef ds:uri="f7c7372e-77c9-4c4a-9e9a-3e04be05905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9100588-ee89-45b2-81d6-a67d223ce91b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Económica 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Yan Li Suarez</cp:lastModifiedBy>
  <cp:revision/>
  <dcterms:created xsi:type="dcterms:W3CDTF">2021-05-03T15:17:57Z</dcterms:created>
  <dcterms:modified xsi:type="dcterms:W3CDTF">2026-03-11T15:57:21Z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