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Administración Central/"/>
    </mc:Choice>
  </mc:AlternateContent>
  <xr:revisionPtr revIDLastSave="574" documentId="13_ncr:1_{C3A4C2D1-C541-4E99-A7D9-8C7D17A57BD8}" xr6:coauthVersionLast="47" xr6:coauthVersionMax="47" xr10:uidLastSave="{425CF522-20A5-48FA-A952-174584FA69B8}"/>
  <bookViews>
    <workbookView xWindow="-120" yWindow="-120" windowWidth="29040" windowHeight="15720" firstSheet="8" activeTab="8" xr2:uid="{00000000-000D-0000-FFFF-FFFF00000000}"/>
  </bookViews>
  <sheets>
    <sheet name="2017" sheetId="4" r:id="rId1"/>
    <sheet name="2018" sheetId="5" r:id="rId2"/>
    <sheet name="2019" sheetId="7" r:id="rId3"/>
    <sheet name="2020" sheetId="16" r:id="rId4"/>
    <sheet name="2021" sheetId="13" r:id="rId5"/>
    <sheet name="2022" sheetId="15" r:id="rId6"/>
    <sheet name="2023" sheetId="19" r:id="rId7"/>
    <sheet name="2024" sheetId="18" r:id="rId8"/>
    <sheet name="2025" sheetId="20" r:id="rId9"/>
    <sheet name="2026" sheetId="2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1" i="21" l="1"/>
  <c r="O61" i="21"/>
  <c r="N61" i="21"/>
  <c r="M61" i="21"/>
  <c r="L61" i="21"/>
  <c r="K61" i="21"/>
  <c r="J61" i="21"/>
  <c r="I61" i="21"/>
  <c r="H61" i="21"/>
  <c r="G61" i="21"/>
  <c r="F61" i="21"/>
  <c r="E61" i="21"/>
  <c r="D61" i="21"/>
  <c r="C61" i="21"/>
  <c r="C51" i="21"/>
  <c r="D51" i="21"/>
  <c r="O51" i="21"/>
  <c r="N51" i="21"/>
  <c r="M51" i="21"/>
  <c r="L51" i="21"/>
  <c r="K51" i="21"/>
  <c r="J51" i="21"/>
  <c r="I51" i="21"/>
  <c r="H51" i="21"/>
  <c r="G51" i="21"/>
  <c r="F51" i="21"/>
  <c r="E51" i="21"/>
  <c r="Q22" i="21"/>
  <c r="O63" i="21" l="1"/>
  <c r="N63" i="21"/>
  <c r="M63" i="21"/>
  <c r="L63" i="21"/>
  <c r="J63" i="21"/>
  <c r="I63" i="21"/>
  <c r="H63" i="21"/>
  <c r="G63" i="21"/>
  <c r="F63" i="21"/>
  <c r="E63" i="21"/>
  <c r="Q60" i="21"/>
  <c r="Q59" i="21"/>
  <c r="Q58" i="21"/>
  <c r="Q57" i="21"/>
  <c r="Q56" i="21"/>
  <c r="Q55" i="21"/>
  <c r="P53" i="21"/>
  <c r="O53" i="21"/>
  <c r="N53" i="21"/>
  <c r="M53" i="21"/>
  <c r="L53" i="21"/>
  <c r="K53" i="21"/>
  <c r="J53" i="21"/>
  <c r="I53" i="21"/>
  <c r="Q50" i="21"/>
  <c r="Q49" i="21"/>
  <c r="Q48" i="21"/>
  <c r="Q47" i="21"/>
  <c r="Q46" i="21"/>
  <c r="Q45" i="21"/>
  <c r="Q44" i="21"/>
  <c r="Q43" i="21"/>
  <c r="Q42" i="21"/>
  <c r="Q41" i="21"/>
  <c r="Q40" i="21"/>
  <c r="Q39" i="21"/>
  <c r="Q38" i="21"/>
  <c r="Q37" i="21"/>
  <c r="Q36" i="21"/>
  <c r="Q34" i="21"/>
  <c r="Q33" i="21"/>
  <c r="Q32" i="21"/>
  <c r="Q31" i="21"/>
  <c r="Q30" i="21"/>
  <c r="Q29" i="21"/>
  <c r="Q28" i="21"/>
  <c r="Q27" i="21"/>
  <c r="Q26" i="21"/>
  <c r="Q25" i="21"/>
  <c r="Q24" i="21"/>
  <c r="Q23" i="21"/>
  <c r="Q21" i="21"/>
  <c r="Q20" i="21"/>
  <c r="Q19" i="21"/>
  <c r="Q18" i="21"/>
  <c r="Q17" i="21"/>
  <c r="Q16" i="21"/>
  <c r="Q15" i="21"/>
  <c r="Q14" i="21"/>
  <c r="Q13" i="21"/>
  <c r="Q12" i="21"/>
  <c r="Q11" i="21"/>
  <c r="Q59" i="13"/>
  <c r="Q60" i="13"/>
  <c r="Q62" i="13"/>
  <c r="Q63" i="13"/>
  <c r="Q64" i="13"/>
  <c r="Q65" i="13"/>
  <c r="Q66" i="13"/>
  <c r="Q67" i="13"/>
  <c r="Q69" i="13"/>
  <c r="Q70" i="13"/>
  <c r="C73" i="16"/>
  <c r="C71" i="16"/>
  <c r="C69" i="16"/>
  <c r="C67" i="16"/>
  <c r="C42" i="16"/>
  <c r="C26" i="16"/>
  <c r="C23" i="16"/>
  <c r="C21" i="16"/>
  <c r="C17" i="16"/>
  <c r="C10" i="16"/>
  <c r="Q10" i="21" l="1"/>
  <c r="Q51" i="21" s="1"/>
  <c r="P51" i="21"/>
  <c r="C63" i="21"/>
  <c r="K63" i="21"/>
  <c r="D63" i="21"/>
  <c r="Q54" i="21"/>
  <c r="Q61" i="21" s="1"/>
  <c r="Q49" i="20"/>
  <c r="Q40" i="20"/>
  <c r="Q58" i="20"/>
  <c r="Q42" i="20"/>
  <c r="Q36" i="20"/>
  <c r="Q26" i="20"/>
  <c r="Q27" i="20"/>
  <c r="Q41" i="20"/>
  <c r="Q28" i="20"/>
  <c r="Q56" i="20"/>
  <c r="Q15" i="20"/>
  <c r="Q32" i="20"/>
  <c r="Q33" i="20"/>
  <c r="Q59" i="20"/>
  <c r="Q34" i="20"/>
  <c r="Q46" i="20"/>
  <c r="Q60" i="20"/>
  <c r="Q53" i="20"/>
  <c r="Q54" i="20"/>
  <c r="Q43" i="20"/>
  <c r="Q31" i="20"/>
  <c r="Q57" i="20"/>
  <c r="Q45" i="20"/>
  <c r="Q35" i="20"/>
  <c r="Q48" i="20"/>
  <c r="Q61" i="20"/>
  <c r="Q22" i="20"/>
  <c r="Q62" i="20"/>
  <c r="Q23" i="20"/>
  <c r="Q37" i="20"/>
  <c r="Q50" i="20"/>
  <c r="Q63" i="20"/>
  <c r="Q24" i="20"/>
  <c r="Q38" i="20"/>
  <c r="Q51" i="20"/>
  <c r="Q65" i="20"/>
  <c r="Q25" i="20"/>
  <c r="Q39" i="20"/>
  <c r="Q52" i="20"/>
  <c r="Q67" i="20"/>
  <c r="Q10" i="20"/>
  <c r="Q11" i="20"/>
  <c r="Q12" i="20"/>
  <c r="Q13" i="20"/>
  <c r="Q14" i="20"/>
  <c r="Q17" i="20"/>
  <c r="Q18" i="20"/>
  <c r="Q19" i="20"/>
  <c r="Q20" i="20"/>
  <c r="Q21" i="20"/>
  <c r="Q29" i="20"/>
  <c r="Q44" i="20"/>
  <c r="C70" i="20"/>
  <c r="D70" i="20"/>
  <c r="E70" i="20"/>
  <c r="F70" i="20"/>
  <c r="G70" i="20"/>
  <c r="H70" i="20"/>
  <c r="I70" i="20"/>
  <c r="J70" i="20"/>
  <c r="K70" i="20"/>
  <c r="L70" i="20"/>
  <c r="M70" i="20"/>
  <c r="N70" i="20"/>
  <c r="O70" i="20"/>
  <c r="I72" i="20"/>
  <c r="J72" i="20"/>
  <c r="K72" i="20"/>
  <c r="L72" i="20"/>
  <c r="M72" i="20"/>
  <c r="N72" i="20"/>
  <c r="O72" i="20"/>
  <c r="P72" i="20"/>
  <c r="Q73" i="20"/>
  <c r="Q74" i="20"/>
  <c r="Q76" i="20"/>
  <c r="P77" i="20"/>
  <c r="Q77" i="20" s="1"/>
  <c r="Q78" i="20"/>
  <c r="Q79" i="20"/>
  <c r="Q80" i="20"/>
  <c r="Q81" i="20"/>
  <c r="Q82" i="20"/>
  <c r="Q83" i="20"/>
  <c r="C84" i="20"/>
  <c r="E84" i="20"/>
  <c r="F84" i="20"/>
  <c r="G84" i="20"/>
  <c r="H84" i="20"/>
  <c r="I84" i="20"/>
  <c r="J84" i="20"/>
  <c r="K84" i="20"/>
  <c r="L84" i="20"/>
  <c r="M84" i="20"/>
  <c r="N84" i="20"/>
  <c r="O84" i="20"/>
  <c r="Q63" i="21" l="1"/>
  <c r="P63" i="21"/>
  <c r="M86" i="20"/>
  <c r="O86" i="20"/>
  <c r="N86" i="20"/>
  <c r="I86" i="20"/>
  <c r="L86" i="20"/>
  <c r="C86" i="20"/>
  <c r="K86" i="20"/>
  <c r="P84" i="20"/>
  <c r="J86" i="20"/>
  <c r="H86" i="20"/>
  <c r="G86" i="20"/>
  <c r="Q84" i="20"/>
  <c r="E86" i="20"/>
  <c r="F86" i="20"/>
  <c r="Q70" i="20"/>
  <c r="D84" i="20"/>
  <c r="D86" i="20" s="1"/>
  <c r="P70" i="20"/>
  <c r="P86" i="20" l="1"/>
  <c r="Q86" i="20"/>
  <c r="P80" i="18"/>
  <c r="O80" i="18"/>
  <c r="N80" i="18"/>
  <c r="M80" i="18"/>
  <c r="L80" i="18"/>
  <c r="K80" i="18"/>
  <c r="J80" i="18"/>
  <c r="I80" i="18"/>
  <c r="H80" i="18"/>
  <c r="G80" i="18"/>
  <c r="F80" i="18"/>
  <c r="Q77" i="18"/>
  <c r="Q76" i="18"/>
  <c r="Q75" i="18"/>
  <c r="Q74" i="18"/>
  <c r="Q73" i="18"/>
  <c r="Q72" i="18"/>
  <c r="Q71" i="18"/>
  <c r="Q70" i="18"/>
  <c r="Q69" i="18"/>
  <c r="P78" i="18"/>
  <c r="O78" i="18"/>
  <c r="N78" i="18"/>
  <c r="M78" i="18"/>
  <c r="L78" i="18"/>
  <c r="K78" i="18"/>
  <c r="J78" i="18"/>
  <c r="I78" i="18"/>
  <c r="H78" i="18"/>
  <c r="G78" i="18"/>
  <c r="F78"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D65" i="18"/>
  <c r="D80" i="18" s="1"/>
  <c r="M65" i="18"/>
  <c r="N65" i="18"/>
  <c r="O65" i="18"/>
  <c r="E65" i="18"/>
  <c r="F65" i="18"/>
  <c r="G65" i="18"/>
  <c r="H65" i="18"/>
  <c r="I65" i="18"/>
  <c r="J65" i="18"/>
  <c r="K65" i="18"/>
  <c r="L65" i="18"/>
  <c r="Q70" i="19"/>
  <c r="Q69" i="19"/>
  <c r="Q68" i="19"/>
  <c r="P67" i="19"/>
  <c r="O67" i="19"/>
  <c r="N67" i="19"/>
  <c r="M67" i="19"/>
  <c r="L67" i="19"/>
  <c r="K67" i="19"/>
  <c r="J67" i="19"/>
  <c r="I67" i="19"/>
  <c r="H67" i="19"/>
  <c r="G67" i="19"/>
  <c r="F67" i="19"/>
  <c r="E67" i="19"/>
  <c r="Q67" i="19" s="1"/>
  <c r="D67" i="19"/>
  <c r="C67" i="19"/>
  <c r="Q66" i="19"/>
  <c r="P65" i="19"/>
  <c r="O65" i="19"/>
  <c r="N65" i="19"/>
  <c r="M65" i="19"/>
  <c r="L65" i="19"/>
  <c r="K65" i="19"/>
  <c r="J65" i="19"/>
  <c r="I65" i="19"/>
  <c r="H65" i="19"/>
  <c r="G65" i="19"/>
  <c r="F65" i="19"/>
  <c r="E65" i="19"/>
  <c r="D65" i="19"/>
  <c r="C65" i="19"/>
  <c r="Q64" i="19"/>
  <c r="P63" i="19"/>
  <c r="O63" i="19"/>
  <c r="N63" i="19"/>
  <c r="M63" i="19"/>
  <c r="L63" i="19"/>
  <c r="K63" i="19"/>
  <c r="J63" i="19"/>
  <c r="I63" i="19"/>
  <c r="H63" i="19"/>
  <c r="G63" i="19"/>
  <c r="F63" i="19"/>
  <c r="E63" i="19"/>
  <c r="D63" i="19"/>
  <c r="C63" i="19"/>
  <c r="Q62" i="19"/>
  <c r="P61" i="19"/>
  <c r="P71" i="19" s="1"/>
  <c r="O61" i="19"/>
  <c r="O71" i="19" s="1"/>
  <c r="N61" i="19"/>
  <c r="N71" i="19" s="1"/>
  <c r="M61" i="19"/>
  <c r="M71" i="19" s="1"/>
  <c r="L61" i="19"/>
  <c r="L71" i="19" s="1"/>
  <c r="K61" i="19"/>
  <c r="K71" i="19" s="1"/>
  <c r="J61" i="19"/>
  <c r="J71" i="19" s="1"/>
  <c r="I61" i="19"/>
  <c r="H61" i="19"/>
  <c r="H71" i="19" s="1"/>
  <c r="G61" i="19"/>
  <c r="G71" i="19" s="1"/>
  <c r="F61" i="19"/>
  <c r="F71" i="19" s="1"/>
  <c r="E61" i="19"/>
  <c r="E71" i="19" s="1"/>
  <c r="D61" i="19"/>
  <c r="D71" i="19" s="1"/>
  <c r="C61" i="19"/>
  <c r="C71" i="19" s="1"/>
  <c r="P60" i="19"/>
  <c r="O60" i="19"/>
  <c r="N60" i="19"/>
  <c r="M60" i="19"/>
  <c r="L60" i="19"/>
  <c r="K60" i="19"/>
  <c r="J60" i="19"/>
  <c r="I60" i="19"/>
  <c r="Q57" i="19"/>
  <c r="Q56" i="19"/>
  <c r="Q55" i="19"/>
  <c r="Q54" i="19"/>
  <c r="Q53" i="19"/>
  <c r="Q52" i="19"/>
  <c r="Q51" i="19"/>
  <c r="Q50" i="19"/>
  <c r="Q49" i="19"/>
  <c r="Q48" i="19"/>
  <c r="Q47" i="19"/>
  <c r="Q46" i="19"/>
  <c r="Q45" i="19"/>
  <c r="Q44" i="19"/>
  <c r="Q43" i="19"/>
  <c r="Q42" i="19"/>
  <c r="Q41" i="19"/>
  <c r="Q40" i="19"/>
  <c r="P39" i="19"/>
  <c r="O39" i="19"/>
  <c r="N39" i="19"/>
  <c r="M39" i="19"/>
  <c r="L39" i="19"/>
  <c r="K39" i="19"/>
  <c r="J39" i="19"/>
  <c r="I39" i="19"/>
  <c r="H39" i="19"/>
  <c r="G39" i="19"/>
  <c r="F39" i="19"/>
  <c r="E39" i="19"/>
  <c r="Q39" i="19" s="1"/>
  <c r="D39" i="19"/>
  <c r="C39" i="19"/>
  <c r="Q38" i="19"/>
  <c r="Q37" i="19"/>
  <c r="Q36" i="19"/>
  <c r="Q35" i="19"/>
  <c r="Q34" i="19"/>
  <c r="Q33" i="19"/>
  <c r="Q32" i="19"/>
  <c r="Q31" i="19"/>
  <c r="Q30" i="19"/>
  <c r="Q29" i="19"/>
  <c r="Q28" i="19"/>
  <c r="Q27" i="19"/>
  <c r="Q26" i="19"/>
  <c r="Q25" i="19"/>
  <c r="P24" i="19"/>
  <c r="O24" i="19"/>
  <c r="N24" i="19"/>
  <c r="M24" i="19"/>
  <c r="L24" i="19"/>
  <c r="K24" i="19"/>
  <c r="J24" i="19"/>
  <c r="I24" i="19"/>
  <c r="H24" i="19"/>
  <c r="G24" i="19"/>
  <c r="F24" i="19"/>
  <c r="E24" i="19"/>
  <c r="Q24" i="19" s="1"/>
  <c r="D24" i="19"/>
  <c r="C24" i="19"/>
  <c r="Q23" i="19"/>
  <c r="Q22" i="19"/>
  <c r="P21" i="19"/>
  <c r="O21" i="19"/>
  <c r="N21" i="19"/>
  <c r="M21" i="19"/>
  <c r="L21" i="19"/>
  <c r="K21" i="19"/>
  <c r="J21" i="19"/>
  <c r="I21" i="19"/>
  <c r="H21" i="19"/>
  <c r="G21" i="19"/>
  <c r="F21" i="19"/>
  <c r="E21" i="19"/>
  <c r="Q21" i="19" s="1"/>
  <c r="D21" i="19"/>
  <c r="C21" i="19"/>
  <c r="Q20" i="19"/>
  <c r="Q19" i="19"/>
  <c r="P18" i="19"/>
  <c r="O18" i="19"/>
  <c r="N18" i="19"/>
  <c r="M18" i="19"/>
  <c r="L18" i="19"/>
  <c r="K18" i="19"/>
  <c r="J18" i="19"/>
  <c r="I18" i="19"/>
  <c r="H18" i="19"/>
  <c r="G18" i="19"/>
  <c r="F18" i="19"/>
  <c r="E18" i="19"/>
  <c r="Q18" i="19" s="1"/>
  <c r="D18" i="19"/>
  <c r="C18" i="19"/>
  <c r="Q17" i="19"/>
  <c r="Q16" i="19"/>
  <c r="Q15" i="19"/>
  <c r="Q14" i="19"/>
  <c r="Q13" i="19"/>
  <c r="Q12" i="19"/>
  <c r="Q11" i="19"/>
  <c r="P10" i="19"/>
  <c r="P58" i="19" s="1"/>
  <c r="P73" i="19" s="1"/>
  <c r="O10" i="19"/>
  <c r="O58" i="19" s="1"/>
  <c r="N10" i="19"/>
  <c r="N58" i="19" s="1"/>
  <c r="M10" i="19"/>
  <c r="M58" i="19" s="1"/>
  <c r="M73" i="19" s="1"/>
  <c r="L10" i="19"/>
  <c r="L58" i="19" s="1"/>
  <c r="L73" i="19" s="1"/>
  <c r="K10" i="19"/>
  <c r="K58" i="19" s="1"/>
  <c r="K73" i="19" s="1"/>
  <c r="J10" i="19"/>
  <c r="I10" i="19"/>
  <c r="I58" i="19" s="1"/>
  <c r="H10" i="19"/>
  <c r="H58" i="19" s="1"/>
  <c r="H73" i="19" s="1"/>
  <c r="G10" i="19"/>
  <c r="G58" i="19" s="1"/>
  <c r="G73" i="19" s="1"/>
  <c r="F10" i="19"/>
  <c r="F58" i="19" s="1"/>
  <c r="E10" i="19"/>
  <c r="E58" i="19" s="1"/>
  <c r="E73" i="19" s="1"/>
  <c r="D10" i="19"/>
  <c r="D58" i="19" s="1"/>
  <c r="D73" i="19" s="1"/>
  <c r="C10" i="19"/>
  <c r="C58" i="19" s="1"/>
  <c r="C73" i="19" s="1"/>
  <c r="J58" i="19" l="1"/>
  <c r="Q61" i="19"/>
  <c r="I71" i="19"/>
  <c r="I73" i="19" s="1"/>
  <c r="Q63" i="19"/>
  <c r="Q65" i="19"/>
  <c r="F73" i="19"/>
  <c r="N73" i="19"/>
  <c r="O73" i="19"/>
  <c r="J73" i="19"/>
  <c r="Q71" i="19"/>
  <c r="Q10" i="19"/>
  <c r="Q58" i="19" s="1"/>
  <c r="Q73" i="19" s="1"/>
  <c r="C74" i="18" l="1"/>
  <c r="C72" i="18"/>
  <c r="C70" i="18"/>
  <c r="C68" i="18"/>
  <c r="P67" i="18"/>
  <c r="O67" i="18"/>
  <c r="N67" i="18"/>
  <c r="M67" i="18"/>
  <c r="L67" i="18"/>
  <c r="K67" i="18"/>
  <c r="J67" i="18"/>
  <c r="I67" i="18"/>
  <c r="C65" i="18"/>
  <c r="I77" i="16"/>
  <c r="H77" i="16"/>
  <c r="Q76" i="16"/>
  <c r="Q75" i="16"/>
  <c r="Q74" i="16"/>
  <c r="P73" i="16"/>
  <c r="O73" i="16"/>
  <c r="N73" i="16"/>
  <c r="M73" i="16"/>
  <c r="L73" i="16"/>
  <c r="K73" i="16"/>
  <c r="J73" i="16"/>
  <c r="I73" i="16"/>
  <c r="H73" i="16"/>
  <c r="G73" i="16"/>
  <c r="F73" i="16"/>
  <c r="E73" i="16"/>
  <c r="Q73" i="16" s="1"/>
  <c r="D73" i="16"/>
  <c r="Q72" i="16"/>
  <c r="P71" i="16"/>
  <c r="O71" i="16"/>
  <c r="N71" i="16"/>
  <c r="M71" i="16"/>
  <c r="L71" i="16"/>
  <c r="K71" i="16"/>
  <c r="J71" i="16"/>
  <c r="I71" i="16"/>
  <c r="H71" i="16"/>
  <c r="G71" i="16"/>
  <c r="F71" i="16"/>
  <c r="E71" i="16"/>
  <c r="Q71" i="16" s="1"/>
  <c r="D71" i="16"/>
  <c r="Q70" i="16"/>
  <c r="P69" i="16"/>
  <c r="O69" i="16"/>
  <c r="N69" i="16"/>
  <c r="M69" i="16"/>
  <c r="L69" i="16"/>
  <c r="K69" i="16"/>
  <c r="J69" i="16"/>
  <c r="I69" i="16"/>
  <c r="H69" i="16"/>
  <c r="G69" i="16"/>
  <c r="F69" i="16"/>
  <c r="E69" i="16"/>
  <c r="Q69" i="16" s="1"/>
  <c r="D69" i="16"/>
  <c r="Q68" i="16"/>
  <c r="P67" i="16"/>
  <c r="P77" i="16" s="1"/>
  <c r="O67" i="16"/>
  <c r="O77" i="16" s="1"/>
  <c r="N67" i="16"/>
  <c r="N77" i="16" s="1"/>
  <c r="M67" i="16"/>
  <c r="M77" i="16" s="1"/>
  <c r="L67" i="16"/>
  <c r="L77" i="16" s="1"/>
  <c r="K67" i="16"/>
  <c r="K77" i="16" s="1"/>
  <c r="J67" i="16"/>
  <c r="J77" i="16" s="1"/>
  <c r="I67" i="16"/>
  <c r="H67" i="16"/>
  <c r="G67" i="16"/>
  <c r="G77" i="16" s="1"/>
  <c r="F67" i="16"/>
  <c r="F77" i="16" s="1"/>
  <c r="E67" i="16"/>
  <c r="Q67" i="16" s="1"/>
  <c r="D67" i="16"/>
  <c r="D77" i="16" s="1"/>
  <c r="C77" i="16"/>
  <c r="P66" i="16"/>
  <c r="O66" i="16"/>
  <c r="N66" i="16"/>
  <c r="M66" i="16"/>
  <c r="L66" i="16"/>
  <c r="K66" i="16"/>
  <c r="J66" i="16"/>
  <c r="I66" i="16"/>
  <c r="I64" i="16"/>
  <c r="I79" i="16" s="1"/>
  <c r="Q63" i="16"/>
  <c r="Q62" i="16"/>
  <c r="Q61" i="16"/>
  <c r="Q60" i="16"/>
  <c r="Q59" i="16"/>
  <c r="Q58" i="16"/>
  <c r="Q57" i="16"/>
  <c r="Q56" i="16"/>
  <c r="Q55" i="16"/>
  <c r="Q54" i="16"/>
  <c r="Q53" i="16"/>
  <c r="Q52" i="16"/>
  <c r="Q51" i="16"/>
  <c r="Q50" i="16"/>
  <c r="Q49" i="16"/>
  <c r="Q48" i="16"/>
  <c r="Q47" i="16"/>
  <c r="Q46" i="16"/>
  <c r="Q45" i="16"/>
  <c r="Q44" i="16"/>
  <c r="Q43" i="16"/>
  <c r="P42" i="16"/>
  <c r="O42" i="16"/>
  <c r="N42" i="16"/>
  <c r="M42" i="16"/>
  <c r="L42" i="16"/>
  <c r="K42" i="16"/>
  <c r="J42" i="16"/>
  <c r="I42" i="16"/>
  <c r="H42" i="16"/>
  <c r="G42" i="16"/>
  <c r="F42" i="16"/>
  <c r="E42" i="16"/>
  <c r="Q42" i="16" s="1"/>
  <c r="D42" i="16"/>
  <c r="Q41" i="16"/>
  <c r="Q40" i="16"/>
  <c r="Q39" i="16"/>
  <c r="Q38" i="16"/>
  <c r="Q37" i="16"/>
  <c r="Q36" i="16"/>
  <c r="Q35" i="16"/>
  <c r="Q34" i="16"/>
  <c r="Q33" i="16"/>
  <c r="Q32" i="16"/>
  <c r="Q31" i="16"/>
  <c r="Q30" i="16"/>
  <c r="Q29" i="16"/>
  <c r="Q28" i="16"/>
  <c r="Q27" i="16"/>
  <c r="P26" i="16"/>
  <c r="O26" i="16"/>
  <c r="N26" i="16"/>
  <c r="M26" i="16"/>
  <c r="L26" i="16"/>
  <c r="K26" i="16"/>
  <c r="J26" i="16"/>
  <c r="I26" i="16"/>
  <c r="H26" i="16"/>
  <c r="G26" i="16"/>
  <c r="F26" i="16"/>
  <c r="E26" i="16"/>
  <c r="Q26" i="16" s="1"/>
  <c r="D26" i="16"/>
  <c r="Q25" i="16"/>
  <c r="Q24" i="16"/>
  <c r="P23" i="16"/>
  <c r="O23" i="16"/>
  <c r="N23" i="16"/>
  <c r="M23" i="16"/>
  <c r="L23" i="16"/>
  <c r="L64" i="16" s="1"/>
  <c r="L79" i="16" s="1"/>
  <c r="K23" i="16"/>
  <c r="J23" i="16"/>
  <c r="I23" i="16"/>
  <c r="H23" i="16"/>
  <c r="G23" i="16"/>
  <c r="F23" i="16"/>
  <c r="E23" i="16"/>
  <c r="Q23" i="16" s="1"/>
  <c r="D23" i="16"/>
  <c r="Q22" i="16"/>
  <c r="P21" i="16"/>
  <c r="O21" i="16"/>
  <c r="N21" i="16"/>
  <c r="M21" i="16"/>
  <c r="L21" i="16"/>
  <c r="K21" i="16"/>
  <c r="J21" i="16"/>
  <c r="I21" i="16"/>
  <c r="H21" i="16"/>
  <c r="G21" i="16"/>
  <c r="F21" i="16"/>
  <c r="E21" i="16"/>
  <c r="Q21" i="16" s="1"/>
  <c r="D21" i="16"/>
  <c r="D64" i="16" s="1"/>
  <c r="D79" i="16" s="1"/>
  <c r="Q20" i="16"/>
  <c r="Q19" i="16"/>
  <c r="Q18" i="16"/>
  <c r="P17" i="16"/>
  <c r="O17" i="16"/>
  <c r="N17" i="16"/>
  <c r="M17" i="16"/>
  <c r="L17" i="16"/>
  <c r="K17" i="16"/>
  <c r="J17" i="16"/>
  <c r="I17" i="16"/>
  <c r="H17" i="16"/>
  <c r="G17" i="16"/>
  <c r="F17" i="16"/>
  <c r="E17" i="16"/>
  <c r="Q17" i="16" s="1"/>
  <c r="D17" i="16"/>
  <c r="Q16" i="16"/>
  <c r="Q15" i="16"/>
  <c r="Q14" i="16"/>
  <c r="Q13" i="16"/>
  <c r="Q12" i="16"/>
  <c r="Q11" i="16"/>
  <c r="P10" i="16"/>
  <c r="P64" i="16" s="1"/>
  <c r="O10" i="16"/>
  <c r="O64" i="16" s="1"/>
  <c r="O79" i="16" s="1"/>
  <c r="N10" i="16"/>
  <c r="N64" i="16" s="1"/>
  <c r="N79" i="16" s="1"/>
  <c r="M10" i="16"/>
  <c r="M64" i="16" s="1"/>
  <c r="M79" i="16" s="1"/>
  <c r="L10" i="16"/>
  <c r="K10" i="16"/>
  <c r="K64" i="16" s="1"/>
  <c r="J10" i="16"/>
  <c r="J64" i="16" s="1"/>
  <c r="I10" i="16"/>
  <c r="H10" i="16"/>
  <c r="H64" i="16" s="1"/>
  <c r="H79" i="16" s="1"/>
  <c r="G10" i="16"/>
  <c r="G64" i="16" s="1"/>
  <c r="G79" i="16" s="1"/>
  <c r="F10" i="16"/>
  <c r="F64" i="16" s="1"/>
  <c r="F79" i="16" s="1"/>
  <c r="E10" i="16"/>
  <c r="Q10" i="16" s="1"/>
  <c r="D10" i="16"/>
  <c r="C64" i="16"/>
  <c r="P65" i="18" l="1"/>
  <c r="Q10" i="18"/>
  <c r="C78" i="18"/>
  <c r="E78" i="18"/>
  <c r="Q68" i="18"/>
  <c r="P79" i="16"/>
  <c r="J79" i="16"/>
  <c r="C79" i="16"/>
  <c r="K79" i="16"/>
  <c r="E64" i="16"/>
  <c r="E77" i="16"/>
  <c r="Q77" i="16" s="1"/>
  <c r="Q65" i="18" l="1"/>
  <c r="C80" i="18"/>
  <c r="E80" i="18"/>
  <c r="Q78" i="18"/>
  <c r="Q64" i="16"/>
  <c r="E79" i="16"/>
  <c r="Q79" i="16" s="1"/>
  <c r="Q80" i="18" l="1"/>
  <c r="E53" i="15" l="1"/>
  <c r="E10" i="15"/>
  <c r="F10" i="15"/>
  <c r="G10" i="15"/>
  <c r="G53" i="15" s="1"/>
  <c r="H10" i="15"/>
  <c r="H53" i="15" s="1"/>
  <c r="H76" i="15" s="1"/>
  <c r="I10" i="15"/>
  <c r="J10" i="15"/>
  <c r="K10" i="15"/>
  <c r="L10" i="15"/>
  <c r="M10" i="15"/>
  <c r="N10" i="15"/>
  <c r="O10" i="15"/>
  <c r="O53" i="15" s="1"/>
  <c r="P10" i="15"/>
  <c r="P53" i="15" s="1"/>
  <c r="P76" i="15" s="1"/>
  <c r="E17" i="15"/>
  <c r="F17" i="15"/>
  <c r="G17" i="15"/>
  <c r="H17" i="15"/>
  <c r="I17" i="15"/>
  <c r="J17" i="15"/>
  <c r="K17" i="15"/>
  <c r="Q17" i="15" s="1"/>
  <c r="L17" i="15"/>
  <c r="L53" i="15" s="1"/>
  <c r="M17" i="15"/>
  <c r="N17" i="15"/>
  <c r="O17" i="15"/>
  <c r="P17" i="15"/>
  <c r="E20" i="15"/>
  <c r="F20" i="15"/>
  <c r="G20" i="15"/>
  <c r="H20" i="15"/>
  <c r="Q20" i="15" s="1"/>
  <c r="I20" i="15"/>
  <c r="J20" i="15"/>
  <c r="K20" i="15"/>
  <c r="L20" i="15"/>
  <c r="M20" i="15"/>
  <c r="N20" i="15"/>
  <c r="O20" i="15"/>
  <c r="P20" i="15"/>
  <c r="E23" i="15"/>
  <c r="F23" i="15"/>
  <c r="G23" i="15"/>
  <c r="H23" i="15"/>
  <c r="I23" i="15"/>
  <c r="J23" i="15"/>
  <c r="K23" i="15"/>
  <c r="Q23" i="15" s="1"/>
  <c r="L23" i="15"/>
  <c r="M23" i="15"/>
  <c r="N23" i="15"/>
  <c r="O23" i="15"/>
  <c r="P23" i="15"/>
  <c r="E40" i="15"/>
  <c r="F40" i="15"/>
  <c r="G40" i="15"/>
  <c r="H40" i="15"/>
  <c r="I40" i="15"/>
  <c r="J40" i="15"/>
  <c r="K40" i="15"/>
  <c r="L40" i="15"/>
  <c r="M40" i="15"/>
  <c r="N40" i="15"/>
  <c r="O40" i="15"/>
  <c r="P40" i="15"/>
  <c r="F53" i="15"/>
  <c r="I53" i="15"/>
  <c r="J53" i="15"/>
  <c r="M53" i="15"/>
  <c r="N53" i="15"/>
  <c r="C74" i="15"/>
  <c r="O72" i="15"/>
  <c r="N72" i="15"/>
  <c r="M72" i="15"/>
  <c r="L72" i="15"/>
  <c r="K72" i="15"/>
  <c r="J72" i="15"/>
  <c r="I72" i="15"/>
  <c r="H72" i="15"/>
  <c r="G72" i="15"/>
  <c r="F72" i="15"/>
  <c r="E72" i="15"/>
  <c r="Q71" i="15"/>
  <c r="Q70" i="15"/>
  <c r="Q69" i="15"/>
  <c r="Q67" i="15"/>
  <c r="Q66" i="15"/>
  <c r="Q65" i="15"/>
  <c r="Q64" i="15"/>
  <c r="P63" i="15"/>
  <c r="O63" i="15"/>
  <c r="N63" i="15"/>
  <c r="M63" i="15"/>
  <c r="L63" i="15"/>
  <c r="K63" i="15"/>
  <c r="J63" i="15"/>
  <c r="I63" i="15"/>
  <c r="H63" i="15"/>
  <c r="G63" i="15"/>
  <c r="F63" i="15"/>
  <c r="E63" i="15"/>
  <c r="D63" i="15"/>
  <c r="C63" i="15"/>
  <c r="Q62" i="15"/>
  <c r="Q61" i="15"/>
  <c r="P60" i="15"/>
  <c r="O60" i="15"/>
  <c r="N60" i="15"/>
  <c r="M60" i="15"/>
  <c r="L60" i="15"/>
  <c r="K60" i="15"/>
  <c r="J60" i="15"/>
  <c r="I60" i="15"/>
  <c r="H60" i="15"/>
  <c r="G60" i="15"/>
  <c r="F60" i="15"/>
  <c r="E60" i="15"/>
  <c r="D60" i="15"/>
  <c r="C60" i="15"/>
  <c r="Q59" i="15"/>
  <c r="P58" i="15"/>
  <c r="O58" i="15"/>
  <c r="N58" i="15"/>
  <c r="M58" i="15"/>
  <c r="L58" i="15"/>
  <c r="K58" i="15"/>
  <c r="J58" i="15"/>
  <c r="I58" i="15"/>
  <c r="H58" i="15"/>
  <c r="G58" i="15"/>
  <c r="F58" i="15"/>
  <c r="E58" i="15"/>
  <c r="D58" i="15"/>
  <c r="C58" i="15"/>
  <c r="Q57" i="15"/>
  <c r="P56" i="15"/>
  <c r="P74" i="15" s="1"/>
  <c r="O56" i="15"/>
  <c r="N56" i="15"/>
  <c r="M56" i="15"/>
  <c r="L56" i="15"/>
  <c r="L74" i="15" s="1"/>
  <c r="K56" i="15"/>
  <c r="K74" i="15" s="1"/>
  <c r="J56" i="15"/>
  <c r="I56" i="15"/>
  <c r="H56" i="15"/>
  <c r="H74" i="15" s="1"/>
  <c r="G56" i="15"/>
  <c r="F56" i="15"/>
  <c r="E56" i="15"/>
  <c r="D56" i="15"/>
  <c r="D74" i="15" s="1"/>
  <c r="C56" i="15"/>
  <c r="P55" i="15"/>
  <c r="O55" i="15"/>
  <c r="N55" i="15"/>
  <c r="M55" i="15"/>
  <c r="L55" i="15"/>
  <c r="K55" i="15"/>
  <c r="J55" i="15"/>
  <c r="I55" i="15"/>
  <c r="Q52" i="15"/>
  <c r="Q51" i="15"/>
  <c r="Q50" i="15"/>
  <c r="Q49" i="15"/>
  <c r="Q48" i="15"/>
  <c r="Q47" i="15"/>
  <c r="Q46" i="15"/>
  <c r="Q44" i="15"/>
  <c r="Q42" i="15"/>
  <c r="Q41" i="15"/>
  <c r="Q40" i="15"/>
  <c r="C40" i="15"/>
  <c r="Q39" i="15"/>
  <c r="Q38" i="15"/>
  <c r="Q37" i="15"/>
  <c r="Q36" i="15"/>
  <c r="Q35" i="15"/>
  <c r="Q34" i="15"/>
  <c r="Q33" i="15"/>
  <c r="Q32" i="15"/>
  <c r="Q31" i="15"/>
  <c r="Q30" i="15"/>
  <c r="Q29" i="15"/>
  <c r="Q28" i="15"/>
  <c r="Q27" i="15"/>
  <c r="Q26" i="15"/>
  <c r="Q25" i="15"/>
  <c r="Q24" i="15"/>
  <c r="D53" i="15"/>
  <c r="C23" i="15"/>
  <c r="Q22" i="15"/>
  <c r="Q21" i="15"/>
  <c r="C20" i="15"/>
  <c r="Q19" i="15"/>
  <c r="Q18" i="15"/>
  <c r="C17" i="15"/>
  <c r="Q15" i="15"/>
  <c r="Q14" i="15"/>
  <c r="Q13" i="15"/>
  <c r="Q12" i="15"/>
  <c r="Q11" i="15"/>
  <c r="C10" i="15"/>
  <c r="J74" i="15" l="1"/>
  <c r="J76" i="15" s="1"/>
  <c r="K53" i="15"/>
  <c r="K76" i="15" s="1"/>
  <c r="Q60" i="15"/>
  <c r="Q58" i="15"/>
  <c r="Q56" i="15"/>
  <c r="Q74" i="15" s="1"/>
  <c r="M74" i="15"/>
  <c r="M76" i="15" s="1"/>
  <c r="C53" i="15"/>
  <c r="C76" i="15" s="1"/>
  <c r="F74" i="15"/>
  <c r="F76" i="15" s="1"/>
  <c r="N74" i="15"/>
  <c r="N76" i="15" s="1"/>
  <c r="I74" i="15"/>
  <c r="G74" i="15"/>
  <c r="G76" i="15" s="1"/>
  <c r="O74" i="15"/>
  <c r="Q63" i="15"/>
  <c r="O76" i="15"/>
  <c r="D76" i="15"/>
  <c r="L76" i="15"/>
  <c r="I76" i="15"/>
  <c r="Q10" i="15"/>
  <c r="Q53" i="15" s="1"/>
  <c r="E74" i="15"/>
  <c r="E76" i="15" s="1"/>
  <c r="Q76" i="15" l="1"/>
  <c r="P71" i="13" l="1"/>
  <c r="O71" i="13"/>
  <c r="N71" i="13"/>
  <c r="M71" i="13"/>
  <c r="L71" i="13"/>
  <c r="K71" i="13"/>
  <c r="J71" i="13"/>
  <c r="I71" i="13"/>
  <c r="H71" i="13"/>
  <c r="G71" i="13"/>
  <c r="F71" i="13"/>
  <c r="E71" i="13"/>
  <c r="D71" i="13"/>
  <c r="C71" i="13"/>
  <c r="P58" i="13"/>
  <c r="O58" i="13"/>
  <c r="N58" i="13"/>
  <c r="M58" i="13"/>
  <c r="L58" i="13"/>
  <c r="K58" i="13"/>
  <c r="J58" i="13"/>
  <c r="I58" i="13"/>
  <c r="P56" i="13"/>
  <c r="P73" i="13" s="1"/>
  <c r="O56" i="13"/>
  <c r="O73" i="13" s="1"/>
  <c r="N56" i="13"/>
  <c r="M56" i="13"/>
  <c r="L56" i="13"/>
  <c r="K56" i="13"/>
  <c r="J56" i="13"/>
  <c r="I56" i="13"/>
  <c r="H56" i="13"/>
  <c r="H73" i="13" s="1"/>
  <c r="G56" i="13"/>
  <c r="G73" i="13" s="1"/>
  <c r="F56" i="13"/>
  <c r="F73" i="13" s="1"/>
  <c r="E56" i="13"/>
  <c r="D56" i="13"/>
  <c r="C56" i="13"/>
  <c r="C73" i="13" s="1"/>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D73" i="13" l="1"/>
  <c r="K73" i="13"/>
  <c r="E73" i="13"/>
  <c r="M73" i="13"/>
  <c r="N73" i="13"/>
  <c r="I73" i="13"/>
  <c r="Q71" i="13"/>
  <c r="L73" i="13"/>
  <c r="J73" i="13"/>
  <c r="Q56" i="13"/>
  <c r="Q73" i="13" l="1"/>
  <c r="Q77" i="7"/>
  <c r="Q76" i="7"/>
  <c r="Q75" i="7"/>
  <c r="Q74" i="7"/>
  <c r="Q73" i="7"/>
  <c r="Q72" i="7"/>
  <c r="Q71" i="7"/>
  <c r="P70" i="7"/>
  <c r="O70" i="7"/>
  <c r="N70" i="7"/>
  <c r="M70" i="7"/>
  <c r="L70" i="7"/>
  <c r="K70" i="7"/>
  <c r="J70" i="7"/>
  <c r="I70" i="7"/>
  <c r="H70" i="7"/>
  <c r="G70" i="7"/>
  <c r="F70" i="7"/>
  <c r="E70" i="7"/>
  <c r="D70" i="7"/>
  <c r="C70" i="7"/>
  <c r="Q69" i="7"/>
  <c r="Q68" i="7"/>
  <c r="P67" i="7"/>
  <c r="O67" i="7"/>
  <c r="N67" i="7"/>
  <c r="M67" i="7"/>
  <c r="L67" i="7"/>
  <c r="K67" i="7"/>
  <c r="J67" i="7"/>
  <c r="I67" i="7"/>
  <c r="H67" i="7"/>
  <c r="G67" i="7"/>
  <c r="F67" i="7"/>
  <c r="E67" i="7"/>
  <c r="D67" i="7"/>
  <c r="C67" i="7"/>
  <c r="Q66" i="7"/>
  <c r="Q65" i="7"/>
  <c r="P64" i="7"/>
  <c r="O64" i="7"/>
  <c r="N64" i="7"/>
  <c r="M64" i="7"/>
  <c r="L64" i="7"/>
  <c r="K64" i="7"/>
  <c r="J64" i="7"/>
  <c r="I64" i="7"/>
  <c r="H64" i="7"/>
  <c r="G64" i="7"/>
  <c r="F64" i="7"/>
  <c r="E64" i="7"/>
  <c r="D64" i="7"/>
  <c r="C64" i="7"/>
  <c r="Q63" i="7"/>
  <c r="P62" i="7"/>
  <c r="O62" i="7"/>
  <c r="N62" i="7"/>
  <c r="M62" i="7"/>
  <c r="L62" i="7"/>
  <c r="L78" i="7" s="1"/>
  <c r="K62" i="7"/>
  <c r="J62" i="7"/>
  <c r="I62" i="7"/>
  <c r="H62" i="7"/>
  <c r="G62" i="7"/>
  <c r="F62" i="7"/>
  <c r="E62" i="7"/>
  <c r="D62" i="7"/>
  <c r="C62" i="7"/>
  <c r="P61" i="7"/>
  <c r="O61" i="7"/>
  <c r="N61" i="7"/>
  <c r="M61" i="7"/>
  <c r="L61" i="7"/>
  <c r="K61" i="7"/>
  <c r="J61" i="7"/>
  <c r="I61" i="7"/>
  <c r="Q57" i="7"/>
  <c r="Q56" i="7"/>
  <c r="Q55" i="7"/>
  <c r="Q54" i="7"/>
  <c r="Q53" i="7"/>
  <c r="Q52" i="7"/>
  <c r="Q51" i="7"/>
  <c r="Q50" i="7"/>
  <c r="Q49" i="7"/>
  <c r="Q48" i="7"/>
  <c r="Q47" i="7"/>
  <c r="Q46" i="7"/>
  <c r="Q45" i="7"/>
  <c r="Q44" i="7"/>
  <c r="Q43" i="7"/>
  <c r="Q42" i="7"/>
  <c r="Q41" i="7"/>
  <c r="P40" i="7"/>
  <c r="O40" i="7"/>
  <c r="N40" i="7"/>
  <c r="M40" i="7"/>
  <c r="L40" i="7"/>
  <c r="K40" i="7"/>
  <c r="J40" i="7"/>
  <c r="I40" i="7"/>
  <c r="H40" i="7"/>
  <c r="G40" i="7"/>
  <c r="F40" i="7"/>
  <c r="E40" i="7"/>
  <c r="D40" i="7"/>
  <c r="C40" i="7"/>
  <c r="Q39" i="7"/>
  <c r="Q38" i="7"/>
  <c r="Q37" i="7"/>
  <c r="Q36" i="7"/>
  <c r="Q35" i="7"/>
  <c r="Q34" i="7"/>
  <c r="Q33" i="7"/>
  <c r="Q32" i="7"/>
  <c r="Q31" i="7"/>
  <c r="Q30" i="7"/>
  <c r="Q29" i="7"/>
  <c r="Q28" i="7"/>
  <c r="Q27" i="7"/>
  <c r="Q26" i="7"/>
  <c r="Q25" i="7"/>
  <c r="Q24" i="7"/>
  <c r="Q23" i="7"/>
  <c r="Q22" i="7"/>
  <c r="Q21" i="7"/>
  <c r="P20" i="7"/>
  <c r="O20" i="7"/>
  <c r="N20" i="7"/>
  <c r="M20" i="7"/>
  <c r="L20" i="7"/>
  <c r="K20" i="7"/>
  <c r="J20" i="7"/>
  <c r="I20" i="7"/>
  <c r="H20" i="7"/>
  <c r="G20" i="7"/>
  <c r="F20" i="7"/>
  <c r="E20" i="7"/>
  <c r="D20" i="7"/>
  <c r="C20" i="7"/>
  <c r="Q19" i="7"/>
  <c r="Q18" i="7" s="1"/>
  <c r="P18" i="7"/>
  <c r="O18" i="7"/>
  <c r="N18" i="7"/>
  <c r="M18" i="7"/>
  <c r="L18" i="7"/>
  <c r="K18" i="7"/>
  <c r="J18" i="7"/>
  <c r="I18" i="7"/>
  <c r="H18" i="7"/>
  <c r="G18" i="7"/>
  <c r="F18" i="7"/>
  <c r="E18" i="7"/>
  <c r="D18" i="7"/>
  <c r="C18" i="7"/>
  <c r="Q17" i="7"/>
  <c r="Q16" i="7"/>
  <c r="P15" i="7"/>
  <c r="O15" i="7"/>
  <c r="N15" i="7"/>
  <c r="M15" i="7"/>
  <c r="L15" i="7"/>
  <c r="K15" i="7"/>
  <c r="J15" i="7"/>
  <c r="I15" i="7"/>
  <c r="H15" i="7"/>
  <c r="G15" i="7"/>
  <c r="F15" i="7"/>
  <c r="E15" i="7"/>
  <c r="D15" i="7"/>
  <c r="C15" i="7"/>
  <c r="Q14" i="7"/>
  <c r="Q13" i="7"/>
  <c r="Q12" i="7"/>
  <c r="Q11" i="7"/>
  <c r="P10" i="7"/>
  <c r="O10" i="7"/>
  <c r="N10" i="7"/>
  <c r="M10" i="7"/>
  <c r="L10" i="7"/>
  <c r="K10" i="7"/>
  <c r="J10" i="7"/>
  <c r="I10" i="7"/>
  <c r="H10" i="7"/>
  <c r="G10" i="7"/>
  <c r="F10" i="7"/>
  <c r="E10" i="7"/>
  <c r="D10" i="7"/>
  <c r="C10" i="7"/>
  <c r="N78" i="7" l="1"/>
  <c r="M78" i="7"/>
  <c r="J78" i="7"/>
  <c r="I78" i="7"/>
  <c r="H78" i="7"/>
  <c r="F78" i="7"/>
  <c r="P78" i="7"/>
  <c r="Q40" i="7"/>
  <c r="O58" i="7"/>
  <c r="K58" i="7"/>
  <c r="G58" i="7"/>
  <c r="G80" i="7" s="1"/>
  <c r="C58" i="7"/>
  <c r="D78" i="7"/>
  <c r="Q15" i="7"/>
  <c r="C78" i="7"/>
  <c r="G78" i="7"/>
  <c r="K78" i="7"/>
  <c r="O78" i="7"/>
  <c r="E58" i="7"/>
  <c r="I58" i="7"/>
  <c r="I80" i="7" s="1"/>
  <c r="M58" i="7"/>
  <c r="M80" i="7" s="1"/>
  <c r="Q10" i="7"/>
  <c r="Q64" i="7"/>
  <c r="Q67" i="7"/>
  <c r="Q70" i="7"/>
  <c r="F58" i="7"/>
  <c r="F80" i="7" s="1"/>
  <c r="J58" i="7"/>
  <c r="J80" i="7" s="1"/>
  <c r="N58" i="7"/>
  <c r="N80" i="7" s="1"/>
  <c r="Q20" i="7"/>
  <c r="D58" i="7"/>
  <c r="H58" i="7"/>
  <c r="H80" i="7" s="1"/>
  <c r="L58" i="7"/>
  <c r="L80" i="7" s="1"/>
  <c r="P58" i="7"/>
  <c r="P80" i="7" s="1"/>
  <c r="Q62" i="7"/>
  <c r="E78" i="7"/>
  <c r="O80" i="7" l="1"/>
  <c r="Q78" i="7"/>
  <c r="C80" i="7"/>
  <c r="K80" i="7"/>
  <c r="D80" i="7"/>
  <c r="Q58" i="7"/>
  <c r="E80" i="7"/>
  <c r="Q80" i="7" l="1"/>
  <c r="C10" i="5"/>
  <c r="D10" i="5"/>
  <c r="E10" i="5"/>
  <c r="F10" i="5"/>
  <c r="G10" i="5"/>
  <c r="H10" i="5"/>
  <c r="I10" i="5"/>
  <c r="J10" i="5"/>
  <c r="J55" i="5" s="1"/>
  <c r="K10" i="5"/>
  <c r="L10" i="5"/>
  <c r="M10" i="5"/>
  <c r="N10" i="5"/>
  <c r="O10" i="5"/>
  <c r="P10" i="5"/>
  <c r="Q11" i="5"/>
  <c r="Q12" i="5"/>
  <c r="Q13" i="5"/>
  <c r="Q14" i="5"/>
  <c r="C15" i="5"/>
  <c r="D15" i="5"/>
  <c r="E15" i="5"/>
  <c r="F15" i="5"/>
  <c r="G15" i="5"/>
  <c r="H15" i="5"/>
  <c r="I15" i="5"/>
  <c r="J15" i="5"/>
  <c r="K15" i="5"/>
  <c r="L15" i="5"/>
  <c r="M15" i="5"/>
  <c r="N15" i="5"/>
  <c r="O15" i="5"/>
  <c r="P15" i="5"/>
  <c r="Q16" i="5"/>
  <c r="Q17" i="5"/>
  <c r="C18" i="5"/>
  <c r="D18" i="5"/>
  <c r="E18" i="5"/>
  <c r="F18" i="5"/>
  <c r="G18" i="5"/>
  <c r="H18" i="5"/>
  <c r="I18" i="5"/>
  <c r="J18" i="5"/>
  <c r="K18" i="5"/>
  <c r="L18" i="5"/>
  <c r="M18" i="5"/>
  <c r="N18" i="5"/>
  <c r="O18" i="5"/>
  <c r="P18" i="5"/>
  <c r="Q19" i="5"/>
  <c r="Q20" i="5"/>
  <c r="C21" i="5"/>
  <c r="D21" i="5"/>
  <c r="E21" i="5"/>
  <c r="F21" i="5"/>
  <c r="G21" i="5"/>
  <c r="H21" i="5"/>
  <c r="I21" i="5"/>
  <c r="J21" i="5"/>
  <c r="K21" i="5"/>
  <c r="L21" i="5"/>
  <c r="M21" i="5"/>
  <c r="N21" i="5"/>
  <c r="O21" i="5"/>
  <c r="P21" i="5"/>
  <c r="Q22" i="5"/>
  <c r="Q23" i="5"/>
  <c r="Q24" i="5"/>
  <c r="Q25" i="5"/>
  <c r="Q26" i="5"/>
  <c r="Q27" i="5"/>
  <c r="Q28" i="5"/>
  <c r="Q29" i="5"/>
  <c r="Q30" i="5"/>
  <c r="Q31" i="5"/>
  <c r="Q32" i="5"/>
  <c r="Q33" i="5"/>
  <c r="Q34" i="5"/>
  <c r="Q35" i="5"/>
  <c r="Q36" i="5"/>
  <c r="Q37" i="5"/>
  <c r="Q39" i="5"/>
  <c r="C40" i="5"/>
  <c r="D40" i="5"/>
  <c r="E40" i="5"/>
  <c r="F40" i="5"/>
  <c r="G40" i="5"/>
  <c r="H40" i="5"/>
  <c r="I40" i="5"/>
  <c r="J40" i="5"/>
  <c r="K40" i="5"/>
  <c r="L40" i="5"/>
  <c r="M40" i="5"/>
  <c r="N40" i="5"/>
  <c r="O40" i="5"/>
  <c r="P40" i="5"/>
  <c r="Q41" i="5"/>
  <c r="Q42" i="5"/>
  <c r="Q43" i="5"/>
  <c r="Q44" i="5"/>
  <c r="Q45" i="5"/>
  <c r="Q46" i="5"/>
  <c r="Q47" i="5"/>
  <c r="Q48" i="5"/>
  <c r="Q49" i="5"/>
  <c r="Q50" i="5"/>
  <c r="Q51" i="5"/>
  <c r="Q52" i="5"/>
  <c r="Q53" i="5"/>
  <c r="Q54" i="5"/>
  <c r="I58" i="5"/>
  <c r="J58" i="5"/>
  <c r="K58" i="5"/>
  <c r="L58" i="5"/>
  <c r="M58" i="5"/>
  <c r="N58" i="5"/>
  <c r="O58" i="5"/>
  <c r="P58" i="5"/>
  <c r="C59" i="5"/>
  <c r="D59" i="5"/>
  <c r="E59" i="5"/>
  <c r="F59" i="5"/>
  <c r="G59" i="5"/>
  <c r="H59" i="5"/>
  <c r="I59" i="5"/>
  <c r="J59" i="5"/>
  <c r="K59" i="5"/>
  <c r="L59" i="5"/>
  <c r="M59" i="5"/>
  <c r="N59" i="5"/>
  <c r="O59" i="5"/>
  <c r="P59" i="5"/>
  <c r="Q60" i="5"/>
  <c r="C61" i="5"/>
  <c r="D61" i="5"/>
  <c r="E61" i="5"/>
  <c r="F61" i="5"/>
  <c r="G61" i="5"/>
  <c r="H61" i="5"/>
  <c r="I61" i="5"/>
  <c r="J61" i="5"/>
  <c r="K61" i="5"/>
  <c r="L61" i="5"/>
  <c r="M61" i="5"/>
  <c r="N61" i="5"/>
  <c r="O61" i="5"/>
  <c r="P61" i="5"/>
  <c r="Q62" i="5"/>
  <c r="Q63" i="5"/>
  <c r="C64" i="5"/>
  <c r="D64" i="5"/>
  <c r="E64" i="5"/>
  <c r="F64" i="5"/>
  <c r="G64" i="5"/>
  <c r="H64" i="5"/>
  <c r="I64" i="5"/>
  <c r="J64" i="5"/>
  <c r="K64" i="5"/>
  <c r="L64" i="5"/>
  <c r="M64" i="5"/>
  <c r="N64" i="5"/>
  <c r="O64" i="5"/>
  <c r="P64" i="5"/>
  <c r="Q65" i="5"/>
  <c r="C66" i="5"/>
  <c r="D66" i="5"/>
  <c r="E66" i="5"/>
  <c r="F66" i="5"/>
  <c r="G66" i="5"/>
  <c r="H66" i="5"/>
  <c r="I66" i="5"/>
  <c r="J66" i="5"/>
  <c r="K66" i="5"/>
  <c r="L66" i="5"/>
  <c r="M66" i="5"/>
  <c r="N66" i="5"/>
  <c r="O66" i="5"/>
  <c r="O73" i="5" s="1"/>
  <c r="P66" i="5"/>
  <c r="Q67" i="5"/>
  <c r="Q68" i="5"/>
  <c r="Q70" i="5"/>
  <c r="Q71" i="5"/>
  <c r="Q72" i="5"/>
  <c r="K73" i="5" l="1"/>
  <c r="G73" i="5"/>
  <c r="C73" i="5"/>
  <c r="C75" i="5" s="1"/>
  <c r="P73" i="5"/>
  <c r="L73" i="5"/>
  <c r="N55" i="5"/>
  <c r="F55" i="5"/>
  <c r="I55" i="5"/>
  <c r="E55" i="5"/>
  <c r="M55" i="5"/>
  <c r="Q64" i="5"/>
  <c r="M73" i="5"/>
  <c r="I73" i="5"/>
  <c r="I75" i="5" s="1"/>
  <c r="E73" i="5"/>
  <c r="Q21" i="5"/>
  <c r="Q66" i="5"/>
  <c r="H73" i="5"/>
  <c r="D73" i="5"/>
  <c r="Q61" i="5"/>
  <c r="P55" i="5"/>
  <c r="P75" i="5" s="1"/>
  <c r="L55" i="5"/>
  <c r="L75" i="5" s="1"/>
  <c r="H55" i="5"/>
  <c r="D55" i="5"/>
  <c r="O55" i="5"/>
  <c r="O75" i="5" s="1"/>
  <c r="K55" i="5"/>
  <c r="K75" i="5" s="1"/>
  <c r="Q15" i="5"/>
  <c r="Q18" i="5"/>
  <c r="N73" i="5"/>
  <c r="J73" i="5"/>
  <c r="J75" i="5" s="1"/>
  <c r="F73" i="5"/>
  <c r="Q40" i="5"/>
  <c r="Q59" i="5"/>
  <c r="Q10" i="5"/>
  <c r="G55" i="5"/>
  <c r="G75" i="5" s="1"/>
  <c r="AE10" i="4"/>
  <c r="AF10" i="4"/>
  <c r="AG10" i="4"/>
  <c r="AH10" i="4"/>
  <c r="AI10" i="4"/>
  <c r="AJ10" i="4"/>
  <c r="AK10" i="4"/>
  <c r="AL10" i="4"/>
  <c r="AM10" i="4"/>
  <c r="AN10" i="4"/>
  <c r="AO10" i="4"/>
  <c r="AP10" i="4"/>
  <c r="AQ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4" i="4"/>
  <c r="AF14" i="4"/>
  <c r="AG14" i="4"/>
  <c r="AH14" i="4"/>
  <c r="AI14" i="4"/>
  <c r="AJ14" i="4"/>
  <c r="AK14" i="4"/>
  <c r="AL14" i="4"/>
  <c r="AM14" i="4"/>
  <c r="AN14" i="4"/>
  <c r="AO14" i="4"/>
  <c r="AP14" i="4"/>
  <c r="AQ14" i="4"/>
  <c r="AE15" i="4"/>
  <c r="AF15" i="4"/>
  <c r="AG15" i="4"/>
  <c r="AH15" i="4"/>
  <c r="AI15" i="4"/>
  <c r="AJ15" i="4"/>
  <c r="AK15" i="4"/>
  <c r="AL15" i="4"/>
  <c r="AM15" i="4"/>
  <c r="AN15" i="4"/>
  <c r="AO15" i="4"/>
  <c r="AP15" i="4"/>
  <c r="AQ15" i="4"/>
  <c r="AE16" i="4"/>
  <c r="AF16" i="4"/>
  <c r="AG16" i="4"/>
  <c r="AH16" i="4"/>
  <c r="AI16" i="4"/>
  <c r="AJ16" i="4"/>
  <c r="AK16" i="4"/>
  <c r="AL16" i="4"/>
  <c r="AM16" i="4"/>
  <c r="AN16" i="4"/>
  <c r="AO16" i="4"/>
  <c r="AP16" i="4"/>
  <c r="AQ16" i="4"/>
  <c r="AE17" i="4"/>
  <c r="AF17" i="4"/>
  <c r="AG17" i="4"/>
  <c r="AH17" i="4"/>
  <c r="AI17" i="4"/>
  <c r="AJ17" i="4"/>
  <c r="AK17" i="4"/>
  <c r="AL17" i="4"/>
  <c r="AM17" i="4"/>
  <c r="AN17" i="4"/>
  <c r="AO17" i="4"/>
  <c r="AP17" i="4"/>
  <c r="AQ17"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F20" i="4"/>
  <c r="AG20" i="4"/>
  <c r="AH20" i="4"/>
  <c r="AI20" i="4"/>
  <c r="AJ20" i="4"/>
  <c r="AK20" i="4"/>
  <c r="AL20" i="4"/>
  <c r="AM20" i="4"/>
  <c r="AN20" i="4"/>
  <c r="AO20" i="4"/>
  <c r="AP20" i="4"/>
  <c r="AQ20" i="4"/>
  <c r="AE21" i="4"/>
  <c r="AF21" i="4"/>
  <c r="AG21" i="4"/>
  <c r="AH21" i="4"/>
  <c r="AI21" i="4"/>
  <c r="AJ21" i="4"/>
  <c r="AK21" i="4"/>
  <c r="AL21" i="4"/>
  <c r="AM21" i="4"/>
  <c r="AN21" i="4"/>
  <c r="AO21" i="4"/>
  <c r="AP21" i="4"/>
  <c r="AQ21" i="4"/>
  <c r="AE22" i="4"/>
  <c r="AF22" i="4"/>
  <c r="AG22" i="4"/>
  <c r="AH22" i="4"/>
  <c r="AI22" i="4"/>
  <c r="AJ22" i="4"/>
  <c r="AK22" i="4"/>
  <c r="AL22" i="4"/>
  <c r="AM22" i="4"/>
  <c r="AN22" i="4"/>
  <c r="AO22" i="4"/>
  <c r="AP22" i="4"/>
  <c r="AQ22" i="4"/>
  <c r="AE23" i="4"/>
  <c r="AF23" i="4"/>
  <c r="AG23" i="4"/>
  <c r="AH23" i="4"/>
  <c r="AI23" i="4"/>
  <c r="AJ23" i="4"/>
  <c r="AK23" i="4"/>
  <c r="AL23" i="4"/>
  <c r="AM23" i="4"/>
  <c r="AN23" i="4"/>
  <c r="AO23" i="4"/>
  <c r="AP23" i="4"/>
  <c r="AQ23" i="4"/>
  <c r="AE24" i="4"/>
  <c r="AF24" i="4"/>
  <c r="AG24" i="4"/>
  <c r="AH24" i="4"/>
  <c r="AI24" i="4"/>
  <c r="AJ24" i="4"/>
  <c r="AK24" i="4"/>
  <c r="AL24" i="4"/>
  <c r="AM24" i="4"/>
  <c r="AN24" i="4"/>
  <c r="AO24" i="4"/>
  <c r="AP24" i="4"/>
  <c r="AQ24" i="4"/>
  <c r="AE25" i="4"/>
  <c r="AF25" i="4"/>
  <c r="AG25" i="4"/>
  <c r="AH25" i="4"/>
  <c r="AI25" i="4"/>
  <c r="AJ25" i="4"/>
  <c r="AK25" i="4"/>
  <c r="AL25" i="4"/>
  <c r="AM25" i="4"/>
  <c r="AN25" i="4"/>
  <c r="AO25" i="4"/>
  <c r="AP25" i="4"/>
  <c r="AQ25" i="4"/>
  <c r="AE26" i="4"/>
  <c r="AF26" i="4"/>
  <c r="AG26" i="4"/>
  <c r="AH26" i="4"/>
  <c r="AI26" i="4"/>
  <c r="AJ26" i="4"/>
  <c r="AK26" i="4"/>
  <c r="AL26" i="4"/>
  <c r="AM26" i="4"/>
  <c r="AN26" i="4"/>
  <c r="AO26" i="4"/>
  <c r="AP26" i="4"/>
  <c r="AQ26" i="4"/>
  <c r="AE27" i="4"/>
  <c r="AF27" i="4"/>
  <c r="AG27" i="4"/>
  <c r="AH27" i="4"/>
  <c r="AI27" i="4"/>
  <c r="AJ27" i="4"/>
  <c r="AK27" i="4"/>
  <c r="AL27" i="4"/>
  <c r="AM27" i="4"/>
  <c r="AN27" i="4"/>
  <c r="AO27" i="4"/>
  <c r="AP27" i="4"/>
  <c r="AQ27" i="4"/>
  <c r="AE28" i="4"/>
  <c r="AF28" i="4"/>
  <c r="AG28" i="4"/>
  <c r="AH28" i="4"/>
  <c r="AI28" i="4"/>
  <c r="AJ28" i="4"/>
  <c r="AK28" i="4"/>
  <c r="AL28" i="4"/>
  <c r="AM28" i="4"/>
  <c r="AN28" i="4"/>
  <c r="AO28" i="4"/>
  <c r="AP28" i="4"/>
  <c r="AQ28" i="4"/>
  <c r="AE29" i="4"/>
  <c r="AF29" i="4"/>
  <c r="AG29" i="4"/>
  <c r="AH29" i="4"/>
  <c r="AI29" i="4"/>
  <c r="AJ29" i="4"/>
  <c r="AK29" i="4"/>
  <c r="AL29" i="4"/>
  <c r="AM29" i="4"/>
  <c r="AN29" i="4"/>
  <c r="AO29" i="4"/>
  <c r="AP29" i="4"/>
  <c r="AQ29" i="4"/>
  <c r="AE30" i="4"/>
  <c r="AF30" i="4"/>
  <c r="AG30" i="4"/>
  <c r="AH30" i="4"/>
  <c r="AI30" i="4"/>
  <c r="AJ30" i="4"/>
  <c r="AK30" i="4"/>
  <c r="AL30" i="4"/>
  <c r="AM30" i="4"/>
  <c r="AN30" i="4"/>
  <c r="AO30" i="4"/>
  <c r="AP30" i="4"/>
  <c r="AQ30" i="4"/>
  <c r="AE31" i="4"/>
  <c r="AF31" i="4"/>
  <c r="AG31" i="4"/>
  <c r="AH31" i="4"/>
  <c r="AI31" i="4"/>
  <c r="AJ31" i="4"/>
  <c r="AK31" i="4"/>
  <c r="AL31" i="4"/>
  <c r="AM31" i="4"/>
  <c r="AN31" i="4"/>
  <c r="AO31" i="4"/>
  <c r="AP31" i="4"/>
  <c r="AQ31" i="4"/>
  <c r="AE32" i="4"/>
  <c r="AF32" i="4"/>
  <c r="AG32" i="4"/>
  <c r="AH32" i="4"/>
  <c r="AI32" i="4"/>
  <c r="AJ32" i="4"/>
  <c r="AK32" i="4"/>
  <c r="AL32" i="4"/>
  <c r="AM32" i="4"/>
  <c r="AN32" i="4"/>
  <c r="AO32" i="4"/>
  <c r="AP32" i="4"/>
  <c r="AQ32" i="4"/>
  <c r="AE33" i="4"/>
  <c r="AF33" i="4"/>
  <c r="AG33" i="4"/>
  <c r="AH33" i="4"/>
  <c r="AI33" i="4"/>
  <c r="AJ33" i="4"/>
  <c r="AK33" i="4"/>
  <c r="AL33" i="4"/>
  <c r="AM33" i="4"/>
  <c r="AN33" i="4"/>
  <c r="AO33" i="4"/>
  <c r="AP33" i="4"/>
  <c r="AQ33" i="4"/>
  <c r="AE34" i="4"/>
  <c r="AF34" i="4"/>
  <c r="AG34" i="4"/>
  <c r="AH34" i="4"/>
  <c r="AI34" i="4"/>
  <c r="AJ34" i="4"/>
  <c r="AK34" i="4"/>
  <c r="AL34" i="4"/>
  <c r="AM34" i="4"/>
  <c r="AN34" i="4"/>
  <c r="AO34" i="4"/>
  <c r="AP34" i="4"/>
  <c r="AQ34" i="4"/>
  <c r="AE35" i="4"/>
  <c r="AF35" i="4"/>
  <c r="AG35" i="4"/>
  <c r="AH35" i="4"/>
  <c r="AI35" i="4"/>
  <c r="AJ35" i="4"/>
  <c r="AK35" i="4"/>
  <c r="AL35" i="4"/>
  <c r="AM35" i="4"/>
  <c r="AN35" i="4"/>
  <c r="AO35" i="4"/>
  <c r="AP35" i="4"/>
  <c r="AQ35" i="4"/>
  <c r="AE36" i="4"/>
  <c r="AF36" i="4"/>
  <c r="AG36" i="4"/>
  <c r="AH36" i="4"/>
  <c r="AI36" i="4"/>
  <c r="AJ36" i="4"/>
  <c r="AK36" i="4"/>
  <c r="AL36" i="4"/>
  <c r="AM36" i="4"/>
  <c r="AN36" i="4"/>
  <c r="AO36" i="4"/>
  <c r="AP36" i="4"/>
  <c r="AQ36" i="4"/>
  <c r="AE37" i="4"/>
  <c r="AF37" i="4"/>
  <c r="AG37" i="4"/>
  <c r="AH37" i="4"/>
  <c r="AI37" i="4"/>
  <c r="AJ37" i="4"/>
  <c r="AK37" i="4"/>
  <c r="AL37" i="4"/>
  <c r="AM37" i="4"/>
  <c r="AN37" i="4"/>
  <c r="AO37" i="4"/>
  <c r="AP37" i="4"/>
  <c r="AQ37" i="4"/>
  <c r="AE38" i="4"/>
  <c r="AF38" i="4"/>
  <c r="AG38" i="4"/>
  <c r="AH38" i="4"/>
  <c r="AI38" i="4"/>
  <c r="AJ38" i="4"/>
  <c r="AK38" i="4"/>
  <c r="AL38" i="4"/>
  <c r="AM38" i="4"/>
  <c r="AN38" i="4"/>
  <c r="AO38" i="4"/>
  <c r="AP38" i="4"/>
  <c r="AQ38"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1" i="4"/>
  <c r="AF41" i="4"/>
  <c r="AG41" i="4"/>
  <c r="AH41" i="4"/>
  <c r="AI41" i="4"/>
  <c r="AJ41" i="4"/>
  <c r="AK41" i="4"/>
  <c r="AL41" i="4"/>
  <c r="AM41" i="4"/>
  <c r="AN41" i="4"/>
  <c r="AO41" i="4"/>
  <c r="AP41" i="4"/>
  <c r="AQ41" i="4"/>
  <c r="AE42" i="4"/>
  <c r="AF42" i="4"/>
  <c r="AG42" i="4"/>
  <c r="AH42" i="4"/>
  <c r="AI42" i="4"/>
  <c r="AJ42" i="4"/>
  <c r="AK42" i="4"/>
  <c r="AL42" i="4"/>
  <c r="AM42" i="4"/>
  <c r="AN42" i="4"/>
  <c r="AO42" i="4"/>
  <c r="AP42" i="4"/>
  <c r="AQ42"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AE47" i="4"/>
  <c r="AF47" i="4"/>
  <c r="AG47" i="4"/>
  <c r="AH47" i="4"/>
  <c r="AI47" i="4"/>
  <c r="AJ47" i="4"/>
  <c r="AK47" i="4"/>
  <c r="AL47" i="4"/>
  <c r="AM47" i="4"/>
  <c r="AN47" i="4"/>
  <c r="AO47" i="4"/>
  <c r="AP47" i="4"/>
  <c r="AQ47" i="4"/>
  <c r="AE48" i="4"/>
  <c r="AF48" i="4"/>
  <c r="AG48" i="4"/>
  <c r="AH48" i="4"/>
  <c r="AI48" i="4"/>
  <c r="AJ48" i="4"/>
  <c r="AK48" i="4"/>
  <c r="AL48" i="4"/>
  <c r="AM48" i="4"/>
  <c r="AN48" i="4"/>
  <c r="AO48" i="4"/>
  <c r="AP48" i="4"/>
  <c r="AQ48" i="4"/>
  <c r="AE49" i="4"/>
  <c r="AF49" i="4"/>
  <c r="AG49" i="4"/>
  <c r="AH49" i="4"/>
  <c r="AI49" i="4"/>
  <c r="AJ49" i="4"/>
  <c r="AK49" i="4"/>
  <c r="AL49" i="4"/>
  <c r="AM49" i="4"/>
  <c r="AN49" i="4"/>
  <c r="AO49" i="4"/>
  <c r="AP49" i="4"/>
  <c r="AQ49" i="4"/>
  <c r="AE50" i="4"/>
  <c r="AF50" i="4"/>
  <c r="AG50" i="4"/>
  <c r="AH50" i="4"/>
  <c r="AI50" i="4"/>
  <c r="AJ50" i="4"/>
  <c r="AK50" i="4"/>
  <c r="AL50" i="4"/>
  <c r="AM50" i="4"/>
  <c r="AN50" i="4"/>
  <c r="AO50" i="4"/>
  <c r="AP50" i="4"/>
  <c r="AQ50" i="4"/>
  <c r="AE51" i="4"/>
  <c r="AF51" i="4"/>
  <c r="AG51" i="4"/>
  <c r="AH51" i="4"/>
  <c r="AI51" i="4"/>
  <c r="AJ51" i="4"/>
  <c r="AK51" i="4"/>
  <c r="AL51" i="4"/>
  <c r="AM51" i="4"/>
  <c r="AN51" i="4"/>
  <c r="AO51" i="4"/>
  <c r="AP51" i="4"/>
  <c r="AQ51" i="4"/>
  <c r="AE52" i="4"/>
  <c r="AF52" i="4"/>
  <c r="AG52" i="4"/>
  <c r="AH52" i="4"/>
  <c r="AI52" i="4"/>
  <c r="AJ52" i="4"/>
  <c r="AK52" i="4"/>
  <c r="AL52" i="4"/>
  <c r="AM52" i="4"/>
  <c r="AN52" i="4"/>
  <c r="AO52" i="4"/>
  <c r="AP52" i="4"/>
  <c r="AQ52" i="4"/>
  <c r="E53" i="4"/>
  <c r="F53" i="4"/>
  <c r="G53" i="4"/>
  <c r="H53" i="4"/>
  <c r="I53" i="4"/>
  <c r="J53" i="4"/>
  <c r="K53" i="4"/>
  <c r="L53" i="4"/>
  <c r="M53" i="4"/>
  <c r="N53" i="4"/>
  <c r="O53" i="4"/>
  <c r="P53" i="4"/>
  <c r="R53" i="4"/>
  <c r="R83" i="4" s="1"/>
  <c r="S53" i="4"/>
  <c r="S83" i="4" s="1"/>
  <c r="T53" i="4"/>
  <c r="T83" i="4" s="1"/>
  <c r="U53" i="4"/>
  <c r="V53" i="4"/>
  <c r="W53" i="4"/>
  <c r="W83" i="4" s="1"/>
  <c r="X53" i="4"/>
  <c r="X83" i="4" s="1"/>
  <c r="Y53" i="4"/>
  <c r="Y83" i="4" s="1"/>
  <c r="Z53" i="4"/>
  <c r="AA53" i="4"/>
  <c r="AA83" i="4" s="1"/>
  <c r="AB53" i="4"/>
  <c r="AC53" i="4"/>
  <c r="AC83" i="4" s="1"/>
  <c r="AD53" i="4"/>
  <c r="AE57" i="4"/>
  <c r="AF57" i="4"/>
  <c r="AG57" i="4"/>
  <c r="AH57" i="4"/>
  <c r="AI57" i="4"/>
  <c r="AJ57" i="4"/>
  <c r="AK57" i="4"/>
  <c r="AL57" i="4"/>
  <c r="AM57" i="4"/>
  <c r="AN57" i="4"/>
  <c r="AO57" i="4"/>
  <c r="AP57" i="4"/>
  <c r="AQ57" i="4"/>
  <c r="AE58" i="4"/>
  <c r="AF58" i="4"/>
  <c r="AG58" i="4"/>
  <c r="AH58" i="4"/>
  <c r="AI58" i="4"/>
  <c r="AJ58" i="4"/>
  <c r="AK58" i="4"/>
  <c r="AL58" i="4"/>
  <c r="AM58" i="4"/>
  <c r="AN58" i="4"/>
  <c r="AO58" i="4"/>
  <c r="AP58" i="4"/>
  <c r="AQ58" i="4"/>
  <c r="AE59" i="4"/>
  <c r="AF59" i="4"/>
  <c r="AG59" i="4"/>
  <c r="AH59" i="4"/>
  <c r="AI59" i="4"/>
  <c r="AJ59" i="4"/>
  <c r="AK59" i="4"/>
  <c r="AL59" i="4"/>
  <c r="AM59" i="4"/>
  <c r="AN59" i="4"/>
  <c r="AO59" i="4"/>
  <c r="AP59" i="4"/>
  <c r="AQ59" i="4"/>
  <c r="AE60" i="4"/>
  <c r="AF60" i="4"/>
  <c r="AG60" i="4"/>
  <c r="AH60" i="4"/>
  <c r="AI60" i="4"/>
  <c r="AJ60" i="4"/>
  <c r="AK60" i="4"/>
  <c r="AL60" i="4"/>
  <c r="AM60" i="4"/>
  <c r="AN60" i="4"/>
  <c r="AO60" i="4"/>
  <c r="AP60" i="4"/>
  <c r="AQ60" i="4"/>
  <c r="AE61" i="4"/>
  <c r="AF61" i="4"/>
  <c r="AG61" i="4"/>
  <c r="AH61" i="4"/>
  <c r="AI61" i="4"/>
  <c r="AJ61" i="4"/>
  <c r="AK61" i="4"/>
  <c r="AL61" i="4"/>
  <c r="AM61" i="4"/>
  <c r="AN61" i="4"/>
  <c r="AO61" i="4"/>
  <c r="AP61" i="4"/>
  <c r="AQ61" i="4"/>
  <c r="AE62" i="4"/>
  <c r="AF62" i="4"/>
  <c r="AG62" i="4"/>
  <c r="AH62" i="4"/>
  <c r="AI62" i="4"/>
  <c r="AJ62" i="4"/>
  <c r="AK62" i="4"/>
  <c r="AL62" i="4"/>
  <c r="AM62" i="4"/>
  <c r="AN62" i="4"/>
  <c r="AO62" i="4"/>
  <c r="AP62" i="4"/>
  <c r="AQ62" i="4"/>
  <c r="AE63" i="4"/>
  <c r="AF63" i="4"/>
  <c r="AG63" i="4"/>
  <c r="AH63" i="4"/>
  <c r="AI63" i="4"/>
  <c r="AJ63" i="4"/>
  <c r="AK63" i="4"/>
  <c r="AL63" i="4"/>
  <c r="AM63" i="4"/>
  <c r="AN63" i="4"/>
  <c r="AO63" i="4"/>
  <c r="AP63" i="4"/>
  <c r="AQ63" i="4"/>
  <c r="AE64" i="4"/>
  <c r="AF64" i="4"/>
  <c r="AG64" i="4"/>
  <c r="AH64" i="4"/>
  <c r="AI64" i="4"/>
  <c r="AJ64" i="4"/>
  <c r="AK64" i="4"/>
  <c r="AL64" i="4"/>
  <c r="AM64" i="4"/>
  <c r="AN64" i="4"/>
  <c r="AO64" i="4"/>
  <c r="AP64" i="4"/>
  <c r="AQ64" i="4"/>
  <c r="AE65" i="4"/>
  <c r="AF65" i="4"/>
  <c r="AG65" i="4"/>
  <c r="AH65" i="4"/>
  <c r="AI65" i="4"/>
  <c r="AJ65" i="4"/>
  <c r="AK65" i="4"/>
  <c r="AL65" i="4"/>
  <c r="AM65" i="4"/>
  <c r="AN65" i="4"/>
  <c r="AO65" i="4"/>
  <c r="AP65" i="4"/>
  <c r="AQ65" i="4"/>
  <c r="AE66" i="4"/>
  <c r="AF66" i="4"/>
  <c r="AG66" i="4"/>
  <c r="AH66" i="4"/>
  <c r="AI66" i="4"/>
  <c r="AJ66" i="4"/>
  <c r="AK66" i="4"/>
  <c r="AL66" i="4"/>
  <c r="AM66" i="4"/>
  <c r="AN66" i="4"/>
  <c r="AO66" i="4"/>
  <c r="AP66" i="4"/>
  <c r="AQ66" i="4"/>
  <c r="AE67" i="4"/>
  <c r="AF67" i="4"/>
  <c r="AG67" i="4"/>
  <c r="AH67" i="4"/>
  <c r="AI67" i="4"/>
  <c r="AJ67" i="4"/>
  <c r="AK67" i="4"/>
  <c r="AL67" i="4"/>
  <c r="AM67" i="4"/>
  <c r="AN67" i="4"/>
  <c r="AO67" i="4"/>
  <c r="AP67" i="4"/>
  <c r="AQ67" i="4"/>
  <c r="AE68" i="4"/>
  <c r="AF68" i="4"/>
  <c r="AG68" i="4"/>
  <c r="AH68" i="4"/>
  <c r="AI68" i="4"/>
  <c r="AJ68" i="4"/>
  <c r="AK68" i="4"/>
  <c r="AL68" i="4"/>
  <c r="AM68" i="4"/>
  <c r="AN68" i="4"/>
  <c r="AO68" i="4"/>
  <c r="AP68" i="4"/>
  <c r="AQ68" i="4"/>
  <c r="AE69" i="4"/>
  <c r="AF69" i="4"/>
  <c r="AG69" i="4"/>
  <c r="AH69" i="4"/>
  <c r="AI69" i="4"/>
  <c r="AJ69" i="4"/>
  <c r="AK69" i="4"/>
  <c r="AL69" i="4"/>
  <c r="AM69" i="4"/>
  <c r="AN69" i="4"/>
  <c r="AO69" i="4"/>
  <c r="AP69" i="4"/>
  <c r="AQ69" i="4"/>
  <c r="AE70" i="4"/>
  <c r="AF70" i="4"/>
  <c r="AG70" i="4"/>
  <c r="AH70" i="4"/>
  <c r="AI70" i="4"/>
  <c r="AJ70" i="4"/>
  <c r="AK70" i="4"/>
  <c r="AL70" i="4"/>
  <c r="AM70" i="4"/>
  <c r="AN70" i="4"/>
  <c r="AO70" i="4"/>
  <c r="AP70" i="4"/>
  <c r="AQ70" i="4"/>
  <c r="AE71" i="4"/>
  <c r="AF71" i="4"/>
  <c r="AG71" i="4"/>
  <c r="AH71" i="4"/>
  <c r="AI71" i="4"/>
  <c r="AJ71" i="4"/>
  <c r="AK71" i="4"/>
  <c r="AL71" i="4"/>
  <c r="AM71" i="4"/>
  <c r="AN71" i="4"/>
  <c r="AO71" i="4"/>
  <c r="AP71" i="4"/>
  <c r="AQ71" i="4"/>
  <c r="AE72" i="4"/>
  <c r="AF72" i="4"/>
  <c r="AG72" i="4"/>
  <c r="AH72" i="4"/>
  <c r="AI72" i="4"/>
  <c r="AJ72" i="4"/>
  <c r="AK72" i="4"/>
  <c r="AL72" i="4"/>
  <c r="AM72" i="4"/>
  <c r="AN72" i="4"/>
  <c r="AO72" i="4"/>
  <c r="AP72" i="4"/>
  <c r="AQ72" i="4"/>
  <c r="AE73" i="4"/>
  <c r="AF73" i="4"/>
  <c r="AG73" i="4"/>
  <c r="AH73" i="4"/>
  <c r="AI73" i="4"/>
  <c r="AJ73" i="4"/>
  <c r="AK73" i="4"/>
  <c r="AL73" i="4"/>
  <c r="AM73" i="4"/>
  <c r="AN73" i="4"/>
  <c r="AO73" i="4"/>
  <c r="AP73" i="4"/>
  <c r="AQ73" i="4"/>
  <c r="AE74" i="4"/>
  <c r="AF74" i="4"/>
  <c r="AG74" i="4"/>
  <c r="AH74" i="4"/>
  <c r="AI74" i="4"/>
  <c r="AJ74" i="4"/>
  <c r="AK74" i="4"/>
  <c r="AL74" i="4"/>
  <c r="AM74" i="4"/>
  <c r="AN74" i="4"/>
  <c r="AO74" i="4"/>
  <c r="AP74" i="4"/>
  <c r="AQ74" i="4"/>
  <c r="AE75" i="4"/>
  <c r="AF75" i="4"/>
  <c r="AG75" i="4"/>
  <c r="AH75" i="4"/>
  <c r="AI75" i="4"/>
  <c r="AJ75" i="4"/>
  <c r="AK75" i="4"/>
  <c r="AL75" i="4"/>
  <c r="AM75" i="4"/>
  <c r="AN75" i="4"/>
  <c r="AO75" i="4"/>
  <c r="AP75" i="4"/>
  <c r="AQ75" i="4"/>
  <c r="AE76" i="4"/>
  <c r="AF76" i="4"/>
  <c r="AG76" i="4"/>
  <c r="AH76" i="4"/>
  <c r="AI76" i="4"/>
  <c r="AJ76" i="4"/>
  <c r="AK76" i="4"/>
  <c r="AL76" i="4"/>
  <c r="AM76" i="4"/>
  <c r="AN76" i="4"/>
  <c r="AO76" i="4"/>
  <c r="AP76" i="4"/>
  <c r="AQ76" i="4"/>
  <c r="AE77" i="4"/>
  <c r="AF77" i="4"/>
  <c r="AG77" i="4"/>
  <c r="AH77" i="4"/>
  <c r="AI77" i="4"/>
  <c r="AJ77" i="4"/>
  <c r="AK77" i="4"/>
  <c r="AL77" i="4"/>
  <c r="AM77" i="4"/>
  <c r="AN77" i="4"/>
  <c r="AO77" i="4"/>
  <c r="AP77" i="4"/>
  <c r="AQ77" i="4"/>
  <c r="AE78" i="4"/>
  <c r="AF78" i="4"/>
  <c r="AG78" i="4"/>
  <c r="AH78" i="4"/>
  <c r="AI78" i="4"/>
  <c r="AJ78" i="4"/>
  <c r="AK78" i="4"/>
  <c r="AL78" i="4"/>
  <c r="AM78" i="4"/>
  <c r="AN78" i="4"/>
  <c r="AO78" i="4"/>
  <c r="AP78" i="4"/>
  <c r="AQ78" i="4"/>
  <c r="AE79" i="4"/>
  <c r="AF79" i="4"/>
  <c r="AG79" i="4"/>
  <c r="AH79" i="4"/>
  <c r="AI79" i="4"/>
  <c r="AJ79" i="4"/>
  <c r="AK79" i="4"/>
  <c r="AL79" i="4"/>
  <c r="AM79" i="4"/>
  <c r="AN79" i="4"/>
  <c r="AO79" i="4"/>
  <c r="AP79" i="4"/>
  <c r="AQ79" i="4"/>
  <c r="AE80" i="4"/>
  <c r="AF80" i="4"/>
  <c r="AG80" i="4"/>
  <c r="AH80" i="4"/>
  <c r="AI80" i="4"/>
  <c r="AJ80" i="4"/>
  <c r="AK80" i="4"/>
  <c r="AL80" i="4"/>
  <c r="AM80" i="4"/>
  <c r="AN80" i="4"/>
  <c r="AO80" i="4"/>
  <c r="AP80" i="4"/>
  <c r="AQ80" i="4"/>
  <c r="E81" i="4"/>
  <c r="F81" i="4"/>
  <c r="G81" i="4"/>
  <c r="H81" i="4"/>
  <c r="I81" i="4"/>
  <c r="J81" i="4"/>
  <c r="K81" i="4"/>
  <c r="L81" i="4"/>
  <c r="M81" i="4"/>
  <c r="N81" i="4"/>
  <c r="N83" i="4" s="1"/>
  <c r="O81" i="4"/>
  <c r="P81" i="4"/>
  <c r="Q81" i="4"/>
  <c r="D83" i="4"/>
  <c r="U83" i="4"/>
  <c r="V83" i="4"/>
  <c r="Z83" i="4"/>
  <c r="AB83" i="4"/>
  <c r="AD83" i="4"/>
  <c r="E75" i="5" l="1"/>
  <c r="N75" i="5"/>
  <c r="D75" i="5"/>
  <c r="F75" i="5"/>
  <c r="E83" i="4"/>
  <c r="P83" i="4"/>
  <c r="M83" i="4"/>
  <c r="L83" i="4"/>
  <c r="AP53" i="4"/>
  <c r="AH53" i="4"/>
  <c r="H83" i="4"/>
  <c r="AO53" i="4"/>
  <c r="AO83" i="4" s="1"/>
  <c r="AK53" i="4"/>
  <c r="AG53" i="4"/>
  <c r="AK81" i="4"/>
  <c r="J83" i="4"/>
  <c r="F83" i="4"/>
  <c r="H75" i="5"/>
  <c r="M75" i="5"/>
  <c r="Q55" i="5"/>
  <c r="Q73" i="5"/>
  <c r="AM53" i="4"/>
  <c r="AE53" i="4"/>
  <c r="AG81" i="4"/>
  <c r="AL53" i="4"/>
  <c r="AQ53" i="4"/>
  <c r="AI53" i="4"/>
  <c r="I83" i="4"/>
  <c r="AO81" i="4"/>
  <c r="O83" i="4"/>
  <c r="K83" i="4"/>
  <c r="G83" i="4"/>
  <c r="AN53" i="4"/>
  <c r="AJ53" i="4"/>
  <c r="AF53" i="4"/>
  <c r="Q53" i="4"/>
  <c r="Q83" i="4" s="1"/>
  <c r="AQ81" i="4"/>
  <c r="AM81" i="4"/>
  <c r="AI81" i="4"/>
  <c r="AE81" i="4"/>
  <c r="AN81" i="4"/>
  <c r="AJ81" i="4"/>
  <c r="AF81" i="4"/>
  <c r="AP81" i="4"/>
  <c r="AL81" i="4"/>
  <c r="AH81" i="4"/>
  <c r="Q75" i="5" l="1"/>
  <c r="AI83" i="4"/>
  <c r="AK83" i="4"/>
  <c r="AF83" i="4"/>
  <c r="AP83" i="4"/>
  <c r="AH83" i="4"/>
  <c r="AE83" i="4"/>
  <c r="AM83" i="4"/>
  <c r="AJ83" i="4"/>
  <c r="AG83" i="4"/>
  <c r="AQ83" i="4"/>
  <c r="AN83" i="4"/>
  <c r="AL83" i="4"/>
</calcChain>
</file>

<file path=xl/sharedStrings.xml><?xml version="1.0" encoding="utf-8"?>
<sst xmlns="http://schemas.openxmlformats.org/spreadsheetml/2006/main" count="1051" uniqueCount="185">
  <si>
    <t>MINISTERIO DE HACIENDA</t>
  </si>
  <si>
    <t>DIRECCIÓN GENERAL DE PRESUPUESTO</t>
  </si>
  <si>
    <t>EJECUCIÓN PRESUPUESTARIA DEL GOBIERNO CENTRAL</t>
  </si>
  <si>
    <t xml:space="preserve">CLASIFICACIÓN POR FUENTE DE FINANCIAMIENTO Y ORGANISMO FINANCIADOR  </t>
  </si>
  <si>
    <t>ENERO-DICIEMBRE 2017</t>
  </si>
  <si>
    <t>En Millones RD$</t>
  </si>
  <si>
    <t>DETALLE</t>
  </si>
  <si>
    <t>PRESUPUESTO INICIAL</t>
  </si>
  <si>
    <t>PRESUPUESTO VIGENTE</t>
  </si>
  <si>
    <t>GASTOS (EXCLUYE LOS GASTOS POR CALAMIDAD PÚBLICA)</t>
  </si>
  <si>
    <r>
      <t>GASTOS POR CALAMIDAD P</t>
    </r>
    <r>
      <rPr>
        <b/>
        <sz val="11"/>
        <color theme="0"/>
        <rFont val="Calibri"/>
        <family val="2"/>
      </rPr>
      <t>ÚBLICA</t>
    </r>
  </si>
  <si>
    <t>TOTAL GASTO EJECUTADO</t>
  </si>
  <si>
    <t>ENERO</t>
  </si>
  <si>
    <t>FEBRERO</t>
  </si>
  <si>
    <t>MARZO</t>
  </si>
  <si>
    <t>ABRIL</t>
  </si>
  <si>
    <t>MAYO</t>
  </si>
  <si>
    <t>JUNIO</t>
  </si>
  <si>
    <t>JULIO</t>
  </si>
  <si>
    <t>AGOSTO</t>
  </si>
  <si>
    <t>SEPTIEMBRE</t>
  </si>
  <si>
    <t>OCTUBRE</t>
  </si>
  <si>
    <t>NOVIEMBRE</t>
  </si>
  <si>
    <t>DICIEMBRE</t>
  </si>
  <si>
    <t>TOTAL</t>
  </si>
  <si>
    <t>10 - FONDO GENERAL</t>
  </si>
  <si>
    <t>100 - TESORO NACIONAL</t>
  </si>
  <si>
    <t>101 - CONTRAPARTIDA</t>
  </si>
  <si>
    <t>104 - RECURSOS DE LAS APROPIACIONES DEL 5%  SR. PRESIDENTE</t>
  </si>
  <si>
    <t>105 - RECURSOS DE LAS APROPIACIONES DEL 1%  SR. PRESIDENTE</t>
  </si>
  <si>
    <t>20 - FONDOS CON DESTINO ESPECÍFICO</t>
  </si>
  <si>
    <t>112 - RECAUDACIONES DIRECTAS DE LAS INSTITUCIONES</t>
  </si>
  <si>
    <t>50 - CRÉDITO INTERNO</t>
  </si>
  <si>
    <t>001 - BANCO DE RESERVAS DE LA REPÚBLICA DOMINICANA (BANRESERVAS)</t>
  </si>
  <si>
    <t>004 - EMISION DE BONOS</t>
  </si>
  <si>
    <t>60 - CREDITO EXTERNO</t>
  </si>
  <si>
    <t>212 - AGENCIA FRANCESA PARA EL DESARROLLO</t>
  </si>
  <si>
    <t>214 - INSTITUTO DE CRÉDITO OFICIAL (ICO)</t>
  </si>
  <si>
    <t>216 - KFW - KREDIT-FUR- WIEDERAUFBAU</t>
  </si>
  <si>
    <t>299 - OTROS ORGANISMOS BILATERALES</t>
  </si>
  <si>
    <t>300 - BANCO INTERAMERICANO DE DESARROLLO (BID)</t>
  </si>
  <si>
    <t>301 - BANCO MUNDIAL (BM)</t>
  </si>
  <si>
    <t>310 - FONDO INTERNACIONAL DE DESARROLLO AGRÍCOLA (FIDA)</t>
  </si>
  <si>
    <t>351 - CORPORACION ANDINA DE FOMENTO (CAF)</t>
  </si>
  <si>
    <t>352 - FONDO OPEC PARA EL DESARROLO INTERNACIONAL OFID</t>
  </si>
  <si>
    <t>354 - BANCO INTERNACIONAL DE RECONSTRUCCIÓN Y FOMENTO (BIRF)</t>
  </si>
  <si>
    <t>399-OTROS ORGANISMOS MULTILATERALES</t>
  </si>
  <si>
    <t>401 - BANCO DE DESARROLLO ECONOMICO Y SOCIAL DE BRASIL (BNDES)</t>
  </si>
  <si>
    <t>406 - BANCO EUROPEO DE INVERSIONES (BEI)</t>
  </si>
  <si>
    <t>409 - BANCO SANTANDER CENTRAL HISPANO (BSCH)</t>
  </si>
  <si>
    <t>419 - DEUSTCH BANK</t>
  </si>
  <si>
    <t>425-BANCO DE EXPORTACION E IMPORTACION DE KOREA (KEXIM)</t>
  </si>
  <si>
    <t>426 - BONOS GLOBALES EXTERNOS</t>
  </si>
  <si>
    <t>599 - OTROS BANCOS</t>
  </si>
  <si>
    <t>608 - FRANCIA</t>
  </si>
  <si>
    <t>622 - VENEZUELA</t>
  </si>
  <si>
    <t>627 - BNP PARIBAS</t>
  </si>
  <si>
    <t>70 - DONACION EXTERNA</t>
  </si>
  <si>
    <t>206 - AGENCIA ESPAÑOLA DE COOPERACIÓN INTERNACIONAL Y DESARROLLO (AECID)</t>
  </si>
  <si>
    <t>301-BANCO MUNDIAL (BM)</t>
  </si>
  <si>
    <t>343 - UNION EUROPEA</t>
  </si>
  <si>
    <t>348 - FONDO MUNDIAL DE LUCHA CONTRA EL SIDA, TUBERCULOSIS Y LA MALARIA</t>
  </si>
  <si>
    <t>616 - REPÚBLICA DE CHINA (TAiWAN)</t>
  </si>
  <si>
    <t>617-REPÚBLICA DE COREA</t>
  </si>
  <si>
    <t>TOTAL GASTOS</t>
  </si>
  <si>
    <t>APLICACIONES FINANCIERAS</t>
  </si>
  <si>
    <t>216-KFW - KREDIT-FUR- WIEDERAUFBAU</t>
  </si>
  <si>
    <t>300-BANCO INTERAMERICANO DE DESARROLLO (BID)</t>
  </si>
  <si>
    <t>310-FONDO INTERNACIONAL DE DESARROLLO AGRÍCOLA (FIDA)</t>
  </si>
  <si>
    <t>352-FONDO OPEC PARA EL DESARROLO INTERNACIONAL OFID</t>
  </si>
  <si>
    <t>354-BANCO INTERNACIONAL DE RECONSTRUCCIÓN Y FOMENTO (BIRF)</t>
  </si>
  <si>
    <t>399 - OTROS ORGANISMOS MULTILATERALES</t>
  </si>
  <si>
    <t>401-BANCO DE DESARROLLO ECONOMICO Y SOCIAL DE BRASIL (BNDES)</t>
  </si>
  <si>
    <t>406-BANCO EUROPEO DE INVERSIONES (BEI)</t>
  </si>
  <si>
    <t>409-BANCO SANTANDER CENTRAL HISPANO (BSCH)</t>
  </si>
  <si>
    <t>419-DEUSTCH BANK</t>
  </si>
  <si>
    <t>599-OTROS BANCOS</t>
  </si>
  <si>
    <t>608-FRANCIA</t>
  </si>
  <si>
    <t>627-BNP PARIBAS</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</si>
  <si>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</si>
  <si>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</si>
  <si>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</si>
  <si>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</si>
  <si>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</si>
  <si>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</si>
  <si>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</si>
  <si>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</si>
  <si>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</si>
  <si>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EJECUCIÓN</t>
  </si>
  <si>
    <t>001-BANCO DE RESERVAS DE LA REPÚBLICA DOMINICANA (BANRESERVAS)</t>
  </si>
  <si>
    <t>212-AGENCIA FRANCESA PARA EL DESARROLLO</t>
  </si>
  <si>
    <t>214-INSTITUTO DE CRÉDITO OFICIAL (ICO)</t>
  </si>
  <si>
    <t>299-OTROS ORGANISMOS BILATERALES</t>
  </si>
  <si>
    <t>350-BANCO CENTROAMERICANO DE INTEGRACION ECONOMICA (BCIE)</t>
  </si>
  <si>
    <t>426-BONOS GLOBALES EXTERNOS</t>
  </si>
  <si>
    <t>622-VENEZUELA</t>
  </si>
  <si>
    <t>206-AGENCIA ESPAÑOLA DE COOPERACIÓN INTERNACIONAL Y DESARROLLO (AECID)</t>
  </si>
  <si>
    <t>219-AGENCIA ANDALUZA DE COOPERACIÓN INTERNACIONAL PARA EL DESARROLLO (AACID)</t>
  </si>
  <si>
    <t>333-PROGRAMA DE LAS NN.UU. PARA EL DESARROLLO (PNUD)</t>
  </si>
  <si>
    <t>343-UNION EUROPEA</t>
  </si>
  <si>
    <t>348-FONDO MUNDIAL DE LUCHA CONTRA EL SIDA, TUBERCULOSIS Y LA MALARIA</t>
  </si>
  <si>
    <t>356-ALTO COMISIONADO DE LAS NACIONES UNIDAS PARA LOS REFUGIADOS (ACNUR)</t>
  </si>
  <si>
    <t>616-REPÚBLICA DE CHINA (TAiWAN)</t>
  </si>
  <si>
    <t>90 - FONDOS DE TERCEROS</t>
  </si>
  <si>
    <t>Fecha de Registro: 7 de febrero del 2018.</t>
  </si>
  <si>
    <t>ENERO-DICIEMBRE 2019</t>
  </si>
  <si>
    <t>618-REPÚBLICA FEDERAL DE ALEMANIA</t>
  </si>
  <si>
    <t>629 - EMIRATOS ÁRABES UNIDOS</t>
  </si>
  <si>
    <t xml:space="preserve"> </t>
  </si>
  <si>
    <t>002 - APOYO PRESUPUESTARIO</t>
  </si>
  <si>
    <t>Fecha de Registro: 10 de febrero del 2020.</t>
  </si>
  <si>
    <t>ENERO-DICIEMBRE 2020</t>
  </si>
  <si>
    <t>PRESUPUESTO INICIAL*</t>
  </si>
  <si>
    <t>PRESUPUESTO VIGENTE**</t>
  </si>
  <si>
    <t>110 - APOYO PRESUESTARIO RECURSOS EXTERNOS (PETROCARIBE)</t>
  </si>
  <si>
    <t>124 - DEVOLUCIÓN FONDO CONTINGENCIA PARA SEGURIDAD SOCIAL</t>
  </si>
  <si>
    <t>123 - RECURSOS IDOPPRIL - (COVID-19)</t>
  </si>
  <si>
    <t>40 - TRANSFERENCIAS</t>
  </si>
  <si>
    <t>199 - OTROS ORGANISMOS FINANCIADORES INTERNOS</t>
  </si>
  <si>
    <t>311 - FONDO MONETARIO INTERNACIONAL (FMI)</t>
  </si>
  <si>
    <t>350 - BANCO CENTROAMERICANO DE INTEGRACION ECONOMICA (BCIE)</t>
  </si>
  <si>
    <t>219 - AGENCIA ANDALUZA DE COOPERACIÓN INTERNACIONAL PARA EL DESARROLLO (AACID)</t>
  </si>
  <si>
    <t>221 - FUNDACIÓN ETEA PARA EL DESARROLLO Y LA COOPERACIÓN</t>
  </si>
  <si>
    <t>333 - PROGRAMA DE LAS NN.UU. PARA EL DESARROLLO (PNUD)</t>
  </si>
  <si>
    <t>357 - CAF- BANCO DE DESARROLLO DE AMÉRICA LATINA</t>
  </si>
  <si>
    <t>617 - REPÚBLICA DE COREA</t>
  </si>
  <si>
    <t>618 - REPÚBLICA FEDERAL DE ALEMANIA</t>
  </si>
  <si>
    <t>623 - GOBIERNO DE LAS ISLAS BALEARES</t>
  </si>
  <si>
    <t>900 - TRANSFERENCIAS DEL SECTOR PRIVADO EXTERNO</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</si>
  <si>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</si>
  <si>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</si>
  <si>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</si>
  <si>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</si>
  <si>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</si>
  <si>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 - DICIEMBRE 2021*</t>
  </si>
  <si>
    <t xml:space="preserve">Presupuesto Inicial </t>
  </si>
  <si>
    <t>Presupuesto</t>
  </si>
  <si>
    <t xml:space="preserve">Ley No. 237-20 </t>
  </si>
  <si>
    <t>Vigente</t>
  </si>
  <si>
    <t>121 - SALDOS DISPONIBLES DE PERIODOS ANTERIORES</t>
  </si>
  <si>
    <t>397 - SALDOS DE RECURSOS EXTERNOS DISPONIBLES DE PERIODOS ANTERIORES</t>
  </si>
  <si>
    <t>356 - ALTO COMISIONADO DE LAS NACIONES UNIDAS PARA LOS REFUGIADOS (ACNUR)</t>
  </si>
  <si>
    <t>623 - Gobierno de las Islas Baleares</t>
  </si>
  <si>
    <t>701 - LABORATORIO SINOVAC</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</si>
  <si>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</si>
  <si>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</si>
  <si>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</si>
  <si>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</si>
  <si>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</si>
  <si>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125 - RECURSOS PARA ATENDER CALAMIDADES Y EMERGENCIAS POR FENOMENOS NATURALES</t>
  </si>
  <si>
    <t>109 - APOYO PRESUPUESTARIO CREDITO INTERNO (EMISION DE BONOS)</t>
  </si>
  <si>
    <t>203 - AGENCIA DE COOPERACIÓN INTERNACIONAL DEL JAPÓN (JICA)</t>
  </si>
  <si>
    <t>432 - JP  MORGAN CHASE BANK</t>
  </si>
  <si>
    <t>Fecha de registro: 20 de febrero del 2023.</t>
  </si>
  <si>
    <t>Diciembre 2023*</t>
  </si>
  <si>
    <t xml:space="preserve">Ley No. 366-22 </t>
  </si>
  <si>
    <t>126 - SALDOS DE RECURSOS PARA EMERGENCIAS Y CALAMIDADES DISPONIBLES DE AÑOS ANTERIORES</t>
  </si>
  <si>
    <t>303 - FONDO DE LAS NN.UU. PARA LA ACTIVIDAD EN MATERIA DE POBLACIÓN</t>
  </si>
  <si>
    <t>Fecha de registro: 06 de febrero del 2024.</t>
  </si>
  <si>
    <t>Diciembre 2024</t>
  </si>
  <si>
    <t>PRESUPUESTO</t>
  </si>
  <si>
    <t>Ley No. 80-23</t>
  </si>
  <si>
    <t>VIGENTE</t>
  </si>
  <si>
    <t>129 - RECURSOS ESPECIALES POR RENEGOCIACION DE CONTRATOS</t>
  </si>
  <si>
    <t>050 - BANCO POPULAR DOMINICANO</t>
  </si>
  <si>
    <t>006 - SALDOS DISPONIBLES DE AÑOS ANTERIORES POR CREDITO INTERNOS PARA EMERGENCIAS Y CALAMIDADES</t>
  </si>
  <si>
    <t>304 - FONDO DE LAS NN.UU. PARA LA INFANCIA</t>
  </si>
  <si>
    <t>334 - PROGRAMA DE LAS NN.UU. PARA EL MEDIO AMBIENTE</t>
  </si>
  <si>
    <t>358 - BLUE NATURE ALLIANCE</t>
  </si>
  <si>
    <t>359 - FUNDACION MUNDIAL PARA LA DIABETES (WDF)</t>
  </si>
  <si>
    <t>630 - ARABIA SAUDITA</t>
  </si>
  <si>
    <t>Fecha de registro: 07 de febrero del 2025.</t>
  </si>
  <si>
    <t>Diciembre 2025</t>
  </si>
  <si>
    <t>Ley No. 80-24</t>
  </si>
  <si>
    <t>150 - FUNDACION AES DOMINICANA</t>
  </si>
  <si>
    <t>410 - CITIBANK</t>
  </si>
  <si>
    <t>612 - JAPON</t>
  </si>
  <si>
    <t>702 - UNIVERSIDAD DE LAS INDIAS OCCIDENTALES</t>
  </si>
  <si>
    <t>704 - GLOBAL SUPPORT AND DEVELOPMENT (GSD)</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</si>
  <si>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</si>
  <si>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</si>
  <si>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</si>
  <si>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</si>
  <si>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 Cifras Preliminares</t>
  </si>
  <si>
    <t>Fecha de registro: 15 de febrero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</si>
</sst>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_);_(* \(#,##0.0\);_(* &quot;-&quot;??_);_(@_)"/>
    <numFmt numFmtId="166" formatCode="_-* #,##0.0\ _€_-;\-* #,##0.0\ _€_-;_-* &quot;-&quot;??\ _€_-;_-@_-"/>
    <numFmt numFmtId="167" formatCode="_-* #,##0.00\ _€_-;\-* #,##0.00\ _€_-;_-* &quot;-&quot;??\ _€_-;_-@_-"/>
    <numFmt numFmtId="168" formatCode="_-* #,##0.0_-;\-* #,##0.0_-;_-* &quot;-&quot;??_-;_-@_-"/>
    <numFmt numFmtId="169" formatCode="_(* #,##0.0,,_);_(* \(#,##0.0,,\);_(* &quot;-&quot;??_);_(@_)"/>
    <numFmt numFmtId="170" formatCode="#,##0.0,,"/>
    <numFmt numFmtId="171" formatCode="_-* #,##0_-;\-* #,##0_-;_-* &quot;-&quot;??_-;_-@_-"/>
  </numFmts>
  <fonts count="1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207">
    <xf numFmtId="0" fontId="0" fillId="0" borderId="0" xfId="0"/>
    <xf numFmtId="164" fontId="0" fillId="0" borderId="0" xfId="1" applyFont="1" applyBorder="1" applyAlignment="1">
      <alignment horizontal="center"/>
    </xf>
    <xf numFmtId="164"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4" fontId="3" fillId="0" borderId="0" xfId="1" applyFont="1" applyBorder="1" applyAlignment="1">
      <alignment horizontal="center" vertical="center"/>
    </xf>
    <xf numFmtId="164"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4" fontId="0" fillId="2" borderId="0" xfId="1" applyFont="1" applyFill="1"/>
    <xf numFmtId="164" fontId="0" fillId="0" borderId="0" xfId="1" applyFont="1"/>
    <xf numFmtId="0" fontId="7" fillId="6" borderId="2" xfId="0" applyFont="1" applyFill="1" applyBorder="1" applyAlignment="1">
      <alignment vertical="center" wrapText="1" readingOrder="1"/>
    </xf>
    <xf numFmtId="164" fontId="0" fillId="2" borderId="0" xfId="1" applyFont="1" applyFill="1" applyBorder="1" applyAlignment="1">
      <alignment horizontal="center"/>
    </xf>
    <xf numFmtId="164" fontId="0" fillId="2" borderId="0" xfId="1" applyFont="1" applyFill="1" applyBorder="1" applyAlignment="1"/>
    <xf numFmtId="0" fontId="2" fillId="8" borderId="0" xfId="0" applyFont="1" applyFill="1" applyAlignment="1">
      <alignment vertical="center"/>
    </xf>
    <xf numFmtId="164"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164" fontId="8" fillId="0" borderId="0" xfId="1" applyFont="1" applyBorder="1" applyAlignment="1"/>
    <xf numFmtId="0" fontId="9" fillId="0" borderId="0" xfId="0" applyFont="1" applyAlignment="1">
      <alignment horizontal="left" vertical="center"/>
    </xf>
    <xf numFmtId="164" fontId="10" fillId="0" borderId="0" xfId="1" applyFont="1" applyBorder="1" applyAlignment="1">
      <alignment horizontal="center"/>
    </xf>
    <xf numFmtId="0" fontId="0" fillId="0" borderId="0" xfId="0" applyAlignment="1">
      <alignment vertical="center"/>
    </xf>
    <xf numFmtId="164"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164" fontId="2" fillId="5" borderId="3" xfId="1" applyFont="1" applyFill="1" applyBorder="1" applyAlignment="1">
      <alignment horizontal="center" vertical="center"/>
    </xf>
    <xf numFmtId="164" fontId="0" fillId="0" borderId="4" xfId="0" applyNumberFormat="1" applyBorder="1"/>
    <xf numFmtId="164" fontId="0" fillId="0" borderId="0" xfId="1" applyFont="1" applyBorder="1"/>
    <xf numFmtId="164" fontId="0" fillId="0" borderId="0" xfId="0" applyNumberFormat="1"/>
    <xf numFmtId="165" fontId="0" fillId="0" borderId="0" xfId="1" applyNumberFormat="1" applyFont="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43" fontId="0" fillId="2" borderId="0" xfId="0" applyNumberFormat="1" applyFill="1"/>
    <xf numFmtId="165" fontId="0" fillId="2" borderId="0" xfId="0" applyNumberFormat="1" applyFill="1" applyAlignment="1">
      <alignment horizontal="left" readingOrder="1"/>
    </xf>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10" borderId="5" xfId="0" applyNumberFormat="1" applyFont="1" applyFill="1" applyBorder="1" applyAlignment="1">
      <alignment horizontal="center" vertical="center"/>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166" fontId="1" fillId="0" borderId="0" xfId="4" applyNumberFormat="1" applyFont="1" applyBorder="1" applyAlignment="1">
      <alignment horizontal="right"/>
    </xf>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10"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6" fontId="3" fillId="2" borderId="0" xfId="4" applyNumberFormat="1" applyFont="1" applyFill="1"/>
    <xf numFmtId="0" fontId="2" fillId="10" borderId="5" xfId="0" applyFont="1" applyFill="1" applyBorder="1" applyAlignment="1">
      <alignment horizontal="center" vertical="center"/>
    </xf>
    <xf numFmtId="168" fontId="2" fillId="10" borderId="5" xfId="6" applyNumberFormat="1" applyFont="1" applyFill="1" applyBorder="1" applyAlignment="1">
      <alignment horizontal="center" vertical="center"/>
    </xf>
    <xf numFmtId="167" fontId="2" fillId="5" borderId="2" xfId="4"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169" fontId="1" fillId="0" borderId="0" xfId="4" applyNumberFormat="1" applyFont="1" applyAlignment="1">
      <alignment horizontal="center"/>
    </xf>
    <xf numFmtId="169" fontId="3" fillId="0" borderId="0" xfId="4" applyNumberFormat="1" applyFont="1" applyAlignment="1">
      <alignment horizontal="center"/>
    </xf>
    <xf numFmtId="169" fontId="0" fillId="0" borderId="0" xfId="1" applyNumberFormat="1" applyFont="1" applyBorder="1" applyAlignment="1">
      <alignment horizontal="right"/>
    </xf>
    <xf numFmtId="169" fontId="3" fillId="0" borderId="0" xfId="1" applyNumberFormat="1" applyFont="1" applyBorder="1"/>
    <xf numFmtId="169" fontId="3" fillId="0" borderId="0" xfId="1" applyNumberFormat="1" applyFont="1" applyBorder="1" applyAlignment="1">
      <alignment horizontal="right"/>
    </xf>
    <xf numFmtId="169" fontId="1" fillId="0" borderId="0" xfId="1" applyNumberFormat="1" applyFont="1" applyBorder="1" applyAlignment="1">
      <alignment horizontal="right"/>
    </xf>
    <xf numFmtId="169" fontId="0" fillId="0" borderId="0" xfId="1" applyNumberFormat="1" applyFont="1"/>
    <xf numFmtId="169" fontId="0" fillId="0" borderId="4" xfId="0" applyNumberFormat="1" applyBorder="1"/>
    <xf numFmtId="169" fontId="2" fillId="7" borderId="2" xfId="1" applyNumberFormat="1" applyFont="1" applyFill="1" applyBorder="1" applyAlignment="1">
      <alignment horizontal="right" vertical="center" wrapText="1"/>
    </xf>
    <xf numFmtId="169" fontId="3" fillId="0" borderId="0" xfId="1" applyNumberFormat="1" applyFont="1" applyFill="1" applyBorder="1" applyAlignment="1">
      <alignment horizontal="right"/>
    </xf>
    <xf numFmtId="164" fontId="2" fillId="7" borderId="1" xfId="1" applyFont="1" applyFill="1" applyBorder="1" applyAlignment="1">
      <alignment horizontal="center" vertical="center" wrapText="1"/>
    </xf>
    <xf numFmtId="169" fontId="1" fillId="0" borderId="0" xfId="1" applyNumberFormat="1" applyFont="1"/>
    <xf numFmtId="169" fontId="0" fillId="2" borderId="0" xfId="1" applyNumberFormat="1" applyFont="1" applyFill="1"/>
    <xf numFmtId="168" fontId="0" fillId="0" borderId="0" xfId="5" applyNumberFormat="1" applyFont="1" applyAlignment="1">
      <alignment horizontal="center" vertical="center"/>
    </xf>
    <xf numFmtId="168" fontId="2" fillId="4" borderId="5" xfId="5" applyNumberFormat="1" applyFont="1" applyFill="1" applyBorder="1" applyAlignment="1">
      <alignment horizontal="center" vertical="center"/>
    </xf>
    <xf numFmtId="165" fontId="0" fillId="0" borderId="0" xfId="1" applyNumberFormat="1" applyFont="1" applyAlignment="1">
      <alignment horizontal="center" vertical="center"/>
    </xf>
    <xf numFmtId="169" fontId="2" fillId="5" borderId="5" xfId="5" applyNumberFormat="1" applyFont="1" applyFill="1" applyBorder="1" applyAlignment="1">
      <alignment horizontal="center" vertical="center"/>
    </xf>
    <xf numFmtId="165" fontId="2" fillId="5" borderId="5" xfId="5" applyNumberFormat="1" applyFont="1" applyFill="1" applyBorder="1" applyAlignment="1">
      <alignment horizontal="center" vertical="center"/>
    </xf>
    <xf numFmtId="168" fontId="2" fillId="5" borderId="2" xfId="5" applyNumberFormat="1" applyFont="1" applyFill="1" applyBorder="1" applyAlignment="1">
      <alignment horizontal="center" vertical="center"/>
    </xf>
    <xf numFmtId="0" fontId="0" fillId="0" borderId="0" xfId="0" applyAlignment="1">
      <alignment horizontal="left" vertical="center" wrapText="1"/>
    </xf>
    <xf numFmtId="0" fontId="0" fillId="0" borderId="9" xfId="0" applyBorder="1" applyAlignment="1">
      <alignment vertical="center" wrapText="1"/>
    </xf>
    <xf numFmtId="169" fontId="2" fillId="4" borderId="5" xfId="2" applyNumberFormat="1" applyFont="1" applyFill="1" applyBorder="1" applyAlignment="1">
      <alignment horizontal="center" vertical="center"/>
    </xf>
    <xf numFmtId="168" fontId="2" fillId="4" borderId="5" xfId="2" applyNumberFormat="1" applyFont="1" applyFill="1" applyBorder="1" applyAlignment="1">
      <alignment horizontal="center" vertical="center"/>
    </xf>
    <xf numFmtId="168" fontId="0" fillId="0" borderId="0" xfId="2" applyNumberFormat="1" applyFont="1" applyAlignment="1">
      <alignment horizontal="center" vertical="center"/>
    </xf>
    <xf numFmtId="169" fontId="0" fillId="0" borderId="0" xfId="0" applyNumberFormat="1" applyAlignment="1">
      <alignment horizontal="right"/>
    </xf>
    <xf numFmtId="168" fontId="0" fillId="0" borderId="0" xfId="2" applyNumberFormat="1" applyFont="1" applyBorder="1" applyAlignment="1">
      <alignment horizontal="center" vertical="center"/>
    </xf>
    <xf numFmtId="0" fontId="2" fillId="3" borderId="2" xfId="0" applyFont="1" applyFill="1" applyBorder="1" applyAlignment="1">
      <alignment horizontal="left" vertical="center"/>
    </xf>
    <xf numFmtId="164" fontId="2" fillId="5" borderId="2" xfId="1" applyFont="1" applyFill="1" applyBorder="1" applyAlignment="1">
      <alignment horizontal="center" vertical="center"/>
    </xf>
    <xf numFmtId="0" fontId="8" fillId="2" borderId="0" xfId="0" applyFont="1" applyFill="1" applyAlignment="1">
      <alignment vertical="center"/>
    </xf>
    <xf numFmtId="0" fontId="0" fillId="0" borderId="0" xfId="0" applyAlignment="1">
      <alignment horizontal="left" indent="2"/>
    </xf>
    <xf numFmtId="0" fontId="3" fillId="0" borderId="0" xfId="0" applyFont="1" applyAlignment="1">
      <alignment horizontal="left" indent="1"/>
    </xf>
    <xf numFmtId="43" fontId="2" fillId="4" borderId="1" xfId="5" applyFont="1" applyFill="1" applyBorder="1" applyAlignment="1">
      <alignment horizontal="center" vertical="center" wrapText="1"/>
    </xf>
    <xf numFmtId="43" fontId="2" fillId="4" borderId="6" xfId="5" applyFont="1" applyFill="1" applyBorder="1" applyAlignment="1">
      <alignment horizontal="center" vertical="center" wrapText="1"/>
    </xf>
    <xf numFmtId="169" fontId="1" fillId="2" borderId="0" xfId="1" applyNumberFormat="1" applyFont="1" applyFill="1"/>
    <xf numFmtId="169" fontId="0" fillId="0" borderId="0" xfId="0" applyNumberFormat="1"/>
    <xf numFmtId="169" fontId="2" fillId="4" borderId="5" xfId="1" applyNumberFormat="1" applyFont="1" applyFill="1" applyBorder="1" applyAlignment="1">
      <alignment horizontal="center" vertical="center"/>
    </xf>
    <xf numFmtId="169" fontId="0" fillId="0" borderId="0" xfId="5" applyNumberFormat="1" applyFont="1" applyAlignment="1">
      <alignment horizontal="center" vertical="center"/>
    </xf>
    <xf numFmtId="169" fontId="2" fillId="4" borderId="5" xfId="5" applyNumberFormat="1" applyFont="1" applyFill="1" applyBorder="1" applyAlignment="1">
      <alignment horizontal="center" vertical="center"/>
    </xf>
    <xf numFmtId="169" fontId="0" fillId="0" borderId="0" xfId="1" applyNumberFormat="1" applyFont="1" applyAlignment="1">
      <alignment horizontal="center" vertical="center"/>
    </xf>
    <xf numFmtId="43" fontId="2" fillId="4" borderId="9" xfId="5" applyFont="1" applyFill="1" applyBorder="1" applyAlignment="1">
      <alignment horizontal="center" vertical="center" wrapText="1"/>
    </xf>
    <xf numFmtId="43" fontId="2" fillId="4" borderId="10" xfId="5" applyFont="1" applyFill="1" applyBorder="1" applyAlignment="1">
      <alignment horizontal="center" vertical="center" wrapText="1"/>
    </xf>
    <xf numFmtId="170" fontId="3" fillId="0" borderId="0" xfId="1" applyNumberFormat="1" applyFont="1" applyBorder="1"/>
    <xf numFmtId="170" fontId="0" fillId="2" borderId="0" xfId="1" applyNumberFormat="1" applyFont="1" applyFill="1"/>
    <xf numFmtId="170" fontId="0" fillId="0" borderId="0" xfId="0" applyNumberFormat="1"/>
    <xf numFmtId="170" fontId="3" fillId="0" borderId="0" xfId="1" applyNumberFormat="1" applyFont="1" applyBorder="1" applyAlignment="1">
      <alignment horizontal="right"/>
    </xf>
    <xf numFmtId="169" fontId="3" fillId="2" borderId="0" xfId="1" applyNumberFormat="1" applyFont="1" applyFill="1"/>
    <xf numFmtId="170" fontId="0" fillId="0" borderId="0" xfId="0" applyNumberFormat="1" applyAlignment="1">
      <alignment horizontal="right"/>
    </xf>
    <xf numFmtId="170" fontId="2" fillId="4" borderId="5" xfId="1" applyNumberFormat="1" applyFont="1" applyFill="1" applyBorder="1" applyAlignment="1">
      <alignment horizontal="right" vertical="center"/>
    </xf>
    <xf numFmtId="170" fontId="0" fillId="0" borderId="0" xfId="5" applyNumberFormat="1" applyFont="1" applyAlignment="1">
      <alignment horizontal="center" vertical="center"/>
    </xf>
    <xf numFmtId="170" fontId="2" fillId="4" borderId="5" xfId="5" applyNumberFormat="1" applyFont="1" applyFill="1" applyBorder="1" applyAlignment="1">
      <alignment horizontal="center" vertical="center"/>
    </xf>
    <xf numFmtId="170" fontId="0" fillId="0" borderId="0" xfId="1" applyNumberFormat="1" applyFont="1" applyAlignment="1">
      <alignment horizontal="right" vertical="center"/>
    </xf>
    <xf numFmtId="169" fontId="0" fillId="0" borderId="0" xfId="1" applyNumberFormat="1" applyFont="1" applyFill="1"/>
    <xf numFmtId="4" fontId="0" fillId="2" borderId="0" xfId="0" applyNumberFormat="1" applyFill="1"/>
    <xf numFmtId="164" fontId="0" fillId="0" borderId="0" xfId="1" applyFont="1" applyFill="1" applyBorder="1" applyAlignment="1"/>
    <xf numFmtId="164" fontId="10" fillId="0" borderId="0" xfId="1" applyFont="1" applyFill="1" applyBorder="1" applyAlignment="1">
      <alignment horizontal="center"/>
    </xf>
    <xf numFmtId="0" fontId="2" fillId="0" borderId="0" xfId="0" applyFont="1" applyAlignment="1">
      <alignment horizontal="left" vertical="center"/>
    </xf>
    <xf numFmtId="4" fontId="0" fillId="0" borderId="0" xfId="0" applyNumberFormat="1"/>
    <xf numFmtId="43" fontId="0" fillId="0" borderId="0" xfId="0" applyNumberFormat="1"/>
    <xf numFmtId="168" fontId="2" fillId="5" borderId="5" xfId="5" applyNumberFormat="1" applyFont="1" applyFill="1" applyBorder="1" applyAlignment="1">
      <alignment horizontal="center" vertical="center"/>
    </xf>
    <xf numFmtId="169" fontId="2" fillId="7" borderId="5" xfId="1" applyNumberFormat="1" applyFont="1" applyFill="1" applyBorder="1" applyAlignment="1">
      <alignment horizontal="right" vertical="center" wrapText="1"/>
    </xf>
    <xf numFmtId="39" fontId="3" fillId="0" borderId="0" xfId="0" applyNumberFormat="1" applyFont="1"/>
    <xf numFmtId="39" fontId="0" fillId="0" borderId="0" xfId="0" applyNumberFormat="1"/>
    <xf numFmtId="164" fontId="10" fillId="0" borderId="0" xfId="1" applyFont="1" applyBorder="1" applyAlignment="1">
      <alignment horizontal="center" vertical="center"/>
    </xf>
    <xf numFmtId="169" fontId="3" fillId="0" borderId="2" xfId="1" applyNumberFormat="1" applyFont="1" applyFill="1" applyBorder="1" applyAlignment="1">
      <alignment horizontal="center" vertical="center" wrapText="1"/>
    </xf>
    <xf numFmtId="39" fontId="3" fillId="0" borderId="0" xfId="0" applyNumberFormat="1" applyFont="1" applyAlignment="1">
      <alignment horizontal="center"/>
    </xf>
    <xf numFmtId="170" fontId="3" fillId="0" borderId="0" xfId="0" applyNumberFormat="1" applyFont="1" applyAlignment="1">
      <alignment horizontal="right"/>
    </xf>
    <xf numFmtId="170" fontId="3" fillId="0" borderId="0" xfId="4" applyNumberFormat="1" applyFont="1" applyBorder="1" applyAlignment="1">
      <alignment horizontal="right"/>
    </xf>
    <xf numFmtId="170" fontId="3" fillId="0" borderId="0" xfId="0" applyNumberFormat="1" applyFont="1"/>
    <xf numFmtId="170" fontId="3" fillId="0" borderId="0" xfId="4" applyNumberFormat="1" applyFont="1"/>
    <xf numFmtId="170" fontId="0" fillId="0" borderId="0" xfId="4" applyNumberFormat="1" applyFont="1" applyBorder="1" applyAlignment="1">
      <alignment horizontal="right"/>
    </xf>
    <xf numFmtId="170" fontId="0" fillId="0" borderId="0" xfId="4" applyNumberFormat="1" applyFont="1"/>
    <xf numFmtId="170" fontId="3" fillId="2" borderId="0" xfId="4" applyNumberFormat="1" applyFont="1" applyFill="1"/>
    <xf numFmtId="170" fontId="0" fillId="2" borderId="0" xfId="4" applyNumberFormat="1" applyFont="1" applyFill="1"/>
    <xf numFmtId="170" fontId="7" fillId="6" borderId="6" xfId="4" applyNumberFormat="1" applyFont="1" applyFill="1" applyBorder="1" applyAlignment="1">
      <alignment horizontal="right" vertical="center" wrapText="1"/>
    </xf>
    <xf numFmtId="170" fontId="7" fillId="6" borderId="2" xfId="4" applyNumberFormat="1" applyFont="1" applyFill="1" applyBorder="1" applyAlignment="1">
      <alignment horizontal="right" vertical="center" wrapText="1"/>
    </xf>
    <xf numFmtId="170" fontId="2" fillId="7" borderId="2" xfId="4" applyNumberFormat="1" applyFont="1" applyFill="1" applyBorder="1" applyAlignment="1">
      <alignment horizontal="right" vertical="center" wrapText="1"/>
    </xf>
    <xf numFmtId="170" fontId="2" fillId="10" borderId="5" xfId="5" applyNumberFormat="1" applyFont="1" applyFill="1" applyBorder="1" applyAlignment="1">
      <alignment horizontal="center" vertical="center"/>
    </xf>
    <xf numFmtId="170" fontId="2" fillId="9" borderId="5" xfId="5" applyNumberFormat="1" applyFont="1" applyFill="1" applyBorder="1" applyAlignment="1">
      <alignment horizontal="center" vertical="center"/>
    </xf>
    <xf numFmtId="170" fontId="1" fillId="0" borderId="0" xfId="4" applyNumberFormat="1" applyFont="1" applyBorder="1" applyAlignment="1">
      <alignment horizontal="right"/>
    </xf>
    <xf numFmtId="170" fontId="2" fillId="10" borderId="5" xfId="0" applyNumberFormat="1" applyFont="1" applyFill="1" applyBorder="1" applyAlignment="1">
      <alignment horizontal="center" vertical="center"/>
    </xf>
    <xf numFmtId="170" fontId="0" fillId="0" borderId="0" xfId="1" applyNumberFormat="1" applyFont="1" applyBorder="1" applyAlignment="1">
      <alignment horizontal="right"/>
    </xf>
    <xf numFmtId="170" fontId="1" fillId="0" borderId="0" xfId="1" applyNumberFormat="1" applyFont="1" applyBorder="1" applyAlignment="1">
      <alignment horizontal="right"/>
    </xf>
    <xf numFmtId="170" fontId="7" fillId="6" borderId="2" xfId="1" applyNumberFormat="1" applyFont="1" applyFill="1" applyBorder="1" applyAlignment="1">
      <alignment horizontal="right" vertical="center" wrapText="1"/>
    </xf>
    <xf numFmtId="170" fontId="2" fillId="7" borderId="2" xfId="1" applyNumberFormat="1" applyFont="1" applyFill="1" applyBorder="1" applyAlignment="1">
      <alignment horizontal="right" vertical="center" wrapText="1"/>
    </xf>
    <xf numFmtId="171" fontId="1" fillId="0" borderId="0" xfId="5" applyNumberFormat="1" applyFont="1"/>
    <xf numFmtId="0" fontId="0" fillId="0" borderId="0" xfId="0" applyAlignment="1">
      <alignment horizontal="left" indent="1"/>
    </xf>
    <xf numFmtId="169" fontId="3" fillId="0" borderId="0" xfId="1" applyNumberFormat="1" applyFont="1" applyFill="1"/>
    <xf numFmtId="169" fontId="3" fillId="0" borderId="0" xfId="0" applyNumberFormat="1" applyFont="1" applyAlignment="1">
      <alignment horizontal="right"/>
    </xf>
    <xf numFmtId="169" fontId="0" fillId="2" borderId="0" xfId="1" applyNumberFormat="1" applyFont="1" applyFill="1" applyAlignment="1">
      <alignment horizontal="right"/>
    </xf>
    <xf numFmtId="169" fontId="3" fillId="2" borderId="0" xfId="1" applyNumberFormat="1" applyFont="1" applyFill="1" applyAlignment="1">
      <alignment horizontal="right"/>
    </xf>
    <xf numFmtId="169" fontId="0" fillId="0" borderId="0" xfId="1" applyNumberFormat="1" applyFont="1" applyFill="1" applyAlignment="1">
      <alignment horizontal="right"/>
    </xf>
    <xf numFmtId="169" fontId="3" fillId="0" borderId="0" xfId="1" applyNumberFormat="1" applyFont="1" applyFill="1" applyAlignment="1">
      <alignment horizontal="right"/>
    </xf>
    <xf numFmtId="0" fontId="8" fillId="0" borderId="0" xfId="7" applyFont="1" applyAlignment="1">
      <alignment vertical="top" wrapText="1"/>
    </xf>
    <xf numFmtId="0" fontId="14" fillId="0" borderId="0" xfId="7" applyFont="1" applyAlignment="1">
      <alignmen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3" borderId="2" xfId="0" applyFont="1" applyFill="1" applyBorder="1" applyAlignment="1">
      <alignment horizontal="left" vertical="center"/>
    </xf>
    <xf numFmtId="43" fontId="2" fillId="4" borderId="2" xfId="2"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9" borderId="1" xfId="4" applyNumberFormat="1" applyFont="1" applyFill="1" applyBorder="1" applyAlignment="1">
      <alignment horizontal="center" vertical="center"/>
    </xf>
    <xf numFmtId="168" fontId="2" fillId="9"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5" borderId="2" xfId="1" applyFont="1" applyFill="1" applyBorder="1" applyAlignment="1">
      <alignment horizontal="center" vertical="center"/>
    </xf>
    <xf numFmtId="0" fontId="0" fillId="0" borderId="9" xfId="0" applyBorder="1" applyAlignment="1">
      <alignment horizontal="left" vertical="center" wrapText="1"/>
    </xf>
    <xf numFmtId="0" fontId="8" fillId="0" borderId="9" xfId="0" applyFont="1" applyBorder="1" applyAlignment="1">
      <alignment horizontal="lef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8" fillId="0" borderId="9" xfId="0" applyFont="1" applyBorder="1" applyAlignment="1">
      <alignment horizontal="left" vertical="center" wrapText="1"/>
    </xf>
    <xf numFmtId="43" fontId="2" fillId="4" borderId="3" xfId="5" applyFont="1" applyFill="1" applyBorder="1" applyAlignment="1">
      <alignment horizontal="center" vertical="center" wrapText="1"/>
    </xf>
    <xf numFmtId="43" fontId="2" fillId="4" borderId="10" xfId="5" applyFont="1" applyFill="1" applyBorder="1" applyAlignment="1">
      <alignment horizontal="center" vertical="center" wrapText="1"/>
    </xf>
    <xf numFmtId="43" fontId="2" fillId="4" borderId="1" xfId="2" applyFont="1" applyFill="1" applyBorder="1" applyAlignment="1">
      <alignment horizontal="center" vertical="center" wrapText="1"/>
    </xf>
    <xf numFmtId="43" fontId="2" fillId="4" borderId="6" xfId="2" applyFont="1" applyFill="1" applyBorder="1" applyAlignment="1">
      <alignment horizontal="center" vertical="center" wrapText="1"/>
    </xf>
  </cellXfs>
  <cellStyles count="8">
    <cellStyle name="Millares"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CE8D7472-A0FD-46C5-BC3B-E3BC0DFDF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B793B076-5F0A-4FA5-BD17-22CD11CC9865}"/>
            </a:ext>
          </a:extLst>
        </xdr:cNvPr>
        <xdr:cNvPicPr/>
      </xdr:nvPicPr>
      <xdr:blipFill>
        <a:blip xmlns:r="http://schemas.openxmlformats.org/officeDocument/2006/relationships" r:embed="rId1" cstate="print"/>
        <a:stretch>
          <a:fillRect/>
        </a:stretch>
      </xdr:blipFill>
      <xdr:spPr>
        <a:xfrm>
          <a:off x="0" y="0"/>
          <a:ext cx="313765" cy="2047169"/>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2BE141A7-B351-4292-A50F-61B5C43230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1671"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BDE92260-298F-43B5-8477-989B73419FE5}"/>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333845" y="241654"/>
          <a:ext cx="1841115" cy="9216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860" y="279250"/>
          <a:ext cx="863575" cy="857650"/>
        </a:xfrm>
        <a:prstGeom prst="rect">
          <a:avLst/>
        </a:prstGeom>
      </xdr:spPr>
    </xdr:pic>
    <xdr:clientData/>
  </xdr:oneCellAnchor>
  <xdr:oneCellAnchor>
    <xdr:from>
      <xdr:col>14</xdr:col>
      <xdr:colOff>414617</xdr:colOff>
      <xdr:row>0</xdr:row>
      <xdr:rowOff>179295</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580697" y="17929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116415</xdr:rowOff>
    </xdr:to>
    <xdr:pic>
      <xdr:nvPicPr>
        <xdr:cNvPr id="2" name="Picture 5">
          <a:extLst>
            <a:ext uri="{FF2B5EF4-FFF2-40B4-BE49-F238E27FC236}">
              <a16:creationId xmlns:a16="http://schemas.microsoft.com/office/drawing/2014/main" id="{7D26D67A-FDF6-48F6-A8B9-FA231212789F}"/>
            </a:ext>
          </a:extLst>
        </xdr:cNvPr>
        <xdr:cNvPicPr/>
      </xdr:nvPicPr>
      <xdr:blipFill>
        <a:blip xmlns:r="http://schemas.openxmlformats.org/officeDocument/2006/relationships" r:embed="rId1" cstate="print"/>
        <a:stretch>
          <a:fillRect/>
        </a:stretch>
      </xdr:blipFill>
      <xdr:spPr>
        <a:xfrm>
          <a:off x="0" y="0"/>
          <a:ext cx="304800" cy="1535640"/>
        </a:xfrm>
        <a:prstGeom prst="rect">
          <a:avLst/>
        </a:prstGeom>
      </xdr:spPr>
    </xdr:pic>
    <xdr:clientData/>
  </xdr:twoCellAnchor>
  <xdr:oneCellAnchor>
    <xdr:from>
      <xdr:col>1</xdr:col>
      <xdr:colOff>0</xdr:colOff>
      <xdr:row>0</xdr:row>
      <xdr:rowOff>42334</xdr:rowOff>
    </xdr:from>
    <xdr:ext cx="2188456" cy="952500"/>
    <xdr:pic>
      <xdr:nvPicPr>
        <xdr:cNvPr id="3" name="Imagen 4">
          <a:extLst>
            <a:ext uri="{FF2B5EF4-FFF2-40B4-BE49-F238E27FC236}">
              <a16:creationId xmlns:a16="http://schemas.microsoft.com/office/drawing/2014/main" id="{CDD38CB5-83F4-443C-ADCF-9D34597976F0}"/>
            </a:ext>
          </a:extLst>
        </xdr:cNvPr>
        <xdr:cNvPicPr>
          <a:picLocks noChangeAspect="1"/>
        </xdr:cNvPicPr>
      </xdr:nvPicPr>
      <xdr:blipFill>
        <a:blip xmlns:r="http://schemas.openxmlformats.org/officeDocument/2006/relationships" r:embed="rId2"/>
        <a:stretch>
          <a:fillRect/>
        </a:stretch>
      </xdr:blipFill>
      <xdr:spPr>
        <a:xfrm>
          <a:off x="342900" y="42334"/>
          <a:ext cx="2188456" cy="952500"/>
        </a:xfrm>
        <a:prstGeom prst="rect">
          <a:avLst/>
        </a:prstGeom>
      </xdr:spPr>
    </xdr:pic>
    <xdr:clientData/>
  </xdr:oneCellAnchor>
  <xdr:oneCellAnchor>
    <xdr:from>
      <xdr:col>15</xdr:col>
      <xdr:colOff>154903</xdr:colOff>
      <xdr:row>0</xdr:row>
      <xdr:rowOff>0</xdr:rowOff>
    </xdr:from>
    <xdr:ext cx="1998856" cy="984250"/>
    <xdr:pic>
      <xdr:nvPicPr>
        <xdr:cNvPr id="4" name="Imagen 3">
          <a:extLst>
            <a:ext uri="{FF2B5EF4-FFF2-40B4-BE49-F238E27FC236}">
              <a16:creationId xmlns:a16="http://schemas.microsoft.com/office/drawing/2014/main" id="{FF2C99A3-A80A-4679-A250-E941055E8BF1}"/>
            </a:ext>
          </a:extLst>
        </xdr:cNvPr>
        <xdr:cNvPicPr>
          <a:picLocks noChangeAspect="1"/>
        </xdr:cNvPicPr>
      </xdr:nvPicPr>
      <xdr:blipFill>
        <a:blip xmlns:r="http://schemas.openxmlformats.org/officeDocument/2006/relationships" r:embed="rId3"/>
        <a:stretch>
          <a:fillRect/>
        </a:stretch>
      </xdr:blipFill>
      <xdr:spPr>
        <a:xfrm>
          <a:off x="17899978" y="0"/>
          <a:ext cx="1998856" cy="984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16E1D01-F85F-4347-9BC5-52AAC07ACD58}"/>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1959681</xdr:colOff>
      <xdr:row>4</xdr:row>
      <xdr:rowOff>66675</xdr:rowOff>
    </xdr:to>
    <xdr:pic>
      <xdr:nvPicPr>
        <xdr:cNvPr id="3" name="Imagen 2">
          <a:extLst>
            <a:ext uri="{FF2B5EF4-FFF2-40B4-BE49-F238E27FC236}">
              <a16:creationId xmlns:a16="http://schemas.microsoft.com/office/drawing/2014/main" id="{261CBCAA-BB6D-459B-8EA2-A5AEF4B1763B}"/>
            </a:ext>
          </a:extLst>
        </xdr:cNvPr>
        <xdr:cNvPicPr>
          <a:picLocks noChangeAspect="1"/>
        </xdr:cNvPicPr>
      </xdr:nvPicPr>
      <xdr:blipFill>
        <a:blip xmlns:r="http://schemas.openxmlformats.org/officeDocument/2006/relationships" r:embed="rId2"/>
        <a:stretch>
          <a:fillRect/>
        </a:stretch>
      </xdr:blipFill>
      <xdr:spPr>
        <a:xfrm>
          <a:off x="372887" y="226484"/>
          <a:ext cx="1929694" cy="859366"/>
        </a:xfrm>
        <a:prstGeom prst="rect">
          <a:avLst/>
        </a:prstGeom>
      </xdr:spPr>
    </xdr:pic>
    <xdr:clientData/>
  </xdr:twoCellAnchor>
  <xdr:twoCellAnchor editAs="oneCell">
    <xdr:from>
      <xdr:col>10</xdr:col>
      <xdr:colOff>970876</xdr:colOff>
      <xdr:row>0</xdr:row>
      <xdr:rowOff>146404</xdr:rowOff>
    </xdr:from>
    <xdr:to>
      <xdr:col>12</xdr:col>
      <xdr:colOff>843491</xdr:colOff>
      <xdr:row>4</xdr:row>
      <xdr:rowOff>38100</xdr:rowOff>
    </xdr:to>
    <xdr:pic>
      <xdr:nvPicPr>
        <xdr:cNvPr id="4" name="Imagen 3">
          <a:extLst>
            <a:ext uri="{FF2B5EF4-FFF2-40B4-BE49-F238E27FC236}">
              <a16:creationId xmlns:a16="http://schemas.microsoft.com/office/drawing/2014/main" id="{2592B446-3724-42B1-913A-0F74543ADAF8}"/>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4972626" y="146404"/>
          <a:ext cx="1834765" cy="910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5040030B-2946-47B1-BD6F-05E63794D38C}"/>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DCA6D278-0AD1-4481-856C-1DF9D936CB2E}"/>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47664</xdr:colOff>
      <xdr:row>4</xdr:row>
      <xdr:rowOff>139065</xdr:rowOff>
    </xdr:to>
    <xdr:pic>
      <xdr:nvPicPr>
        <xdr:cNvPr id="4" name="Imagen 3">
          <a:extLst>
            <a:ext uri="{FF2B5EF4-FFF2-40B4-BE49-F238E27FC236}">
              <a16:creationId xmlns:a16="http://schemas.microsoft.com/office/drawing/2014/main" id="{4B63631F-3DFD-4586-A098-25480FF68696}"/>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6990695" y="241654"/>
          <a:ext cx="1849793" cy="9165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4665DCA4-9B42-4C8D-BF49-14BD785AC04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1973016</xdr:colOff>
      <xdr:row>4</xdr:row>
      <xdr:rowOff>72390</xdr:rowOff>
    </xdr:to>
    <xdr:pic>
      <xdr:nvPicPr>
        <xdr:cNvPr id="3" name="Imagen 2">
          <a:extLst>
            <a:ext uri="{FF2B5EF4-FFF2-40B4-BE49-F238E27FC236}">
              <a16:creationId xmlns:a16="http://schemas.microsoft.com/office/drawing/2014/main" id="{49915219-FBEA-4519-9E58-676C1A3CA561}"/>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16</xdr:col>
      <xdr:colOff>255097</xdr:colOff>
      <xdr:row>4</xdr:row>
      <xdr:rowOff>139065</xdr:rowOff>
    </xdr:to>
    <xdr:pic>
      <xdr:nvPicPr>
        <xdr:cNvPr id="4" name="Imagen 3">
          <a:extLst>
            <a:ext uri="{FF2B5EF4-FFF2-40B4-BE49-F238E27FC236}">
              <a16:creationId xmlns:a16="http://schemas.microsoft.com/office/drawing/2014/main" id="{BF8665EE-528D-4A73-AEFB-A08229E4F62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9638645" y="241654"/>
          <a:ext cx="1838152" cy="9165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56444</xdr:rowOff>
    </xdr:to>
    <xdr:pic>
      <xdr:nvPicPr>
        <xdr:cNvPr id="2" name="Picture 5">
          <a:extLst>
            <a:ext uri="{FF2B5EF4-FFF2-40B4-BE49-F238E27FC236}">
              <a16:creationId xmlns:a16="http://schemas.microsoft.com/office/drawing/2014/main" id="{1E50E7C2-3840-43DE-AB58-2022B5E5333E}"/>
            </a:ext>
          </a:extLst>
        </xdr:cNvPr>
        <xdr:cNvPicPr/>
      </xdr:nvPicPr>
      <xdr:blipFill>
        <a:blip xmlns:r="http://schemas.openxmlformats.org/officeDocument/2006/relationships" r:embed="rId1" cstate="print"/>
        <a:stretch>
          <a:fillRect/>
        </a:stretch>
      </xdr:blipFill>
      <xdr:spPr>
        <a:xfrm>
          <a:off x="0" y="0"/>
          <a:ext cx="296333" cy="2047169"/>
        </a:xfrm>
        <a:prstGeom prst="rect">
          <a:avLst/>
        </a:prstGeom>
      </xdr:spPr>
    </xdr:pic>
    <xdr:clientData/>
  </xdr:twoCellAnchor>
  <xdr:twoCellAnchor editAs="oneCell">
    <xdr:from>
      <xdr:col>1</xdr:col>
      <xdr:colOff>29987</xdr:colOff>
      <xdr:row>1</xdr:row>
      <xdr:rowOff>35984</xdr:rowOff>
    </xdr:from>
    <xdr:to>
      <xdr:col>1</xdr:col>
      <xdr:colOff>1961586</xdr:colOff>
      <xdr:row>4</xdr:row>
      <xdr:rowOff>72390</xdr:rowOff>
    </xdr:to>
    <xdr:pic>
      <xdr:nvPicPr>
        <xdr:cNvPr id="3" name="Imagen 2">
          <a:extLst>
            <a:ext uri="{FF2B5EF4-FFF2-40B4-BE49-F238E27FC236}">
              <a16:creationId xmlns:a16="http://schemas.microsoft.com/office/drawing/2014/main" id="{A6C4FE8C-C235-4973-97CA-0F99D614E9D2}"/>
            </a:ext>
          </a:extLst>
        </xdr:cNvPr>
        <xdr:cNvPicPr>
          <a:picLocks noChangeAspect="1"/>
        </xdr:cNvPicPr>
      </xdr:nvPicPr>
      <xdr:blipFill>
        <a:blip xmlns:r="http://schemas.openxmlformats.org/officeDocument/2006/relationships" r:embed="rId2"/>
        <a:stretch>
          <a:fillRect/>
        </a:stretch>
      </xdr:blipFill>
      <xdr:spPr>
        <a:xfrm>
          <a:off x="372887" y="226484"/>
          <a:ext cx="1943029" cy="865081"/>
        </a:xfrm>
        <a:prstGeom prst="rect">
          <a:avLst/>
        </a:prstGeom>
      </xdr:spPr>
    </xdr:pic>
    <xdr:clientData/>
  </xdr:twoCellAnchor>
  <xdr:twoCellAnchor editAs="oneCell">
    <xdr:from>
      <xdr:col>14</xdr:col>
      <xdr:colOff>379095</xdr:colOff>
      <xdr:row>1</xdr:row>
      <xdr:rowOff>51154</xdr:rowOff>
    </xdr:from>
    <xdr:to>
      <xdr:col>15</xdr:col>
      <xdr:colOff>981960</xdr:colOff>
      <xdr:row>4</xdr:row>
      <xdr:rowOff>131445</xdr:rowOff>
    </xdr:to>
    <xdr:pic>
      <xdr:nvPicPr>
        <xdr:cNvPr id="4" name="Imagen 3">
          <a:extLst>
            <a:ext uri="{FF2B5EF4-FFF2-40B4-BE49-F238E27FC236}">
              <a16:creationId xmlns:a16="http://schemas.microsoft.com/office/drawing/2014/main" id="{988A4C14-853A-446B-980F-3839414472C7}"/>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8362295" y="241654"/>
          <a:ext cx="1839210" cy="9165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313765</xdr:colOff>
      <xdr:row>9</xdr:row>
      <xdr:rowOff>56444</xdr:rowOff>
    </xdr:to>
    <xdr:pic>
      <xdr:nvPicPr>
        <xdr:cNvPr id="2" name="Picture 5">
          <a:extLst>
            <a:ext uri="{FF2B5EF4-FFF2-40B4-BE49-F238E27FC236}">
              <a16:creationId xmlns:a16="http://schemas.microsoft.com/office/drawing/2014/main" id="{D9C3BBF6-B199-4ACA-ABAE-02FC90DF7686}"/>
            </a:ext>
          </a:extLst>
        </xdr:cNvPr>
        <xdr:cNvPicPr/>
      </xdr:nvPicPr>
      <xdr:blipFill>
        <a:blip xmlns:r="http://schemas.openxmlformats.org/officeDocument/2006/relationships" r:embed="rId1" cstate="print"/>
        <a:stretch>
          <a:fillRect/>
        </a:stretch>
      </xdr:blipFill>
      <xdr:spPr>
        <a:xfrm>
          <a:off x="0" y="0"/>
          <a:ext cx="313765" cy="2051091"/>
        </a:xfrm>
        <a:prstGeom prst="rect">
          <a:avLst/>
        </a:prstGeom>
      </xdr:spPr>
    </xdr:pic>
    <xdr:clientData/>
  </xdr:twoCellAnchor>
  <xdr:oneCellAnchor>
    <xdr:from>
      <xdr:col>1</xdr:col>
      <xdr:colOff>134471</xdr:colOff>
      <xdr:row>1</xdr:row>
      <xdr:rowOff>80808</xdr:rowOff>
    </xdr:from>
    <xdr:ext cx="1797016" cy="984353"/>
    <xdr:pic>
      <xdr:nvPicPr>
        <xdr:cNvPr id="3" name="Imagen 2">
          <a:extLst>
            <a:ext uri="{FF2B5EF4-FFF2-40B4-BE49-F238E27FC236}">
              <a16:creationId xmlns:a16="http://schemas.microsoft.com/office/drawing/2014/main" id="{79C490AF-2822-41D0-81EF-B251B3C400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3912" y="271308"/>
          <a:ext cx="1797016" cy="984353"/>
        </a:xfrm>
        <a:prstGeom prst="rect">
          <a:avLst/>
        </a:prstGeom>
      </xdr:spPr>
    </xdr:pic>
    <xdr:clientData/>
  </xdr:oneCellAnchor>
  <xdr:oneCellAnchor>
    <xdr:from>
      <xdr:col>14</xdr:col>
      <xdr:colOff>379095</xdr:colOff>
      <xdr:row>1</xdr:row>
      <xdr:rowOff>51154</xdr:rowOff>
    </xdr:from>
    <xdr:ext cx="1841115" cy="921666"/>
    <xdr:pic>
      <xdr:nvPicPr>
        <xdr:cNvPr id="4" name="Imagen 3">
          <a:extLst>
            <a:ext uri="{FF2B5EF4-FFF2-40B4-BE49-F238E27FC236}">
              <a16:creationId xmlns:a16="http://schemas.microsoft.com/office/drawing/2014/main" id="{8EF333BC-C9E0-4D25-BF8D-D75410C7CF24}"/>
            </a:ext>
            <a:ext uri="{147F2762-F138-4A5C-976F-8EAC2B608ADB}">
              <a16:predDERef xmlns:a16="http://schemas.microsoft.com/office/drawing/2014/main" pred="{D0A7954A-F61F-4037-9A48-9C3319CAF004}"/>
            </a:ext>
          </a:extLst>
        </xdr:cNvPr>
        <xdr:cNvPicPr>
          <a:picLocks noChangeAspect="1"/>
        </xdr:cNvPicPr>
      </xdr:nvPicPr>
      <xdr:blipFill>
        <a:blip xmlns:r="http://schemas.openxmlformats.org/officeDocument/2006/relationships" r:embed="rId3"/>
        <a:stretch>
          <a:fillRect/>
        </a:stretch>
      </xdr:blipFill>
      <xdr:spPr>
        <a:xfrm>
          <a:off x="11047095" y="241654"/>
          <a:ext cx="1841115" cy="9216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97"/>
  <sheetViews>
    <sheetView showGridLines="0" zoomScale="85" zoomScaleNormal="85" workbookViewId="0">
      <selection activeCell="AQ77" sqref="AQ77"/>
    </sheetView>
  </sheetViews>
  <sheetFormatPr defaultColWidth="11.42578125" defaultRowHeight="15"/>
  <cols>
    <col min="1" max="1" width="11.42578125" customWidth="1"/>
    <col min="2" max="2" width="73.85546875" bestFit="1" customWidth="1"/>
    <col min="3" max="3" width="17.7109375" customWidth="1"/>
    <col min="4" max="4" width="15" customWidth="1"/>
    <col min="5" max="5" width="12.42578125" style="48" customWidth="1"/>
    <col min="6" max="6" width="12.28515625" style="48" customWidth="1"/>
    <col min="7" max="7" width="14" style="48" customWidth="1"/>
    <col min="8" max="8" width="12.7109375" style="48" customWidth="1"/>
    <col min="9" max="9" width="11.28515625" style="48" customWidth="1"/>
    <col min="10" max="10" width="11.42578125" style="48" customWidth="1"/>
    <col min="11" max="12" width="11.7109375" style="48" customWidth="1"/>
    <col min="13" max="13" width="13.85546875" style="48" customWidth="1"/>
    <col min="14" max="14" width="13.7109375" style="48" customWidth="1"/>
    <col min="15" max="16" width="14.7109375" style="48" customWidth="1"/>
    <col min="17" max="17" width="15.28515625" style="48"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c r="E1" s="64"/>
      <c r="F1" s="64"/>
      <c r="G1" s="64"/>
      <c r="H1" s="64"/>
      <c r="I1" s="64"/>
      <c r="J1" s="64"/>
      <c r="K1" s="64"/>
      <c r="L1" s="64"/>
      <c r="M1" s="64"/>
      <c r="N1" s="64"/>
      <c r="O1" s="64"/>
      <c r="P1" s="64"/>
      <c r="Q1" s="50"/>
    </row>
    <row r="2" spans="2:43" ht="28.5">
      <c r="B2" s="188" t="s">
        <v>0</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row>
    <row r="3" spans="2:43" ht="21">
      <c r="B3" s="189" t="s">
        <v>1</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row>
    <row r="4" spans="2:43" ht="15.75" customHeight="1">
      <c r="B4" s="190" t="s">
        <v>2</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row>
    <row r="5" spans="2:43" ht="15.75" customHeight="1">
      <c r="B5" s="190"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2:43" ht="15.75" customHeight="1">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c r="B7" s="4" t="s">
        <v>4</v>
      </c>
      <c r="C7" s="5"/>
      <c r="D7" s="5"/>
      <c r="E7" s="79"/>
      <c r="F7" s="79"/>
      <c r="G7" s="79"/>
      <c r="H7" s="79"/>
      <c r="I7" s="79"/>
      <c r="J7" s="79"/>
      <c r="K7" s="79"/>
      <c r="L7" s="79"/>
      <c r="M7" s="79"/>
      <c r="N7" s="79"/>
      <c r="O7" s="79"/>
      <c r="P7" s="79"/>
      <c r="Q7" s="78"/>
      <c r="AQ7" s="78" t="s">
        <v>5</v>
      </c>
    </row>
    <row r="8" spans="2:43">
      <c r="B8" s="182" t="s">
        <v>6</v>
      </c>
      <c r="C8" s="183" t="s">
        <v>7</v>
      </c>
      <c r="D8" s="183" t="s">
        <v>8</v>
      </c>
      <c r="E8" s="184" t="s">
        <v>9</v>
      </c>
      <c r="F8" s="184"/>
      <c r="G8" s="184"/>
      <c r="H8" s="184"/>
      <c r="I8" s="184"/>
      <c r="J8" s="184"/>
      <c r="K8" s="184"/>
      <c r="L8" s="184"/>
      <c r="M8" s="184"/>
      <c r="N8" s="184"/>
      <c r="O8" s="184"/>
      <c r="P8" s="184"/>
      <c r="Q8" s="185"/>
      <c r="R8" s="191" t="s">
        <v>10</v>
      </c>
      <c r="S8" s="191"/>
      <c r="T8" s="191"/>
      <c r="U8" s="191"/>
      <c r="V8" s="191"/>
      <c r="W8" s="191"/>
      <c r="X8" s="191"/>
      <c r="Y8" s="191"/>
      <c r="Z8" s="191"/>
      <c r="AA8" s="191"/>
      <c r="AB8" s="191"/>
      <c r="AC8" s="191"/>
      <c r="AD8" s="192"/>
      <c r="AE8" s="186" t="s">
        <v>11</v>
      </c>
      <c r="AF8" s="186"/>
      <c r="AG8" s="186"/>
      <c r="AH8" s="186"/>
      <c r="AI8" s="186"/>
      <c r="AJ8" s="186"/>
      <c r="AK8" s="186"/>
      <c r="AL8" s="186"/>
      <c r="AM8" s="186"/>
      <c r="AN8" s="186"/>
      <c r="AO8" s="186"/>
      <c r="AP8" s="186"/>
      <c r="AQ8" s="187"/>
    </row>
    <row r="9" spans="2:43" ht="21" customHeight="1">
      <c r="B9" s="182"/>
      <c r="C9" s="183"/>
      <c r="D9" s="183"/>
      <c r="E9" s="77" t="s">
        <v>12</v>
      </c>
      <c r="F9" s="77" t="s">
        <v>13</v>
      </c>
      <c r="G9" s="77" t="s">
        <v>14</v>
      </c>
      <c r="H9" s="77" t="s">
        <v>15</v>
      </c>
      <c r="I9" s="77" t="s">
        <v>16</v>
      </c>
      <c r="J9" s="77" t="s">
        <v>17</v>
      </c>
      <c r="K9" s="77" t="s">
        <v>18</v>
      </c>
      <c r="L9" s="77" t="s">
        <v>19</v>
      </c>
      <c r="M9" s="77" t="s">
        <v>20</v>
      </c>
      <c r="N9" s="77" t="s">
        <v>21</v>
      </c>
      <c r="O9" s="77" t="s">
        <v>22</v>
      </c>
      <c r="P9" s="77" t="s">
        <v>23</v>
      </c>
      <c r="Q9" s="76" t="s">
        <v>24</v>
      </c>
      <c r="R9" s="74" t="s">
        <v>12</v>
      </c>
      <c r="S9" s="74" t="s">
        <v>13</v>
      </c>
      <c r="T9" s="74" t="s">
        <v>14</v>
      </c>
      <c r="U9" s="74" t="s">
        <v>15</v>
      </c>
      <c r="V9" s="74" t="s">
        <v>16</v>
      </c>
      <c r="W9" s="74" t="s">
        <v>17</v>
      </c>
      <c r="X9" s="74" t="s">
        <v>18</v>
      </c>
      <c r="Y9" s="75" t="s">
        <v>19</v>
      </c>
      <c r="Z9" s="75" t="s">
        <v>20</v>
      </c>
      <c r="AA9" s="75" t="s">
        <v>21</v>
      </c>
      <c r="AB9" s="75" t="s">
        <v>22</v>
      </c>
      <c r="AC9" s="75" t="s">
        <v>23</v>
      </c>
      <c r="AD9" s="74" t="s">
        <v>24</v>
      </c>
      <c r="AE9" s="61" t="s">
        <v>12</v>
      </c>
      <c r="AF9" s="61" t="s">
        <v>13</v>
      </c>
      <c r="AG9" s="61" t="s">
        <v>14</v>
      </c>
      <c r="AH9" s="61" t="s">
        <v>15</v>
      </c>
      <c r="AI9" s="61" t="s">
        <v>16</v>
      </c>
      <c r="AJ9" s="61" t="s">
        <v>17</v>
      </c>
      <c r="AK9" s="61" t="s">
        <v>18</v>
      </c>
      <c r="AL9" s="62" t="s">
        <v>19</v>
      </c>
      <c r="AM9" s="62" t="s">
        <v>20</v>
      </c>
      <c r="AN9" s="62" t="s">
        <v>21</v>
      </c>
      <c r="AO9" s="62" t="s">
        <v>22</v>
      </c>
      <c r="AP9" s="62" t="s">
        <v>23</v>
      </c>
      <c r="AQ9" s="61" t="s">
        <v>24</v>
      </c>
    </row>
    <row r="10" spans="2:43">
      <c r="B10" s="8" t="s">
        <v>25</v>
      </c>
      <c r="C10" s="151">
        <v>444827751518</v>
      </c>
      <c r="D10" s="151">
        <v>451209674377.62006</v>
      </c>
      <c r="E10" s="152">
        <v>31896150987.419998</v>
      </c>
      <c r="F10" s="152">
        <v>35655141345.909996</v>
      </c>
      <c r="G10" s="152">
        <v>37744859584.639999</v>
      </c>
      <c r="H10" s="152">
        <v>30852006640.640003</v>
      </c>
      <c r="I10" s="152">
        <v>35891853797.93</v>
      </c>
      <c r="J10" s="152">
        <v>37773521333.949997</v>
      </c>
      <c r="K10" s="152">
        <v>31762697897.030003</v>
      </c>
      <c r="L10" s="152">
        <v>36355064185.330002</v>
      </c>
      <c r="M10" s="152">
        <v>34910762367.880005</v>
      </c>
      <c r="N10" s="152">
        <v>30904865628.120003</v>
      </c>
      <c r="O10" s="152">
        <v>40173416580.769997</v>
      </c>
      <c r="P10" s="152">
        <v>59791795189.790009</v>
      </c>
      <c r="Q10" s="152">
        <v>443712135539.41003</v>
      </c>
      <c r="R10" s="73">
        <v>0</v>
      </c>
      <c r="S10" s="73">
        <v>0</v>
      </c>
      <c r="T10" s="73">
        <v>0</v>
      </c>
      <c r="U10" s="73">
        <v>0</v>
      </c>
      <c r="V10" s="72">
        <v>0</v>
      </c>
      <c r="W10" s="72">
        <v>0</v>
      </c>
      <c r="X10" s="72">
        <v>0</v>
      </c>
      <c r="Y10" s="72">
        <v>0</v>
      </c>
      <c r="Z10" s="72">
        <v>0</v>
      </c>
      <c r="AA10" s="72">
        <v>0</v>
      </c>
      <c r="AB10" s="72">
        <v>0</v>
      </c>
      <c r="AC10" s="72">
        <v>0</v>
      </c>
      <c r="AD10" s="72">
        <v>0</v>
      </c>
      <c r="AE10" s="153">
        <f t="shared" ref="AE10:AE52" si="0">E10+R10</f>
        <v>31896150987.419998</v>
      </c>
      <c r="AF10" s="154">
        <f t="shared" ref="AF10:AF52" si="1">F10+S10</f>
        <v>35655141345.909996</v>
      </c>
      <c r="AG10" s="154">
        <f t="shared" ref="AG10:AG52" si="2">G10+T10</f>
        <v>37744859584.639999</v>
      </c>
      <c r="AH10" s="154">
        <f t="shared" ref="AH10:AH52" si="3">H10+U10</f>
        <v>30852006640.640003</v>
      </c>
      <c r="AI10" s="154">
        <f t="shared" ref="AI10:AI52" si="4">I10+V10</f>
        <v>35891853797.93</v>
      </c>
      <c r="AJ10" s="154">
        <f t="shared" ref="AJ10:AJ52" si="5">J10+W10</f>
        <v>37773521333.949997</v>
      </c>
      <c r="AK10" s="154">
        <f t="shared" ref="AK10:AK52" si="6">K10+X10</f>
        <v>31762697897.030003</v>
      </c>
      <c r="AL10" s="154">
        <f t="shared" ref="AL10:AL52" si="7">L10+Y10</f>
        <v>36355064185.330002</v>
      </c>
      <c r="AM10" s="154">
        <f t="shared" ref="AM10:AM52" si="8">M10+Z10</f>
        <v>34910762367.880005</v>
      </c>
      <c r="AN10" s="154">
        <f t="shared" ref="AN10:AN52" si="9">N10+AA10</f>
        <v>30904865628.120003</v>
      </c>
      <c r="AO10" s="154">
        <f t="shared" ref="AO10:AO52" si="10">O10+AB10</f>
        <v>40173416580.769997</v>
      </c>
      <c r="AP10" s="154">
        <f t="shared" ref="AP10:AP52" si="11">P10+AC10</f>
        <v>59791795189.790009</v>
      </c>
      <c r="AQ10" s="154">
        <f t="shared" ref="AQ10:AQ52" si="12">Q10+AD10</f>
        <v>443712135539.41003</v>
      </c>
    </row>
    <row r="11" spans="2:43">
      <c r="B11" s="10" t="s">
        <v>26</v>
      </c>
      <c r="C11" s="132">
        <v>438468906334</v>
      </c>
      <c r="D11" s="132">
        <v>444630843631.45001</v>
      </c>
      <c r="E11" s="155">
        <v>31796067763.129997</v>
      </c>
      <c r="F11" s="155">
        <v>35430288791.729996</v>
      </c>
      <c r="G11" s="155">
        <v>36982645201.419998</v>
      </c>
      <c r="H11" s="155">
        <v>30410040917.260002</v>
      </c>
      <c r="I11" s="155">
        <v>35592259237.220001</v>
      </c>
      <c r="J11" s="155">
        <v>37333031057.209999</v>
      </c>
      <c r="K11" s="155">
        <v>31480295102.490002</v>
      </c>
      <c r="L11" s="155">
        <v>35786800556.290001</v>
      </c>
      <c r="M11" s="155">
        <v>34351884256.620003</v>
      </c>
      <c r="N11" s="155">
        <v>30593249252.860001</v>
      </c>
      <c r="O11" s="155">
        <v>39716456589.099998</v>
      </c>
      <c r="P11" s="155">
        <v>58181706086.660004</v>
      </c>
      <c r="Q11" s="155">
        <v>437654724811.98999</v>
      </c>
      <c r="R11" s="70">
        <v>0</v>
      </c>
      <c r="S11" s="70">
        <v>0</v>
      </c>
      <c r="T11" s="70">
        <v>0</v>
      </c>
      <c r="U11" s="70">
        <v>0</v>
      </c>
      <c r="V11" s="68">
        <v>0</v>
      </c>
      <c r="W11" s="68">
        <v>0</v>
      </c>
      <c r="X11" s="68">
        <v>0</v>
      </c>
      <c r="Y11" s="68">
        <v>0</v>
      </c>
      <c r="Z11" s="68">
        <v>0</v>
      </c>
      <c r="AA11" s="68">
        <v>0</v>
      </c>
      <c r="AB11" s="68">
        <v>0</v>
      </c>
      <c r="AC11" s="68">
        <v>0</v>
      </c>
      <c r="AD11" s="68">
        <v>0</v>
      </c>
      <c r="AE11" s="129">
        <f t="shared" si="0"/>
        <v>31796067763.129997</v>
      </c>
      <c r="AF11" s="156">
        <f t="shared" si="1"/>
        <v>35430288791.729996</v>
      </c>
      <c r="AG11" s="156">
        <f t="shared" si="2"/>
        <v>36982645201.419998</v>
      </c>
      <c r="AH11" s="156">
        <f t="shared" si="3"/>
        <v>30410040917.260002</v>
      </c>
      <c r="AI11" s="156">
        <f t="shared" si="4"/>
        <v>35592259237.220001</v>
      </c>
      <c r="AJ11" s="156">
        <f t="shared" si="5"/>
        <v>37333031057.209999</v>
      </c>
      <c r="AK11" s="156">
        <f t="shared" si="6"/>
        <v>31480295102.490002</v>
      </c>
      <c r="AL11" s="156">
        <f t="shared" si="7"/>
        <v>35786800556.290001</v>
      </c>
      <c r="AM11" s="156">
        <f t="shared" si="8"/>
        <v>34351884256.620003</v>
      </c>
      <c r="AN11" s="156">
        <f t="shared" si="9"/>
        <v>30593249252.860001</v>
      </c>
      <c r="AO11" s="156">
        <f t="shared" si="10"/>
        <v>39716456589.099998</v>
      </c>
      <c r="AP11" s="156">
        <f t="shared" si="11"/>
        <v>58181706086.660004</v>
      </c>
      <c r="AQ11" s="156">
        <f t="shared" si="12"/>
        <v>437654724811.98999</v>
      </c>
    </row>
    <row r="12" spans="2:43">
      <c r="B12" s="10" t="s">
        <v>27</v>
      </c>
      <c r="C12" s="132">
        <v>1116063891</v>
      </c>
      <c r="D12" s="132">
        <v>1762644701.1700001</v>
      </c>
      <c r="E12" s="155">
        <v>2279973.29</v>
      </c>
      <c r="F12" s="155">
        <v>3858426.18</v>
      </c>
      <c r="G12" s="155">
        <v>226194026.22</v>
      </c>
      <c r="H12" s="155">
        <v>73365385.379999995</v>
      </c>
      <c r="I12" s="155">
        <v>39319540.810000002</v>
      </c>
      <c r="J12" s="155">
        <v>163553998.34</v>
      </c>
      <c r="K12" s="155">
        <v>10772112</v>
      </c>
      <c r="L12" s="155">
        <v>147673207.18000001</v>
      </c>
      <c r="M12" s="155">
        <v>214751256.36000001</v>
      </c>
      <c r="N12" s="155">
        <v>45081904.049999997</v>
      </c>
      <c r="O12" s="155">
        <v>100429950.20999999</v>
      </c>
      <c r="P12" s="155">
        <v>549205653.24000001</v>
      </c>
      <c r="Q12" s="155">
        <v>1576485433.2600002</v>
      </c>
      <c r="R12" s="70">
        <v>0</v>
      </c>
      <c r="S12" s="70">
        <v>0</v>
      </c>
      <c r="T12" s="70">
        <v>0</v>
      </c>
      <c r="U12" s="70">
        <v>0</v>
      </c>
      <c r="V12" s="68">
        <v>0</v>
      </c>
      <c r="W12" s="68">
        <v>0</v>
      </c>
      <c r="X12" s="68">
        <v>0</v>
      </c>
      <c r="Y12" s="68">
        <v>0</v>
      </c>
      <c r="Z12" s="68">
        <v>0</v>
      </c>
      <c r="AA12" s="68">
        <v>0</v>
      </c>
      <c r="AB12" s="68">
        <v>0</v>
      </c>
      <c r="AC12" s="68">
        <v>0</v>
      </c>
      <c r="AD12" s="68">
        <v>0</v>
      </c>
      <c r="AE12" s="129">
        <f t="shared" si="0"/>
        <v>2279973.29</v>
      </c>
      <c r="AF12" s="156">
        <f t="shared" si="1"/>
        <v>3858426.18</v>
      </c>
      <c r="AG12" s="156">
        <f t="shared" si="2"/>
        <v>226194026.22</v>
      </c>
      <c r="AH12" s="156">
        <f t="shared" si="3"/>
        <v>73365385.379999995</v>
      </c>
      <c r="AI12" s="156">
        <f t="shared" si="4"/>
        <v>39319540.810000002</v>
      </c>
      <c r="AJ12" s="156">
        <f t="shared" si="5"/>
        <v>163553998.34</v>
      </c>
      <c r="AK12" s="156">
        <f t="shared" si="6"/>
        <v>10772112</v>
      </c>
      <c r="AL12" s="156">
        <f t="shared" si="7"/>
        <v>147673207.18000001</v>
      </c>
      <c r="AM12" s="156">
        <f t="shared" si="8"/>
        <v>214751256.36000001</v>
      </c>
      <c r="AN12" s="156">
        <f t="shared" si="9"/>
        <v>45081904.049999997</v>
      </c>
      <c r="AO12" s="156">
        <f t="shared" si="10"/>
        <v>100429950.20999999</v>
      </c>
      <c r="AP12" s="156">
        <f t="shared" si="11"/>
        <v>549205653.24000001</v>
      </c>
      <c r="AQ12" s="156">
        <f t="shared" si="12"/>
        <v>1576485433.2600002</v>
      </c>
    </row>
    <row r="13" spans="2:43">
      <c r="B13" s="10" t="s">
        <v>28</v>
      </c>
      <c r="C13" s="132">
        <v>4647993656</v>
      </c>
      <c r="D13" s="132">
        <v>4741577906</v>
      </c>
      <c r="E13" s="155">
        <v>97803251</v>
      </c>
      <c r="F13" s="155">
        <v>220994128</v>
      </c>
      <c r="G13" s="155">
        <v>536020357</v>
      </c>
      <c r="H13" s="155">
        <v>368600338</v>
      </c>
      <c r="I13" s="155">
        <v>260275019.90000001</v>
      </c>
      <c r="J13" s="155">
        <v>276936278.39999998</v>
      </c>
      <c r="K13" s="155">
        <v>271630682.54000002</v>
      </c>
      <c r="L13" s="155">
        <v>420590421.86000001</v>
      </c>
      <c r="M13" s="155">
        <v>344126854.89999998</v>
      </c>
      <c r="N13" s="155">
        <v>266534471.20999998</v>
      </c>
      <c r="O13" s="155">
        <v>356530041.45999998</v>
      </c>
      <c r="P13" s="155">
        <v>1060883449.8900001</v>
      </c>
      <c r="Q13" s="155">
        <v>4480925294.1600008</v>
      </c>
      <c r="R13" s="70">
        <v>0</v>
      </c>
      <c r="S13" s="70">
        <v>0</v>
      </c>
      <c r="T13" s="70">
        <v>0</v>
      </c>
      <c r="U13" s="70">
        <v>0</v>
      </c>
      <c r="V13" s="68">
        <v>0</v>
      </c>
      <c r="W13" s="68">
        <v>0</v>
      </c>
      <c r="X13" s="68">
        <v>0</v>
      </c>
      <c r="Y13" s="68">
        <v>0</v>
      </c>
      <c r="Z13" s="68">
        <v>0</v>
      </c>
      <c r="AA13" s="68">
        <v>0</v>
      </c>
      <c r="AB13" s="68">
        <v>0</v>
      </c>
      <c r="AC13" s="68">
        <v>0</v>
      </c>
      <c r="AD13" s="68">
        <v>0</v>
      </c>
      <c r="AE13" s="129">
        <f t="shared" si="0"/>
        <v>97803251</v>
      </c>
      <c r="AF13" s="156">
        <f t="shared" si="1"/>
        <v>220994128</v>
      </c>
      <c r="AG13" s="156">
        <f t="shared" si="2"/>
        <v>536020357</v>
      </c>
      <c r="AH13" s="156">
        <f t="shared" si="3"/>
        <v>368600338</v>
      </c>
      <c r="AI13" s="156">
        <f t="shared" si="4"/>
        <v>260275019.90000001</v>
      </c>
      <c r="AJ13" s="156">
        <f t="shared" si="5"/>
        <v>276936278.39999998</v>
      </c>
      <c r="AK13" s="156">
        <f t="shared" si="6"/>
        <v>271630682.54000002</v>
      </c>
      <c r="AL13" s="156">
        <f t="shared" si="7"/>
        <v>420590421.86000001</v>
      </c>
      <c r="AM13" s="156">
        <f t="shared" si="8"/>
        <v>344126854.89999998</v>
      </c>
      <c r="AN13" s="156">
        <f t="shared" si="9"/>
        <v>266534471.20999998</v>
      </c>
      <c r="AO13" s="156">
        <f t="shared" si="10"/>
        <v>356530041.45999998</v>
      </c>
      <c r="AP13" s="156">
        <f t="shared" si="11"/>
        <v>1060883449.8900001</v>
      </c>
      <c r="AQ13" s="156">
        <f t="shared" si="12"/>
        <v>4480925294.1600008</v>
      </c>
    </row>
    <row r="14" spans="2:43">
      <c r="B14" s="10" t="s">
        <v>29</v>
      </c>
      <c r="C14" s="132">
        <v>594787637</v>
      </c>
      <c r="D14" s="132">
        <v>74608139</v>
      </c>
      <c r="E14" s="71">
        <v>0</v>
      </c>
      <c r="F14" s="71">
        <v>0</v>
      </c>
      <c r="G14" s="71">
        <v>0</v>
      </c>
      <c r="H14" s="71">
        <v>0</v>
      </c>
      <c r="I14" s="71">
        <v>0</v>
      </c>
      <c r="J14" s="71">
        <v>0</v>
      </c>
      <c r="K14" s="71">
        <v>0</v>
      </c>
      <c r="L14" s="71">
        <v>0</v>
      </c>
      <c r="M14" s="71">
        <v>0</v>
      </c>
      <c r="N14" s="71">
        <v>0</v>
      </c>
      <c r="O14" s="71">
        <v>0</v>
      </c>
      <c r="P14" s="71">
        <v>0</v>
      </c>
      <c r="Q14" s="71">
        <v>0</v>
      </c>
      <c r="R14" s="70">
        <v>0</v>
      </c>
      <c r="S14" s="70">
        <v>0</v>
      </c>
      <c r="T14" s="70">
        <v>0</v>
      </c>
      <c r="U14" s="70">
        <v>0</v>
      </c>
      <c r="V14" s="68">
        <v>0</v>
      </c>
      <c r="W14" s="68">
        <v>0</v>
      </c>
      <c r="X14" s="68">
        <v>0</v>
      </c>
      <c r="Y14" s="68">
        <v>0</v>
      </c>
      <c r="Z14" s="68">
        <v>0</v>
      </c>
      <c r="AA14" s="68">
        <v>0</v>
      </c>
      <c r="AB14" s="68">
        <v>0</v>
      </c>
      <c r="AC14" s="68">
        <v>0</v>
      </c>
      <c r="AD14" s="68">
        <v>0</v>
      </c>
      <c r="AE14" s="69">
        <f t="shared" si="0"/>
        <v>0</v>
      </c>
      <c r="AF14" s="68">
        <f t="shared" si="1"/>
        <v>0</v>
      </c>
      <c r="AG14" s="68">
        <f t="shared" si="2"/>
        <v>0</v>
      </c>
      <c r="AH14" s="68">
        <f t="shared" si="3"/>
        <v>0</v>
      </c>
      <c r="AI14" s="68">
        <f t="shared" si="4"/>
        <v>0</v>
      </c>
      <c r="AJ14" s="68">
        <f t="shared" si="5"/>
        <v>0</v>
      </c>
      <c r="AK14" s="68">
        <f t="shared" si="6"/>
        <v>0</v>
      </c>
      <c r="AL14" s="68">
        <f t="shared" si="7"/>
        <v>0</v>
      </c>
      <c r="AM14" s="68">
        <f t="shared" si="8"/>
        <v>0</v>
      </c>
      <c r="AN14" s="68">
        <f t="shared" si="9"/>
        <v>0</v>
      </c>
      <c r="AO14" s="68">
        <f t="shared" si="10"/>
        <v>0</v>
      </c>
      <c r="AP14" s="68">
        <f t="shared" si="11"/>
        <v>0</v>
      </c>
      <c r="AQ14" s="68">
        <f t="shared" si="12"/>
        <v>0</v>
      </c>
    </row>
    <row r="15" spans="2:43">
      <c r="B15" s="8" t="s">
        <v>30</v>
      </c>
      <c r="C15" s="151">
        <v>67663757052</v>
      </c>
      <c r="D15" s="151">
        <v>68128021860.26001</v>
      </c>
      <c r="E15" s="152">
        <v>11104180545.900002</v>
      </c>
      <c r="F15" s="152">
        <v>2696814520.8500004</v>
      </c>
      <c r="G15" s="152">
        <v>7349080968.840003</v>
      </c>
      <c r="H15" s="152">
        <v>5724017907.7700024</v>
      </c>
      <c r="I15" s="152">
        <v>2854013052.6600008</v>
      </c>
      <c r="J15" s="152">
        <v>13563257764.199997</v>
      </c>
      <c r="K15" s="152">
        <v>2455949075.4599996</v>
      </c>
      <c r="L15" s="152">
        <v>2717054931.6699986</v>
      </c>
      <c r="M15" s="152">
        <v>2641812336.849999</v>
      </c>
      <c r="N15" s="152">
        <v>5114110872.3999977</v>
      </c>
      <c r="O15" s="152">
        <v>2499538370.0400004</v>
      </c>
      <c r="P15" s="152">
        <v>4896685028.1399994</v>
      </c>
      <c r="Q15" s="152">
        <v>63616515374.779991</v>
      </c>
      <c r="R15" s="73">
        <v>0</v>
      </c>
      <c r="S15" s="73">
        <v>0</v>
      </c>
      <c r="T15" s="73">
        <v>0</v>
      </c>
      <c r="U15" s="73">
        <v>0</v>
      </c>
      <c r="V15" s="72">
        <v>0</v>
      </c>
      <c r="W15" s="72">
        <v>0</v>
      </c>
      <c r="X15" s="72">
        <v>0</v>
      </c>
      <c r="Y15" s="72">
        <v>0</v>
      </c>
      <c r="Z15" s="72">
        <v>0</v>
      </c>
      <c r="AA15" s="72">
        <v>0</v>
      </c>
      <c r="AB15" s="72">
        <v>0</v>
      </c>
      <c r="AC15" s="72">
        <v>0</v>
      </c>
      <c r="AD15" s="72">
        <v>0</v>
      </c>
      <c r="AE15" s="153">
        <f t="shared" si="0"/>
        <v>11104180545.900002</v>
      </c>
      <c r="AF15" s="154">
        <f t="shared" si="1"/>
        <v>2696814520.8500004</v>
      </c>
      <c r="AG15" s="154">
        <f t="shared" si="2"/>
        <v>7349080968.840003</v>
      </c>
      <c r="AH15" s="154">
        <f t="shared" si="3"/>
        <v>5724017907.7700024</v>
      </c>
      <c r="AI15" s="154">
        <f t="shared" si="4"/>
        <v>2854013052.6600008</v>
      </c>
      <c r="AJ15" s="154">
        <f t="shared" si="5"/>
        <v>13563257764.199997</v>
      </c>
      <c r="AK15" s="154">
        <f t="shared" si="6"/>
        <v>2455949075.4599996</v>
      </c>
      <c r="AL15" s="154">
        <f t="shared" si="7"/>
        <v>2717054931.6699986</v>
      </c>
      <c r="AM15" s="154">
        <f t="shared" si="8"/>
        <v>2641812336.849999</v>
      </c>
      <c r="AN15" s="154">
        <f t="shared" si="9"/>
        <v>5114110872.3999977</v>
      </c>
      <c r="AO15" s="154">
        <f t="shared" si="10"/>
        <v>2499538370.0400004</v>
      </c>
      <c r="AP15" s="154">
        <f t="shared" si="11"/>
        <v>4896685028.1399994</v>
      </c>
      <c r="AQ15" s="154">
        <f t="shared" si="12"/>
        <v>63616515374.779991</v>
      </c>
    </row>
    <row r="16" spans="2:43">
      <c r="B16" s="10" t="s">
        <v>26</v>
      </c>
      <c r="C16" s="132">
        <v>53633644943</v>
      </c>
      <c r="D16" s="132">
        <v>53201287626.989998</v>
      </c>
      <c r="E16" s="155">
        <v>10353255030.630001</v>
      </c>
      <c r="F16" s="155">
        <v>2020463644.4000001</v>
      </c>
      <c r="G16" s="155">
        <v>6456727125.1400013</v>
      </c>
      <c r="H16" s="155">
        <v>5059212586.3800001</v>
      </c>
      <c r="I16" s="155">
        <v>2192946823.7699995</v>
      </c>
      <c r="J16" s="155">
        <v>12600689601.170002</v>
      </c>
      <c r="K16" s="155">
        <v>1683425635.9299998</v>
      </c>
      <c r="L16" s="155">
        <v>1764806565.9899998</v>
      </c>
      <c r="M16" s="155">
        <v>1752088478.0300002</v>
      </c>
      <c r="N16" s="155">
        <v>4328619105.0900011</v>
      </c>
      <c r="O16" s="155">
        <v>1651094949.1399999</v>
      </c>
      <c r="P16" s="155">
        <v>2467187516.21</v>
      </c>
      <c r="Q16" s="155">
        <v>52330517061.880005</v>
      </c>
      <c r="R16" s="70">
        <v>0</v>
      </c>
      <c r="S16" s="70">
        <v>0</v>
      </c>
      <c r="T16" s="70">
        <v>0</v>
      </c>
      <c r="U16" s="70">
        <v>0</v>
      </c>
      <c r="V16" s="68">
        <v>0</v>
      </c>
      <c r="W16" s="68">
        <v>0</v>
      </c>
      <c r="X16" s="68">
        <v>0</v>
      </c>
      <c r="Y16" s="68">
        <v>0</v>
      </c>
      <c r="Z16" s="68">
        <v>0</v>
      </c>
      <c r="AA16" s="68">
        <v>0</v>
      </c>
      <c r="AB16" s="68">
        <v>0</v>
      </c>
      <c r="AC16" s="68">
        <v>0</v>
      </c>
      <c r="AD16" s="68">
        <v>0</v>
      </c>
      <c r="AE16" s="129">
        <f t="shared" si="0"/>
        <v>10353255030.630001</v>
      </c>
      <c r="AF16" s="156">
        <f t="shared" si="1"/>
        <v>2020463644.4000001</v>
      </c>
      <c r="AG16" s="156">
        <f t="shared" si="2"/>
        <v>6456727125.1400013</v>
      </c>
      <c r="AH16" s="156">
        <f t="shared" si="3"/>
        <v>5059212586.3800001</v>
      </c>
      <c r="AI16" s="156">
        <f t="shared" si="4"/>
        <v>2192946823.7699995</v>
      </c>
      <c r="AJ16" s="156">
        <f t="shared" si="5"/>
        <v>12600689601.170002</v>
      </c>
      <c r="AK16" s="156">
        <f t="shared" si="6"/>
        <v>1683425635.9299998</v>
      </c>
      <c r="AL16" s="156">
        <f t="shared" si="7"/>
        <v>1764806565.9899998</v>
      </c>
      <c r="AM16" s="156">
        <f t="shared" si="8"/>
        <v>1752088478.0300002</v>
      </c>
      <c r="AN16" s="156">
        <f t="shared" si="9"/>
        <v>4328619105.0900011</v>
      </c>
      <c r="AO16" s="156">
        <f t="shared" si="10"/>
        <v>1651094949.1399999</v>
      </c>
      <c r="AP16" s="156">
        <f t="shared" si="11"/>
        <v>2467187516.21</v>
      </c>
      <c r="AQ16" s="156">
        <f t="shared" si="12"/>
        <v>52330517061.880005</v>
      </c>
    </row>
    <row r="17" spans="2:43">
      <c r="B17" s="10" t="s">
        <v>31</v>
      </c>
      <c r="C17" s="132">
        <v>14030112109</v>
      </c>
      <c r="D17" s="132">
        <v>14926734233.27</v>
      </c>
      <c r="E17" s="155">
        <v>750925515.26999998</v>
      </c>
      <c r="F17" s="155">
        <v>676350876.44999993</v>
      </c>
      <c r="G17" s="155">
        <v>892353843.69999993</v>
      </c>
      <c r="H17" s="155">
        <v>664805321.38999975</v>
      </c>
      <c r="I17" s="155">
        <v>661066228.8900001</v>
      </c>
      <c r="J17" s="155">
        <v>962568163.03000009</v>
      </c>
      <c r="K17" s="155">
        <v>772523439.52999997</v>
      </c>
      <c r="L17" s="155">
        <v>952248365.68000007</v>
      </c>
      <c r="M17" s="155">
        <v>889723858.81999993</v>
      </c>
      <c r="N17" s="155">
        <v>785491767.30999994</v>
      </c>
      <c r="O17" s="155">
        <v>848443420.9000001</v>
      </c>
      <c r="P17" s="155">
        <v>2429497511.9299998</v>
      </c>
      <c r="Q17" s="155">
        <v>11285998312.9</v>
      </c>
      <c r="R17" s="70">
        <v>0</v>
      </c>
      <c r="S17" s="70">
        <v>0</v>
      </c>
      <c r="T17" s="70">
        <v>0</v>
      </c>
      <c r="U17" s="70">
        <v>0</v>
      </c>
      <c r="V17" s="68">
        <v>0</v>
      </c>
      <c r="W17" s="68">
        <v>0</v>
      </c>
      <c r="X17" s="68">
        <v>0</v>
      </c>
      <c r="Y17" s="68">
        <v>0</v>
      </c>
      <c r="Z17" s="68">
        <v>0</v>
      </c>
      <c r="AA17" s="68">
        <v>0</v>
      </c>
      <c r="AB17" s="68">
        <v>0</v>
      </c>
      <c r="AC17" s="68">
        <v>0</v>
      </c>
      <c r="AD17" s="68">
        <v>0</v>
      </c>
      <c r="AE17" s="129">
        <f t="shared" si="0"/>
        <v>750925515.26999998</v>
      </c>
      <c r="AF17" s="156">
        <f t="shared" si="1"/>
        <v>676350876.44999993</v>
      </c>
      <c r="AG17" s="156">
        <f t="shared" si="2"/>
        <v>892353843.69999993</v>
      </c>
      <c r="AH17" s="156">
        <f t="shared" si="3"/>
        <v>664805321.38999975</v>
      </c>
      <c r="AI17" s="156">
        <f t="shared" si="4"/>
        <v>661066228.8900001</v>
      </c>
      <c r="AJ17" s="156">
        <f t="shared" si="5"/>
        <v>962568163.03000009</v>
      </c>
      <c r="AK17" s="156">
        <f t="shared" si="6"/>
        <v>772523439.52999997</v>
      </c>
      <c r="AL17" s="156">
        <f t="shared" si="7"/>
        <v>952248365.68000007</v>
      </c>
      <c r="AM17" s="156">
        <f t="shared" si="8"/>
        <v>889723858.81999993</v>
      </c>
      <c r="AN17" s="156">
        <f t="shared" si="9"/>
        <v>785491767.30999994</v>
      </c>
      <c r="AO17" s="156">
        <f t="shared" si="10"/>
        <v>848443420.9000001</v>
      </c>
      <c r="AP17" s="156">
        <f t="shared" si="11"/>
        <v>2429497511.9299998</v>
      </c>
      <c r="AQ17" s="156">
        <f t="shared" si="12"/>
        <v>11285998312.9</v>
      </c>
    </row>
    <row r="18" spans="2:43">
      <c r="B18" s="8" t="s">
        <v>32</v>
      </c>
      <c r="C18" s="151">
        <v>48574366304</v>
      </c>
      <c r="D18" s="151">
        <v>39675000117.620003</v>
      </c>
      <c r="E18" s="152">
        <v>559628347.09000003</v>
      </c>
      <c r="F18" s="152">
        <v>4866345196.8400002</v>
      </c>
      <c r="G18" s="152">
        <v>2323119001.5899997</v>
      </c>
      <c r="H18" s="152">
        <v>658867982.53000021</v>
      </c>
      <c r="I18" s="152">
        <v>2774413291.04</v>
      </c>
      <c r="J18" s="152">
        <v>4636393985.3299999</v>
      </c>
      <c r="K18" s="152">
        <v>66053436.610000007</v>
      </c>
      <c r="L18" s="152">
        <v>108095587.70999999</v>
      </c>
      <c r="M18" s="152">
        <v>103272693.68000001</v>
      </c>
      <c r="N18" s="152">
        <v>47842749.200000003</v>
      </c>
      <c r="O18" s="152">
        <v>164467327.90000001</v>
      </c>
      <c r="P18" s="152">
        <v>10303551202.32</v>
      </c>
      <c r="Q18" s="152">
        <v>26612050801.84</v>
      </c>
      <c r="R18" s="73">
        <v>0</v>
      </c>
      <c r="S18" s="157">
        <v>1040335600.0000001</v>
      </c>
      <c r="T18" s="157">
        <v>2832410347.3200002</v>
      </c>
      <c r="U18" s="157">
        <v>168102480</v>
      </c>
      <c r="V18" s="154">
        <v>508148579.11000001</v>
      </c>
      <c r="W18" s="154">
        <v>515493047.03999996</v>
      </c>
      <c r="X18" s="154">
        <v>110216891.02</v>
      </c>
      <c r="Y18" s="154">
        <v>1161419839.05</v>
      </c>
      <c r="Z18" s="154">
        <v>1713799929</v>
      </c>
      <c r="AA18" s="154">
        <v>950629522.13999999</v>
      </c>
      <c r="AB18" s="154">
        <v>1060521929.54</v>
      </c>
      <c r="AC18" s="154">
        <v>1557080100.7</v>
      </c>
      <c r="AD18" s="154">
        <v>11618158264.920002</v>
      </c>
      <c r="AE18" s="153">
        <f t="shared" si="0"/>
        <v>559628347.09000003</v>
      </c>
      <c r="AF18" s="154">
        <f t="shared" si="1"/>
        <v>5906680796.8400002</v>
      </c>
      <c r="AG18" s="154">
        <f t="shared" si="2"/>
        <v>5155529348.9099998</v>
      </c>
      <c r="AH18" s="154">
        <f t="shared" si="3"/>
        <v>826970462.53000021</v>
      </c>
      <c r="AI18" s="154">
        <f t="shared" si="4"/>
        <v>3282561870.1500001</v>
      </c>
      <c r="AJ18" s="154">
        <f t="shared" si="5"/>
        <v>5151887032.3699999</v>
      </c>
      <c r="AK18" s="154">
        <f t="shared" si="6"/>
        <v>176270327.63</v>
      </c>
      <c r="AL18" s="154">
        <f t="shared" si="7"/>
        <v>1269515426.76</v>
      </c>
      <c r="AM18" s="154">
        <f t="shared" si="8"/>
        <v>1817072622.6800001</v>
      </c>
      <c r="AN18" s="154">
        <f t="shared" si="9"/>
        <v>998472271.34000003</v>
      </c>
      <c r="AO18" s="154">
        <f t="shared" si="10"/>
        <v>1224989257.4400001</v>
      </c>
      <c r="AP18" s="154">
        <f t="shared" si="11"/>
        <v>11860631303.02</v>
      </c>
      <c r="AQ18" s="154">
        <f t="shared" si="12"/>
        <v>38230209066.760002</v>
      </c>
    </row>
    <row r="19" spans="2:43">
      <c r="B19" s="10" t="s">
        <v>33</v>
      </c>
      <c r="C19" s="11">
        <v>0</v>
      </c>
      <c r="D19" s="132">
        <v>12000000000</v>
      </c>
      <c r="E19" s="71">
        <v>0</v>
      </c>
      <c r="F19" s="71">
        <v>0</v>
      </c>
      <c r="G19" s="71">
        <v>0</v>
      </c>
      <c r="H19" s="71">
        <v>0</v>
      </c>
      <c r="I19" s="71">
        <v>0</v>
      </c>
      <c r="J19" s="71">
        <v>0</v>
      </c>
      <c r="K19" s="71">
        <v>0</v>
      </c>
      <c r="L19" s="71">
        <v>0</v>
      </c>
      <c r="M19" s="71">
        <v>0</v>
      </c>
      <c r="N19" s="71">
        <v>0</v>
      </c>
      <c r="O19" s="71">
        <v>0</v>
      </c>
      <c r="P19" s="71">
        <v>0</v>
      </c>
      <c r="Q19" s="71">
        <v>0</v>
      </c>
      <c r="R19" s="70">
        <v>0</v>
      </c>
      <c r="S19" s="158">
        <v>1040335600.0000001</v>
      </c>
      <c r="T19" s="158">
        <v>2832410347.3200002</v>
      </c>
      <c r="U19" s="158">
        <v>168102480</v>
      </c>
      <c r="V19" s="156">
        <v>508148579.11000001</v>
      </c>
      <c r="W19" s="156">
        <v>515493047.03999996</v>
      </c>
      <c r="X19" s="156">
        <v>110216891.02</v>
      </c>
      <c r="Y19" s="156">
        <v>1161419839.05</v>
      </c>
      <c r="Z19" s="156">
        <v>1713799929</v>
      </c>
      <c r="AA19" s="156">
        <v>950629522.13999999</v>
      </c>
      <c r="AB19" s="156">
        <v>1060521929.54</v>
      </c>
      <c r="AC19" s="156">
        <v>1557080100.7</v>
      </c>
      <c r="AD19" s="156">
        <v>11618158264.920002</v>
      </c>
      <c r="AE19" s="69">
        <f t="shared" si="0"/>
        <v>0</v>
      </c>
      <c r="AF19" s="156">
        <f t="shared" si="1"/>
        <v>1040335600.0000001</v>
      </c>
      <c r="AG19" s="156">
        <f t="shared" si="2"/>
        <v>2832410347.3200002</v>
      </c>
      <c r="AH19" s="156">
        <f t="shared" si="3"/>
        <v>168102480</v>
      </c>
      <c r="AI19" s="156">
        <f t="shared" si="4"/>
        <v>508148579.11000001</v>
      </c>
      <c r="AJ19" s="156">
        <f t="shared" si="5"/>
        <v>515493047.03999996</v>
      </c>
      <c r="AK19" s="156">
        <f t="shared" si="6"/>
        <v>110216891.02</v>
      </c>
      <c r="AL19" s="156">
        <f t="shared" si="7"/>
        <v>1161419839.05</v>
      </c>
      <c r="AM19" s="156">
        <f t="shared" si="8"/>
        <v>1713799929</v>
      </c>
      <c r="AN19" s="156">
        <f t="shared" si="9"/>
        <v>950629522.13999999</v>
      </c>
      <c r="AO19" s="156">
        <f t="shared" si="10"/>
        <v>1060521929.54</v>
      </c>
      <c r="AP19" s="156">
        <f t="shared" si="11"/>
        <v>1557080100.7</v>
      </c>
      <c r="AQ19" s="156">
        <f t="shared" si="12"/>
        <v>11618158264.920002</v>
      </c>
    </row>
    <row r="20" spans="2:43">
      <c r="B20" s="10" t="s">
        <v>34</v>
      </c>
      <c r="C20" s="132">
        <v>48574366304</v>
      </c>
      <c r="D20" s="132">
        <v>27675000117.620003</v>
      </c>
      <c r="E20" s="129">
        <v>559628347.09000003</v>
      </c>
      <c r="F20" s="129">
        <v>4866345196.8400002</v>
      </c>
      <c r="G20" s="129">
        <v>2323119001.5899997</v>
      </c>
      <c r="H20" s="129">
        <v>658867982.53000021</v>
      </c>
      <c r="I20" s="129">
        <v>2774413291.04</v>
      </c>
      <c r="J20" s="129">
        <v>4636393985.3299999</v>
      </c>
      <c r="K20" s="129">
        <v>66053436.610000007</v>
      </c>
      <c r="L20" s="129">
        <v>108095587.70999999</v>
      </c>
      <c r="M20" s="129">
        <v>103272693.68000001</v>
      </c>
      <c r="N20" s="129">
        <v>47842749.200000003</v>
      </c>
      <c r="O20" s="129">
        <v>164467327.90000001</v>
      </c>
      <c r="P20" s="129">
        <v>10303551202.32</v>
      </c>
      <c r="Q20" s="129">
        <v>26612050801.84</v>
      </c>
      <c r="R20" s="70">
        <v>0</v>
      </c>
      <c r="S20" s="70">
        <v>0</v>
      </c>
      <c r="T20" s="70">
        <v>0</v>
      </c>
      <c r="U20" s="70">
        <v>0</v>
      </c>
      <c r="V20" s="68">
        <v>0</v>
      </c>
      <c r="W20" s="68">
        <v>0</v>
      </c>
      <c r="X20" s="68">
        <v>0</v>
      </c>
      <c r="Y20" s="68">
        <v>0</v>
      </c>
      <c r="Z20" s="68">
        <v>0</v>
      </c>
      <c r="AA20" s="68">
        <v>0</v>
      </c>
      <c r="AB20" s="68">
        <v>0</v>
      </c>
      <c r="AC20" s="68">
        <v>0</v>
      </c>
      <c r="AD20" s="68">
        <v>0</v>
      </c>
      <c r="AE20" s="129">
        <f t="shared" si="0"/>
        <v>559628347.09000003</v>
      </c>
      <c r="AF20" s="156">
        <f t="shared" si="1"/>
        <v>4866345196.8400002</v>
      </c>
      <c r="AG20" s="156">
        <f t="shared" si="2"/>
        <v>2323119001.5899997</v>
      </c>
      <c r="AH20" s="156">
        <f t="shared" si="3"/>
        <v>658867982.53000021</v>
      </c>
      <c r="AI20" s="156">
        <f t="shared" si="4"/>
        <v>2774413291.04</v>
      </c>
      <c r="AJ20" s="156">
        <f t="shared" si="5"/>
        <v>4636393985.3299999</v>
      </c>
      <c r="AK20" s="156">
        <f t="shared" si="6"/>
        <v>66053436.610000007</v>
      </c>
      <c r="AL20" s="156">
        <f t="shared" si="7"/>
        <v>108095587.70999999</v>
      </c>
      <c r="AM20" s="156">
        <f t="shared" si="8"/>
        <v>103272693.68000001</v>
      </c>
      <c r="AN20" s="156">
        <f t="shared" si="9"/>
        <v>47842749.200000003</v>
      </c>
      <c r="AO20" s="156">
        <f t="shared" si="10"/>
        <v>164467327.90000001</v>
      </c>
      <c r="AP20" s="156">
        <f t="shared" si="11"/>
        <v>10303551202.32</v>
      </c>
      <c r="AQ20" s="156">
        <f t="shared" si="12"/>
        <v>26612050801.84</v>
      </c>
    </row>
    <row r="21" spans="2:43">
      <c r="B21" s="8" t="s">
        <v>35</v>
      </c>
      <c r="C21" s="151">
        <v>61442747551</v>
      </c>
      <c r="D21" s="151">
        <v>78272123848.769989</v>
      </c>
      <c r="E21" s="152">
        <v>1238107158.0599999</v>
      </c>
      <c r="F21" s="152">
        <v>4488238266.46</v>
      </c>
      <c r="G21" s="152">
        <v>1389138270.7199998</v>
      </c>
      <c r="H21" s="152">
        <v>3316101876.3899999</v>
      </c>
      <c r="I21" s="152">
        <v>1455775832.0599999</v>
      </c>
      <c r="J21" s="152">
        <v>1225258938.96</v>
      </c>
      <c r="K21" s="152">
        <v>6118475138.7600002</v>
      </c>
      <c r="L21" s="152">
        <v>5036314175.8599997</v>
      </c>
      <c r="M21" s="152">
        <v>6710078928.6999998</v>
      </c>
      <c r="N21" s="152">
        <v>4849651772.3500004</v>
      </c>
      <c r="O21" s="152">
        <v>4929495247.5099993</v>
      </c>
      <c r="P21" s="152">
        <v>36458527864.389999</v>
      </c>
      <c r="Q21" s="152">
        <v>77215163470.220001</v>
      </c>
      <c r="R21" s="73">
        <v>0</v>
      </c>
      <c r="S21" s="73">
        <v>0</v>
      </c>
      <c r="T21" s="73">
        <v>0</v>
      </c>
      <c r="U21" s="73">
        <v>0</v>
      </c>
      <c r="V21" s="72">
        <v>0</v>
      </c>
      <c r="W21" s="72">
        <v>0</v>
      </c>
      <c r="X21" s="72">
        <v>0</v>
      </c>
      <c r="Y21" s="72">
        <v>0</v>
      </c>
      <c r="Z21" s="72">
        <v>0</v>
      </c>
      <c r="AA21" s="72">
        <v>0</v>
      </c>
      <c r="AB21" s="72">
        <v>0</v>
      </c>
      <c r="AC21" s="72">
        <v>0</v>
      </c>
      <c r="AD21" s="72">
        <v>0</v>
      </c>
      <c r="AE21" s="153">
        <f t="shared" si="0"/>
        <v>1238107158.0599999</v>
      </c>
      <c r="AF21" s="154">
        <f t="shared" si="1"/>
        <v>4488238266.46</v>
      </c>
      <c r="AG21" s="154">
        <f t="shared" si="2"/>
        <v>1389138270.7199998</v>
      </c>
      <c r="AH21" s="154">
        <f t="shared" si="3"/>
        <v>3316101876.3899999</v>
      </c>
      <c r="AI21" s="154">
        <f t="shared" si="4"/>
        <v>1455775832.0599999</v>
      </c>
      <c r="AJ21" s="154">
        <f t="shared" si="5"/>
        <v>1225258938.96</v>
      </c>
      <c r="AK21" s="154">
        <f t="shared" si="6"/>
        <v>6118475138.7600002</v>
      </c>
      <c r="AL21" s="154">
        <f t="shared" si="7"/>
        <v>5036314175.8599997</v>
      </c>
      <c r="AM21" s="154">
        <f t="shared" si="8"/>
        <v>6710078928.6999998</v>
      </c>
      <c r="AN21" s="154">
        <f t="shared" si="9"/>
        <v>4849651772.3500004</v>
      </c>
      <c r="AO21" s="154">
        <f t="shared" si="10"/>
        <v>4929495247.5099993</v>
      </c>
      <c r="AP21" s="154">
        <f t="shared" si="11"/>
        <v>36458527864.389999</v>
      </c>
      <c r="AQ21" s="154">
        <f t="shared" si="12"/>
        <v>77215163470.220001</v>
      </c>
    </row>
    <row r="22" spans="2:43">
      <c r="B22" s="10" t="s">
        <v>36</v>
      </c>
      <c r="C22" s="132">
        <v>153805000</v>
      </c>
      <c r="D22" s="132">
        <v>290656000</v>
      </c>
      <c r="E22" s="71">
        <v>0</v>
      </c>
      <c r="F22" s="71">
        <v>0</v>
      </c>
      <c r="G22" s="71">
        <v>0</v>
      </c>
      <c r="H22" s="71">
        <v>0</v>
      </c>
      <c r="I22" s="71">
        <v>0</v>
      </c>
      <c r="J22" s="71">
        <v>0</v>
      </c>
      <c r="K22" s="71">
        <v>0</v>
      </c>
      <c r="L22" s="71">
        <v>0</v>
      </c>
      <c r="M22" s="155">
        <v>48240000</v>
      </c>
      <c r="N22" s="71">
        <v>0</v>
      </c>
      <c r="O22" s="71">
        <v>0</v>
      </c>
      <c r="P22" s="155">
        <v>233073600</v>
      </c>
      <c r="Q22" s="155">
        <v>281313600</v>
      </c>
      <c r="R22" s="70">
        <v>0</v>
      </c>
      <c r="S22" s="70">
        <v>0</v>
      </c>
      <c r="T22" s="70">
        <v>0</v>
      </c>
      <c r="U22" s="70">
        <v>0</v>
      </c>
      <c r="V22" s="68">
        <v>0</v>
      </c>
      <c r="W22" s="68">
        <v>0</v>
      </c>
      <c r="X22" s="68">
        <v>0</v>
      </c>
      <c r="Y22" s="68">
        <v>0</v>
      </c>
      <c r="Z22" s="68">
        <v>0</v>
      </c>
      <c r="AA22" s="68">
        <v>0</v>
      </c>
      <c r="AB22" s="68">
        <v>0</v>
      </c>
      <c r="AC22" s="68">
        <v>0</v>
      </c>
      <c r="AD22" s="68">
        <v>0</v>
      </c>
      <c r="AE22" s="69">
        <f t="shared" si="0"/>
        <v>0</v>
      </c>
      <c r="AF22" s="68">
        <f t="shared" si="1"/>
        <v>0</v>
      </c>
      <c r="AG22" s="68">
        <f t="shared" si="2"/>
        <v>0</v>
      </c>
      <c r="AH22" s="68">
        <f t="shared" si="3"/>
        <v>0</v>
      </c>
      <c r="AI22" s="68">
        <f t="shared" si="4"/>
        <v>0</v>
      </c>
      <c r="AJ22" s="68">
        <f t="shared" si="5"/>
        <v>0</v>
      </c>
      <c r="AK22" s="68">
        <f t="shared" si="6"/>
        <v>0</v>
      </c>
      <c r="AL22" s="68">
        <f t="shared" si="7"/>
        <v>0</v>
      </c>
      <c r="AM22" s="156">
        <f t="shared" si="8"/>
        <v>48240000</v>
      </c>
      <c r="AN22" s="68">
        <f t="shared" si="9"/>
        <v>0</v>
      </c>
      <c r="AO22" s="68">
        <f t="shared" si="10"/>
        <v>0</v>
      </c>
      <c r="AP22" s="156">
        <f t="shared" si="11"/>
        <v>233073600</v>
      </c>
      <c r="AQ22" s="156">
        <f t="shared" si="12"/>
        <v>281313600</v>
      </c>
    </row>
    <row r="23" spans="2:43">
      <c r="B23" s="10" t="s">
        <v>37</v>
      </c>
      <c r="C23" s="132">
        <v>132660000</v>
      </c>
      <c r="D23" s="11">
        <v>0</v>
      </c>
      <c r="E23" s="71">
        <v>0</v>
      </c>
      <c r="F23" s="71">
        <v>0</v>
      </c>
      <c r="G23" s="71">
        <v>0</v>
      </c>
      <c r="H23" s="71">
        <v>0</v>
      </c>
      <c r="I23" s="71">
        <v>0</v>
      </c>
      <c r="J23" s="71">
        <v>0</v>
      </c>
      <c r="K23" s="71">
        <v>0</v>
      </c>
      <c r="L23" s="71">
        <v>0</v>
      </c>
      <c r="M23" s="71">
        <v>0</v>
      </c>
      <c r="N23" s="71">
        <v>0</v>
      </c>
      <c r="O23" s="71">
        <v>0</v>
      </c>
      <c r="P23" s="71">
        <v>0</v>
      </c>
      <c r="Q23" s="71">
        <v>0</v>
      </c>
      <c r="R23" s="70">
        <v>0</v>
      </c>
      <c r="S23" s="70">
        <v>0</v>
      </c>
      <c r="T23" s="70">
        <v>0</v>
      </c>
      <c r="U23" s="70">
        <v>0</v>
      </c>
      <c r="V23" s="68">
        <v>0</v>
      </c>
      <c r="W23" s="68">
        <v>0</v>
      </c>
      <c r="X23" s="68">
        <v>0</v>
      </c>
      <c r="Y23" s="68">
        <v>0</v>
      </c>
      <c r="Z23" s="68">
        <v>0</v>
      </c>
      <c r="AA23" s="68">
        <v>0</v>
      </c>
      <c r="AB23" s="68">
        <v>0</v>
      </c>
      <c r="AC23" s="68">
        <v>0</v>
      </c>
      <c r="AD23" s="68">
        <v>0</v>
      </c>
      <c r="AE23" s="69">
        <f t="shared" si="0"/>
        <v>0</v>
      </c>
      <c r="AF23" s="68">
        <f t="shared" si="1"/>
        <v>0</v>
      </c>
      <c r="AG23" s="68">
        <f t="shared" si="2"/>
        <v>0</v>
      </c>
      <c r="AH23" s="68">
        <f t="shared" si="3"/>
        <v>0</v>
      </c>
      <c r="AI23" s="68">
        <f t="shared" si="4"/>
        <v>0</v>
      </c>
      <c r="AJ23" s="68">
        <f t="shared" si="5"/>
        <v>0</v>
      </c>
      <c r="AK23" s="68">
        <f t="shared" si="6"/>
        <v>0</v>
      </c>
      <c r="AL23" s="68">
        <f t="shared" si="7"/>
        <v>0</v>
      </c>
      <c r="AM23" s="68">
        <f t="shared" si="8"/>
        <v>0</v>
      </c>
      <c r="AN23" s="68">
        <f t="shared" si="9"/>
        <v>0</v>
      </c>
      <c r="AO23" s="68">
        <f t="shared" si="10"/>
        <v>0</v>
      </c>
      <c r="AP23" s="68">
        <f t="shared" si="11"/>
        <v>0</v>
      </c>
      <c r="AQ23" s="68">
        <f t="shared" si="12"/>
        <v>0</v>
      </c>
    </row>
    <row r="24" spans="2:43">
      <c r="B24" s="10" t="s">
        <v>38</v>
      </c>
      <c r="C24" s="132">
        <v>241200000</v>
      </c>
      <c r="D24" s="11">
        <v>0</v>
      </c>
      <c r="E24" s="71">
        <v>0</v>
      </c>
      <c r="F24" s="71">
        <v>0</v>
      </c>
      <c r="G24" s="71">
        <v>0</v>
      </c>
      <c r="H24" s="71">
        <v>0</v>
      </c>
      <c r="I24" s="71">
        <v>0</v>
      </c>
      <c r="J24" s="71">
        <v>0</v>
      </c>
      <c r="K24" s="71">
        <v>0</v>
      </c>
      <c r="L24" s="71">
        <v>0</v>
      </c>
      <c r="M24" s="71">
        <v>0</v>
      </c>
      <c r="N24" s="71">
        <v>0</v>
      </c>
      <c r="O24" s="71">
        <v>0</v>
      </c>
      <c r="P24" s="71">
        <v>0</v>
      </c>
      <c r="Q24" s="71">
        <v>0</v>
      </c>
      <c r="R24" s="70">
        <v>0</v>
      </c>
      <c r="S24" s="70">
        <v>0</v>
      </c>
      <c r="T24" s="70">
        <v>0</v>
      </c>
      <c r="U24" s="70">
        <v>0</v>
      </c>
      <c r="V24" s="68">
        <v>0</v>
      </c>
      <c r="W24" s="68">
        <v>0</v>
      </c>
      <c r="X24" s="68">
        <v>0</v>
      </c>
      <c r="Y24" s="68">
        <v>0</v>
      </c>
      <c r="Z24" s="68">
        <v>0</v>
      </c>
      <c r="AA24" s="68">
        <v>0</v>
      </c>
      <c r="AB24" s="68">
        <v>0</v>
      </c>
      <c r="AC24" s="68">
        <v>0</v>
      </c>
      <c r="AD24" s="68">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2"/>
        <v>0</v>
      </c>
    </row>
    <row r="25" spans="2:43">
      <c r="B25" s="10" t="s">
        <v>39</v>
      </c>
      <c r="C25" s="132">
        <v>952720000</v>
      </c>
      <c r="D25" s="132">
        <v>27602539</v>
      </c>
      <c r="E25" s="71">
        <v>0</v>
      </c>
      <c r="F25" s="71">
        <v>0</v>
      </c>
      <c r="G25" s="71">
        <v>0</v>
      </c>
      <c r="H25" s="71">
        <v>0</v>
      </c>
      <c r="I25" s="71">
        <v>0</v>
      </c>
      <c r="J25" s="71">
        <v>0</v>
      </c>
      <c r="K25" s="71">
        <v>0</v>
      </c>
      <c r="L25" s="71">
        <v>0</v>
      </c>
      <c r="M25" s="71">
        <v>0</v>
      </c>
      <c r="N25" s="71">
        <v>0</v>
      </c>
      <c r="O25" s="71">
        <v>0</v>
      </c>
      <c r="P25" s="71">
        <v>0</v>
      </c>
      <c r="Q25" s="71">
        <v>0</v>
      </c>
      <c r="R25" s="70">
        <v>0</v>
      </c>
      <c r="S25" s="70">
        <v>0</v>
      </c>
      <c r="T25" s="70">
        <v>0</v>
      </c>
      <c r="U25" s="70">
        <v>0</v>
      </c>
      <c r="V25" s="68">
        <v>0</v>
      </c>
      <c r="W25" s="68">
        <v>0</v>
      </c>
      <c r="X25" s="68">
        <v>0</v>
      </c>
      <c r="Y25" s="68">
        <v>0</v>
      </c>
      <c r="Z25" s="68">
        <v>0</v>
      </c>
      <c r="AA25" s="68">
        <v>0</v>
      </c>
      <c r="AB25" s="68">
        <v>0</v>
      </c>
      <c r="AC25" s="68">
        <v>0</v>
      </c>
      <c r="AD25" s="68">
        <v>0</v>
      </c>
      <c r="AE25" s="69">
        <f t="shared" si="0"/>
        <v>0</v>
      </c>
      <c r="AF25" s="68">
        <f t="shared" si="1"/>
        <v>0</v>
      </c>
      <c r="AG25" s="68">
        <f t="shared" si="2"/>
        <v>0</v>
      </c>
      <c r="AH25" s="68">
        <f t="shared" si="3"/>
        <v>0</v>
      </c>
      <c r="AI25" s="68">
        <f t="shared" si="4"/>
        <v>0</v>
      </c>
      <c r="AJ25" s="68">
        <f t="shared" si="5"/>
        <v>0</v>
      </c>
      <c r="AK25" s="68">
        <f t="shared" si="6"/>
        <v>0</v>
      </c>
      <c r="AL25" s="68">
        <f t="shared" si="7"/>
        <v>0</v>
      </c>
      <c r="AM25" s="68">
        <f t="shared" si="8"/>
        <v>0</v>
      </c>
      <c r="AN25" s="68">
        <f t="shared" si="9"/>
        <v>0</v>
      </c>
      <c r="AO25" s="68">
        <f t="shared" si="10"/>
        <v>0</v>
      </c>
      <c r="AP25" s="68">
        <f t="shared" si="11"/>
        <v>0</v>
      </c>
      <c r="AQ25" s="68">
        <f t="shared" si="12"/>
        <v>0</v>
      </c>
    </row>
    <row r="26" spans="2:43">
      <c r="B26" s="10" t="s">
        <v>40</v>
      </c>
      <c r="C26" s="132">
        <v>4596191557</v>
      </c>
      <c r="D26" s="132">
        <v>4962860387.6199999</v>
      </c>
      <c r="E26" s="71">
        <v>0</v>
      </c>
      <c r="F26" s="71">
        <v>0</v>
      </c>
      <c r="G26" s="71">
        <v>0</v>
      </c>
      <c r="H26" s="71">
        <v>0</v>
      </c>
      <c r="I26" s="71">
        <v>0</v>
      </c>
      <c r="J26" s="155">
        <v>28769795.030000001</v>
      </c>
      <c r="K26" s="71">
        <v>0</v>
      </c>
      <c r="L26" s="155">
        <v>454029784.71000004</v>
      </c>
      <c r="M26" s="71">
        <v>0</v>
      </c>
      <c r="N26" s="71">
        <v>0</v>
      </c>
      <c r="O26" s="155">
        <v>175978040.53</v>
      </c>
      <c r="P26" s="155">
        <v>4238661924.8899999</v>
      </c>
      <c r="Q26" s="155">
        <v>4897439545.1599998</v>
      </c>
      <c r="R26" s="70">
        <v>0</v>
      </c>
      <c r="S26" s="70">
        <v>0</v>
      </c>
      <c r="T26" s="70">
        <v>0</v>
      </c>
      <c r="U26" s="70">
        <v>0</v>
      </c>
      <c r="V26" s="68">
        <v>0</v>
      </c>
      <c r="W26" s="68">
        <v>0</v>
      </c>
      <c r="X26" s="68">
        <v>0</v>
      </c>
      <c r="Y26" s="68">
        <v>0</v>
      </c>
      <c r="Z26" s="68">
        <v>0</v>
      </c>
      <c r="AA26" s="68">
        <v>0</v>
      </c>
      <c r="AB26" s="68">
        <v>0</v>
      </c>
      <c r="AC26" s="68">
        <v>0</v>
      </c>
      <c r="AD26" s="68">
        <v>0</v>
      </c>
      <c r="AE26" s="69">
        <f t="shared" si="0"/>
        <v>0</v>
      </c>
      <c r="AF26" s="68">
        <f t="shared" si="1"/>
        <v>0</v>
      </c>
      <c r="AG26" s="68">
        <f t="shared" si="2"/>
        <v>0</v>
      </c>
      <c r="AH26" s="68">
        <f t="shared" si="3"/>
        <v>0</v>
      </c>
      <c r="AI26" s="68">
        <f t="shared" si="4"/>
        <v>0</v>
      </c>
      <c r="AJ26" s="156">
        <f t="shared" si="5"/>
        <v>28769795.030000001</v>
      </c>
      <c r="AK26" s="68">
        <f t="shared" si="6"/>
        <v>0</v>
      </c>
      <c r="AL26" s="156">
        <f t="shared" si="7"/>
        <v>454029784.71000004</v>
      </c>
      <c r="AM26" s="68">
        <f t="shared" si="8"/>
        <v>0</v>
      </c>
      <c r="AN26" s="68">
        <f t="shared" si="9"/>
        <v>0</v>
      </c>
      <c r="AO26" s="156">
        <f t="shared" si="10"/>
        <v>175978040.53</v>
      </c>
      <c r="AP26" s="156">
        <f t="shared" si="11"/>
        <v>4238661924.8899999</v>
      </c>
      <c r="AQ26" s="156">
        <f t="shared" si="12"/>
        <v>4897439545.1599998</v>
      </c>
    </row>
    <row r="27" spans="2:43">
      <c r="B27" s="10" t="s">
        <v>41</v>
      </c>
      <c r="C27" s="132">
        <v>1253945713</v>
      </c>
      <c r="D27" s="132">
        <v>688404354.74999988</v>
      </c>
      <c r="E27" s="71">
        <v>0</v>
      </c>
      <c r="F27" s="71">
        <v>0</v>
      </c>
      <c r="G27" s="71">
        <v>0</v>
      </c>
      <c r="H27" s="71">
        <v>0</v>
      </c>
      <c r="I27" s="71">
        <v>0</v>
      </c>
      <c r="J27" s="71">
        <v>0</v>
      </c>
      <c r="K27" s="155">
        <v>2213169.71</v>
      </c>
      <c r="L27" s="155">
        <v>84086527.689999998</v>
      </c>
      <c r="M27" s="71">
        <v>0</v>
      </c>
      <c r="N27" s="71">
        <v>0</v>
      </c>
      <c r="O27" s="71">
        <v>0</v>
      </c>
      <c r="P27" s="155">
        <v>600521257.70000005</v>
      </c>
      <c r="Q27" s="155">
        <v>686820955.10000002</v>
      </c>
      <c r="R27" s="70">
        <v>0</v>
      </c>
      <c r="S27" s="70">
        <v>0</v>
      </c>
      <c r="T27" s="70">
        <v>0</v>
      </c>
      <c r="U27" s="70">
        <v>0</v>
      </c>
      <c r="V27" s="68">
        <v>0</v>
      </c>
      <c r="W27" s="68">
        <v>0</v>
      </c>
      <c r="X27" s="68">
        <v>0</v>
      </c>
      <c r="Y27" s="68">
        <v>0</v>
      </c>
      <c r="Z27" s="68">
        <v>0</v>
      </c>
      <c r="AA27" s="68">
        <v>0</v>
      </c>
      <c r="AB27" s="68">
        <v>0</v>
      </c>
      <c r="AC27" s="68">
        <v>0</v>
      </c>
      <c r="AD27" s="68">
        <v>0</v>
      </c>
      <c r="AE27" s="69">
        <f t="shared" si="0"/>
        <v>0</v>
      </c>
      <c r="AF27" s="68">
        <f t="shared" si="1"/>
        <v>0</v>
      </c>
      <c r="AG27" s="68">
        <f t="shared" si="2"/>
        <v>0</v>
      </c>
      <c r="AH27" s="68">
        <f t="shared" si="3"/>
        <v>0</v>
      </c>
      <c r="AI27" s="68">
        <f t="shared" si="4"/>
        <v>0</v>
      </c>
      <c r="AJ27" s="68">
        <f t="shared" si="5"/>
        <v>0</v>
      </c>
      <c r="AK27" s="156">
        <f t="shared" si="6"/>
        <v>2213169.71</v>
      </c>
      <c r="AL27" s="156">
        <f t="shared" si="7"/>
        <v>84086527.689999998</v>
      </c>
      <c r="AM27" s="68">
        <f t="shared" si="8"/>
        <v>0</v>
      </c>
      <c r="AN27" s="68">
        <f t="shared" si="9"/>
        <v>0</v>
      </c>
      <c r="AO27" s="68">
        <f t="shared" si="10"/>
        <v>0</v>
      </c>
      <c r="AP27" s="156">
        <f t="shared" si="11"/>
        <v>600521257.70000005</v>
      </c>
      <c r="AQ27" s="156">
        <f t="shared" si="12"/>
        <v>686820955.10000002</v>
      </c>
    </row>
    <row r="28" spans="2:43">
      <c r="B28" s="10" t="s">
        <v>42</v>
      </c>
      <c r="C28" s="132">
        <v>364655489</v>
      </c>
      <c r="D28" s="132">
        <v>337261573</v>
      </c>
      <c r="E28" s="71">
        <v>0</v>
      </c>
      <c r="F28" s="71">
        <v>0</v>
      </c>
      <c r="G28" s="71">
        <v>0</v>
      </c>
      <c r="H28" s="71">
        <v>0</v>
      </c>
      <c r="I28" s="71">
        <v>0</v>
      </c>
      <c r="J28" s="71">
        <v>0</v>
      </c>
      <c r="K28" s="71">
        <v>0</v>
      </c>
      <c r="L28" s="71">
        <v>0</v>
      </c>
      <c r="M28" s="71">
        <v>0</v>
      </c>
      <c r="N28" s="71">
        <v>0</v>
      </c>
      <c r="O28" s="71">
        <v>0</v>
      </c>
      <c r="P28" s="155">
        <v>334881700.85000002</v>
      </c>
      <c r="Q28" s="155">
        <v>334881700.85000002</v>
      </c>
      <c r="R28" s="70">
        <v>0</v>
      </c>
      <c r="S28" s="70">
        <v>0</v>
      </c>
      <c r="T28" s="70">
        <v>0</v>
      </c>
      <c r="U28" s="70">
        <v>0</v>
      </c>
      <c r="V28" s="68">
        <v>0</v>
      </c>
      <c r="W28" s="68">
        <v>0</v>
      </c>
      <c r="X28" s="68">
        <v>0</v>
      </c>
      <c r="Y28" s="68">
        <v>0</v>
      </c>
      <c r="Z28" s="68">
        <v>0</v>
      </c>
      <c r="AA28" s="68">
        <v>0</v>
      </c>
      <c r="AB28" s="68">
        <v>0</v>
      </c>
      <c r="AC28" s="68">
        <v>0</v>
      </c>
      <c r="AD28" s="68">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156">
        <f t="shared" si="11"/>
        <v>334881700.85000002</v>
      </c>
      <c r="AQ28" s="156">
        <f t="shared" si="12"/>
        <v>334881700.85000002</v>
      </c>
    </row>
    <row r="29" spans="2:43">
      <c r="B29" s="10" t="s">
        <v>43</v>
      </c>
      <c r="C29" s="11">
        <v>0</v>
      </c>
      <c r="D29" s="132">
        <v>234050779</v>
      </c>
      <c r="E29" s="71">
        <v>0</v>
      </c>
      <c r="F29" s="71">
        <v>0</v>
      </c>
      <c r="G29" s="71">
        <v>0</v>
      </c>
      <c r="H29" s="71">
        <v>0</v>
      </c>
      <c r="I29" s="155">
        <v>21232530</v>
      </c>
      <c r="J29" s="71">
        <v>0</v>
      </c>
      <c r="K29" s="71">
        <v>0</v>
      </c>
      <c r="L29" s="71">
        <v>0</v>
      </c>
      <c r="M29" s="71">
        <v>0</v>
      </c>
      <c r="N29" s="71">
        <v>0</v>
      </c>
      <c r="O29" s="71">
        <v>0</v>
      </c>
      <c r="P29" s="155">
        <v>211898302.15000001</v>
      </c>
      <c r="Q29" s="155">
        <v>233130832.15000001</v>
      </c>
      <c r="R29" s="70">
        <v>0</v>
      </c>
      <c r="S29" s="70">
        <v>0</v>
      </c>
      <c r="T29" s="70">
        <v>0</v>
      </c>
      <c r="U29" s="70">
        <v>0</v>
      </c>
      <c r="V29" s="68">
        <v>0</v>
      </c>
      <c r="W29" s="68">
        <v>0</v>
      </c>
      <c r="X29" s="68">
        <v>0</v>
      </c>
      <c r="Y29" s="68">
        <v>0</v>
      </c>
      <c r="Z29" s="68">
        <v>0</v>
      </c>
      <c r="AA29" s="68">
        <v>0</v>
      </c>
      <c r="AB29" s="68">
        <v>0</v>
      </c>
      <c r="AC29" s="68">
        <v>0</v>
      </c>
      <c r="AD29" s="68">
        <v>0</v>
      </c>
      <c r="AE29" s="69">
        <f t="shared" si="0"/>
        <v>0</v>
      </c>
      <c r="AF29" s="68">
        <f t="shared" si="1"/>
        <v>0</v>
      </c>
      <c r="AG29" s="68">
        <f t="shared" si="2"/>
        <v>0</v>
      </c>
      <c r="AH29" s="68">
        <f t="shared" si="3"/>
        <v>0</v>
      </c>
      <c r="AI29" s="156">
        <f t="shared" si="4"/>
        <v>21232530</v>
      </c>
      <c r="AJ29" s="68">
        <f t="shared" si="5"/>
        <v>0</v>
      </c>
      <c r="AK29" s="68">
        <f t="shared" si="6"/>
        <v>0</v>
      </c>
      <c r="AL29" s="68">
        <f t="shared" si="7"/>
        <v>0</v>
      </c>
      <c r="AM29" s="68">
        <f t="shared" si="8"/>
        <v>0</v>
      </c>
      <c r="AN29" s="68">
        <f t="shared" si="9"/>
        <v>0</v>
      </c>
      <c r="AO29" s="68">
        <f t="shared" si="10"/>
        <v>0</v>
      </c>
      <c r="AP29" s="156">
        <f t="shared" si="11"/>
        <v>211898302.15000001</v>
      </c>
      <c r="AQ29" s="156">
        <f t="shared" si="12"/>
        <v>233130832.15000001</v>
      </c>
    </row>
    <row r="30" spans="2:43">
      <c r="B30" s="10" t="s">
        <v>44</v>
      </c>
      <c r="C30" s="132">
        <v>950328000</v>
      </c>
      <c r="D30" s="132">
        <v>1112050360</v>
      </c>
      <c r="E30" s="71">
        <v>0</v>
      </c>
      <c r="F30" s="71">
        <v>0</v>
      </c>
      <c r="G30" s="71">
        <v>0</v>
      </c>
      <c r="H30" s="71">
        <v>0</v>
      </c>
      <c r="I30" s="71">
        <v>0</v>
      </c>
      <c r="J30" s="71">
        <v>0</v>
      </c>
      <c r="K30" s="155">
        <v>1184.25</v>
      </c>
      <c r="L30" s="155">
        <v>93948133.049999997</v>
      </c>
      <c r="M30" s="71">
        <v>0</v>
      </c>
      <c r="N30" s="71">
        <v>0</v>
      </c>
      <c r="O30" s="71">
        <v>0</v>
      </c>
      <c r="P30" s="155">
        <v>1015971761.12</v>
      </c>
      <c r="Q30" s="155">
        <v>1109921078.4200001</v>
      </c>
      <c r="R30" s="70">
        <v>0</v>
      </c>
      <c r="S30" s="70">
        <v>0</v>
      </c>
      <c r="T30" s="70">
        <v>0</v>
      </c>
      <c r="U30" s="70">
        <v>0</v>
      </c>
      <c r="V30" s="68">
        <v>0</v>
      </c>
      <c r="W30" s="68">
        <v>0</v>
      </c>
      <c r="X30" s="68">
        <v>0</v>
      </c>
      <c r="Y30" s="68">
        <v>0</v>
      </c>
      <c r="Z30" s="68">
        <v>0</v>
      </c>
      <c r="AA30" s="68">
        <v>0</v>
      </c>
      <c r="AB30" s="68">
        <v>0</v>
      </c>
      <c r="AC30" s="68">
        <v>0</v>
      </c>
      <c r="AD30" s="68">
        <v>0</v>
      </c>
      <c r="AE30" s="69">
        <f t="shared" si="0"/>
        <v>0</v>
      </c>
      <c r="AF30" s="68">
        <f t="shared" si="1"/>
        <v>0</v>
      </c>
      <c r="AG30" s="68">
        <f t="shared" si="2"/>
        <v>0</v>
      </c>
      <c r="AH30" s="68">
        <f t="shared" si="3"/>
        <v>0</v>
      </c>
      <c r="AI30" s="68">
        <f t="shared" si="4"/>
        <v>0</v>
      </c>
      <c r="AJ30" s="68">
        <f t="shared" si="5"/>
        <v>0</v>
      </c>
      <c r="AK30" s="156">
        <f t="shared" si="6"/>
        <v>1184.25</v>
      </c>
      <c r="AL30" s="156">
        <f t="shared" si="7"/>
        <v>93948133.049999997</v>
      </c>
      <c r="AM30" s="68">
        <f t="shared" si="8"/>
        <v>0</v>
      </c>
      <c r="AN30" s="68">
        <f t="shared" si="9"/>
        <v>0</v>
      </c>
      <c r="AO30" s="68">
        <f t="shared" si="10"/>
        <v>0</v>
      </c>
      <c r="AP30" s="156">
        <f t="shared" si="11"/>
        <v>1015971761.12</v>
      </c>
      <c r="AQ30" s="156">
        <f t="shared" si="12"/>
        <v>1109921078.4200001</v>
      </c>
    </row>
    <row r="31" spans="2:43">
      <c r="B31" s="10" t="s">
        <v>45</v>
      </c>
      <c r="C31" s="132">
        <v>868320000</v>
      </c>
      <c r="D31" s="132">
        <v>61221274</v>
      </c>
      <c r="E31" s="71">
        <v>0</v>
      </c>
      <c r="F31" s="155">
        <v>14029140</v>
      </c>
      <c r="G31" s="71">
        <v>0</v>
      </c>
      <c r="H31" s="71">
        <v>0</v>
      </c>
      <c r="I31" s="71">
        <v>0</v>
      </c>
      <c r="J31" s="71">
        <v>0</v>
      </c>
      <c r="K31" s="71">
        <v>0</v>
      </c>
      <c r="L31" s="71">
        <v>0</v>
      </c>
      <c r="M31" s="71">
        <v>0</v>
      </c>
      <c r="N31" s="71">
        <v>0</v>
      </c>
      <c r="O31" s="71">
        <v>0</v>
      </c>
      <c r="P31" s="155">
        <v>47192133.07</v>
      </c>
      <c r="Q31" s="155">
        <v>61221273.07</v>
      </c>
      <c r="R31" s="70">
        <v>0</v>
      </c>
      <c r="S31" s="70">
        <v>0</v>
      </c>
      <c r="T31" s="70">
        <v>0</v>
      </c>
      <c r="U31" s="70">
        <v>0</v>
      </c>
      <c r="V31" s="68">
        <v>0</v>
      </c>
      <c r="W31" s="68">
        <v>0</v>
      </c>
      <c r="X31" s="68">
        <v>0</v>
      </c>
      <c r="Y31" s="68">
        <v>0</v>
      </c>
      <c r="Z31" s="68">
        <v>0</v>
      </c>
      <c r="AA31" s="68">
        <v>0</v>
      </c>
      <c r="AB31" s="68">
        <v>0</v>
      </c>
      <c r="AC31" s="68">
        <v>0</v>
      </c>
      <c r="AD31" s="68">
        <v>0</v>
      </c>
      <c r="AE31" s="69">
        <f t="shared" si="0"/>
        <v>0</v>
      </c>
      <c r="AF31" s="156">
        <f t="shared" si="1"/>
        <v>14029140</v>
      </c>
      <c r="AG31" s="68">
        <f t="shared" si="2"/>
        <v>0</v>
      </c>
      <c r="AH31" s="68">
        <f t="shared" si="3"/>
        <v>0</v>
      </c>
      <c r="AI31" s="68">
        <f t="shared" si="4"/>
        <v>0</v>
      </c>
      <c r="AJ31" s="68">
        <f t="shared" si="5"/>
        <v>0</v>
      </c>
      <c r="AK31" s="68">
        <f t="shared" si="6"/>
        <v>0</v>
      </c>
      <c r="AL31" s="68">
        <f t="shared" si="7"/>
        <v>0</v>
      </c>
      <c r="AM31" s="68">
        <f t="shared" si="8"/>
        <v>0</v>
      </c>
      <c r="AN31" s="68">
        <f t="shared" si="9"/>
        <v>0</v>
      </c>
      <c r="AO31" s="68">
        <f t="shared" si="10"/>
        <v>0</v>
      </c>
      <c r="AP31" s="156">
        <f t="shared" si="11"/>
        <v>47192133.07</v>
      </c>
      <c r="AQ31" s="156">
        <f t="shared" si="12"/>
        <v>61221273.07</v>
      </c>
    </row>
    <row r="32" spans="2:43">
      <c r="B32" s="10" t="s">
        <v>46</v>
      </c>
      <c r="C32" s="39">
        <v>0</v>
      </c>
      <c r="D32" s="132">
        <v>145000000</v>
      </c>
      <c r="E32" s="71">
        <v>0</v>
      </c>
      <c r="F32" s="71">
        <v>0</v>
      </c>
      <c r="G32" s="71">
        <v>0</v>
      </c>
      <c r="H32" s="71">
        <v>0</v>
      </c>
      <c r="I32" s="71">
        <v>0</v>
      </c>
      <c r="J32" s="71">
        <v>0</v>
      </c>
      <c r="K32" s="71">
        <v>0</v>
      </c>
      <c r="L32" s="71">
        <v>0</v>
      </c>
      <c r="M32" s="71">
        <v>0</v>
      </c>
      <c r="N32" s="71">
        <v>0</v>
      </c>
      <c r="O32" s="71">
        <v>0</v>
      </c>
      <c r="P32" s="155">
        <v>49990444.329999998</v>
      </c>
      <c r="Q32" s="155">
        <v>49990444.329999998</v>
      </c>
      <c r="R32" s="70">
        <v>0</v>
      </c>
      <c r="S32" s="70">
        <v>0</v>
      </c>
      <c r="T32" s="70">
        <v>0</v>
      </c>
      <c r="U32" s="70">
        <v>0</v>
      </c>
      <c r="V32" s="68">
        <v>0</v>
      </c>
      <c r="W32" s="68">
        <v>0</v>
      </c>
      <c r="X32" s="68">
        <v>0</v>
      </c>
      <c r="Y32" s="68">
        <v>0</v>
      </c>
      <c r="Z32" s="68">
        <v>0</v>
      </c>
      <c r="AA32" s="68">
        <v>0</v>
      </c>
      <c r="AB32" s="68">
        <v>0</v>
      </c>
      <c r="AC32" s="68">
        <v>0</v>
      </c>
      <c r="AD32" s="68">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156">
        <f t="shared" si="11"/>
        <v>49990444.329999998</v>
      </c>
      <c r="AQ32" s="156">
        <f t="shared" si="12"/>
        <v>49990444.329999998</v>
      </c>
    </row>
    <row r="33" spans="2:43">
      <c r="B33" s="10" t="s">
        <v>47</v>
      </c>
      <c r="C33" s="132">
        <v>1938200000</v>
      </c>
      <c r="D33" s="132">
        <v>554684596</v>
      </c>
      <c r="E33" s="48">
        <v>0</v>
      </c>
      <c r="F33" s="48">
        <v>0</v>
      </c>
      <c r="G33" s="48">
        <v>0</v>
      </c>
      <c r="H33" s="48">
        <v>0</v>
      </c>
      <c r="I33" s="48">
        <v>0</v>
      </c>
      <c r="J33" s="48">
        <v>0</v>
      </c>
      <c r="K33" s="48">
        <v>0</v>
      </c>
      <c r="L33" s="48">
        <v>0</v>
      </c>
      <c r="M33" s="48">
        <v>0</v>
      </c>
      <c r="N33" s="48">
        <v>0</v>
      </c>
      <c r="O33" s="48">
        <v>0</v>
      </c>
      <c r="P33" s="156">
        <v>554684594.05999994</v>
      </c>
      <c r="Q33" s="155">
        <v>554684594.05999994</v>
      </c>
      <c r="R33" s="70">
        <v>0</v>
      </c>
      <c r="S33" s="70">
        <v>0</v>
      </c>
      <c r="T33" s="70">
        <v>0</v>
      </c>
      <c r="U33" s="70">
        <v>0</v>
      </c>
      <c r="V33" s="68">
        <v>0</v>
      </c>
      <c r="W33" s="68">
        <v>0</v>
      </c>
      <c r="X33" s="68">
        <v>0</v>
      </c>
      <c r="Y33" s="68">
        <v>0</v>
      </c>
      <c r="Z33" s="68">
        <v>0</v>
      </c>
      <c r="AA33" s="68">
        <v>0</v>
      </c>
      <c r="AB33" s="68">
        <v>0</v>
      </c>
      <c r="AC33" s="68">
        <v>0</v>
      </c>
      <c r="AD33" s="68">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156">
        <f t="shared" si="11"/>
        <v>554684594.05999994</v>
      </c>
      <c r="AQ33" s="156">
        <f t="shared" si="12"/>
        <v>554684594.05999994</v>
      </c>
    </row>
    <row r="34" spans="2:43">
      <c r="B34" s="10" t="s">
        <v>48</v>
      </c>
      <c r="C34" s="132">
        <v>1085313489</v>
      </c>
      <c r="D34" s="132">
        <v>271807942</v>
      </c>
      <c r="E34" s="71">
        <v>0</v>
      </c>
      <c r="F34" s="71">
        <v>0</v>
      </c>
      <c r="G34" s="71">
        <v>0</v>
      </c>
      <c r="H34" s="71">
        <v>0</v>
      </c>
      <c r="I34" s="71">
        <v>0</v>
      </c>
      <c r="J34" s="71">
        <v>0</v>
      </c>
      <c r="K34" s="71">
        <v>0</v>
      </c>
      <c r="L34" s="71">
        <v>0</v>
      </c>
      <c r="M34" s="71">
        <v>0</v>
      </c>
      <c r="N34" s="71">
        <v>0</v>
      </c>
      <c r="O34" s="71">
        <v>0</v>
      </c>
      <c r="P34" s="155">
        <v>271807403.25</v>
      </c>
      <c r="Q34" s="155">
        <v>271807403.25</v>
      </c>
      <c r="R34" s="70">
        <v>0</v>
      </c>
      <c r="S34" s="70">
        <v>0</v>
      </c>
      <c r="T34" s="70">
        <v>0</v>
      </c>
      <c r="U34" s="70">
        <v>0</v>
      </c>
      <c r="V34" s="68">
        <v>0</v>
      </c>
      <c r="W34" s="68">
        <v>0</v>
      </c>
      <c r="X34" s="68">
        <v>0</v>
      </c>
      <c r="Y34" s="68">
        <v>0</v>
      </c>
      <c r="Z34" s="68">
        <v>0</v>
      </c>
      <c r="AA34" s="68">
        <v>0</v>
      </c>
      <c r="AB34" s="68">
        <v>0</v>
      </c>
      <c r="AC34" s="68">
        <v>0</v>
      </c>
      <c r="AD34" s="68">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156">
        <f t="shared" si="11"/>
        <v>271807403.25</v>
      </c>
      <c r="AQ34" s="156">
        <f t="shared" si="12"/>
        <v>271807403.25</v>
      </c>
    </row>
    <row r="35" spans="2:43">
      <c r="B35" s="10" t="s">
        <v>49</v>
      </c>
      <c r="C35" s="132">
        <v>1602672972</v>
      </c>
      <c r="D35" s="132">
        <v>2703299525.6199999</v>
      </c>
      <c r="E35" s="71">
        <v>0</v>
      </c>
      <c r="F35" s="71">
        <v>0</v>
      </c>
      <c r="G35" s="71">
        <v>0</v>
      </c>
      <c r="H35" s="71">
        <v>0</v>
      </c>
      <c r="I35" s="71">
        <v>0</v>
      </c>
      <c r="J35" s="71">
        <v>0</v>
      </c>
      <c r="K35" s="71">
        <v>0</v>
      </c>
      <c r="L35" s="71">
        <v>0</v>
      </c>
      <c r="M35" s="71">
        <v>0</v>
      </c>
      <c r="N35" s="71">
        <v>0</v>
      </c>
      <c r="O35" s="71">
        <v>0</v>
      </c>
      <c r="P35" s="155">
        <v>2703299525.1399999</v>
      </c>
      <c r="Q35" s="155">
        <v>2703299525.1399999</v>
      </c>
      <c r="R35" s="70">
        <v>0</v>
      </c>
      <c r="S35" s="70">
        <v>0</v>
      </c>
      <c r="T35" s="70">
        <v>0</v>
      </c>
      <c r="U35" s="70">
        <v>0</v>
      </c>
      <c r="V35" s="68">
        <v>0</v>
      </c>
      <c r="W35" s="68">
        <v>0</v>
      </c>
      <c r="X35" s="68">
        <v>0</v>
      </c>
      <c r="Y35" s="68">
        <v>0</v>
      </c>
      <c r="Z35" s="68">
        <v>0</v>
      </c>
      <c r="AA35" s="68">
        <v>0</v>
      </c>
      <c r="AB35" s="68">
        <v>0</v>
      </c>
      <c r="AC35" s="68">
        <v>0</v>
      </c>
      <c r="AD35" s="68">
        <v>0</v>
      </c>
      <c r="AE35" s="69">
        <f t="shared" si="0"/>
        <v>0</v>
      </c>
      <c r="AF35" s="68">
        <f t="shared" si="1"/>
        <v>0</v>
      </c>
      <c r="AG35" s="68">
        <f t="shared" si="2"/>
        <v>0</v>
      </c>
      <c r="AH35" s="68">
        <f t="shared" si="3"/>
        <v>0</v>
      </c>
      <c r="AI35" s="68">
        <f t="shared" si="4"/>
        <v>0</v>
      </c>
      <c r="AJ35" s="68">
        <f t="shared" si="5"/>
        <v>0</v>
      </c>
      <c r="AK35" s="68">
        <f t="shared" si="6"/>
        <v>0</v>
      </c>
      <c r="AL35" s="68">
        <f t="shared" si="7"/>
        <v>0</v>
      </c>
      <c r="AM35" s="68">
        <f t="shared" si="8"/>
        <v>0</v>
      </c>
      <c r="AN35" s="68">
        <f t="shared" si="9"/>
        <v>0</v>
      </c>
      <c r="AO35" s="68">
        <f t="shared" si="10"/>
        <v>0</v>
      </c>
      <c r="AP35" s="156">
        <f t="shared" si="11"/>
        <v>2703299525.1399999</v>
      </c>
      <c r="AQ35" s="156">
        <f t="shared" si="12"/>
        <v>2703299525.1399999</v>
      </c>
    </row>
    <row r="36" spans="2:43">
      <c r="B36" s="10" t="s">
        <v>50</v>
      </c>
      <c r="C36" s="132">
        <v>700457947</v>
      </c>
      <c r="D36" s="132">
        <v>2431531435</v>
      </c>
      <c r="E36" s="71">
        <v>0</v>
      </c>
      <c r="F36" s="71">
        <v>0</v>
      </c>
      <c r="G36" s="71">
        <v>0</v>
      </c>
      <c r="H36" s="71">
        <v>0</v>
      </c>
      <c r="I36" s="71">
        <v>0</v>
      </c>
      <c r="J36" s="71">
        <v>0</v>
      </c>
      <c r="K36" s="71">
        <v>0</v>
      </c>
      <c r="L36" s="71">
        <v>0</v>
      </c>
      <c r="M36" s="71">
        <v>0</v>
      </c>
      <c r="N36" s="71">
        <v>0</v>
      </c>
      <c r="O36" s="155">
        <v>65707829.660000004</v>
      </c>
      <c r="P36" s="155">
        <v>2365823604.4300003</v>
      </c>
      <c r="Q36" s="155">
        <v>2431531434.0900002</v>
      </c>
      <c r="R36" s="70">
        <v>0</v>
      </c>
      <c r="S36" s="70">
        <v>0</v>
      </c>
      <c r="T36" s="70">
        <v>0</v>
      </c>
      <c r="U36" s="70">
        <v>0</v>
      </c>
      <c r="V36" s="68">
        <v>0</v>
      </c>
      <c r="W36" s="68">
        <v>0</v>
      </c>
      <c r="X36" s="68">
        <v>0</v>
      </c>
      <c r="Y36" s="68">
        <v>0</v>
      </c>
      <c r="Z36" s="68">
        <v>0</v>
      </c>
      <c r="AA36" s="68">
        <v>0</v>
      </c>
      <c r="AB36" s="68">
        <v>0</v>
      </c>
      <c r="AC36" s="68">
        <v>0</v>
      </c>
      <c r="AD36" s="68">
        <v>0</v>
      </c>
      <c r="AE36" s="69">
        <f t="shared" si="0"/>
        <v>0</v>
      </c>
      <c r="AF36" s="68">
        <f t="shared" si="1"/>
        <v>0</v>
      </c>
      <c r="AG36" s="68">
        <f t="shared" si="2"/>
        <v>0</v>
      </c>
      <c r="AH36" s="68">
        <f t="shared" si="3"/>
        <v>0</v>
      </c>
      <c r="AI36" s="68">
        <f t="shared" si="4"/>
        <v>0</v>
      </c>
      <c r="AJ36" s="68">
        <f t="shared" si="5"/>
        <v>0</v>
      </c>
      <c r="AK36" s="68">
        <f t="shared" si="6"/>
        <v>0</v>
      </c>
      <c r="AL36" s="68">
        <f t="shared" si="7"/>
        <v>0</v>
      </c>
      <c r="AM36" s="68">
        <f t="shared" si="8"/>
        <v>0</v>
      </c>
      <c r="AN36" s="68">
        <f t="shared" si="9"/>
        <v>0</v>
      </c>
      <c r="AO36" s="156">
        <f t="shared" si="10"/>
        <v>65707829.660000004</v>
      </c>
      <c r="AP36" s="156">
        <f t="shared" si="11"/>
        <v>2365823604.4300003</v>
      </c>
      <c r="AQ36" s="156">
        <f t="shared" si="12"/>
        <v>2431531434.0900002</v>
      </c>
    </row>
    <row r="37" spans="2:43">
      <c r="B37" s="10" t="s">
        <v>51</v>
      </c>
      <c r="C37" s="39">
        <v>0</v>
      </c>
      <c r="D37" s="132">
        <v>20797991.799999997</v>
      </c>
      <c r="E37" s="71">
        <v>0</v>
      </c>
      <c r="F37" s="71">
        <v>0</v>
      </c>
      <c r="G37" s="71">
        <v>0</v>
      </c>
      <c r="H37" s="71">
        <v>0</v>
      </c>
      <c r="I37" s="71">
        <v>0</v>
      </c>
      <c r="J37" s="71">
        <v>0</v>
      </c>
      <c r="K37" s="71">
        <v>0</v>
      </c>
      <c r="L37" s="71">
        <v>0</v>
      </c>
      <c r="M37" s="71">
        <v>0</v>
      </c>
      <c r="N37" s="71">
        <v>0</v>
      </c>
      <c r="O37" s="71">
        <v>0</v>
      </c>
      <c r="P37" s="155">
        <v>20797991.27</v>
      </c>
      <c r="Q37" s="155">
        <v>20797991.27</v>
      </c>
      <c r="R37" s="70">
        <v>0</v>
      </c>
      <c r="S37" s="70">
        <v>0</v>
      </c>
      <c r="T37" s="70">
        <v>0</v>
      </c>
      <c r="U37" s="70">
        <v>0</v>
      </c>
      <c r="V37" s="68">
        <v>0</v>
      </c>
      <c r="W37" s="68">
        <v>0</v>
      </c>
      <c r="X37" s="68">
        <v>0</v>
      </c>
      <c r="Y37" s="68">
        <v>0</v>
      </c>
      <c r="Z37" s="68">
        <v>0</v>
      </c>
      <c r="AA37" s="68">
        <v>0</v>
      </c>
      <c r="AB37" s="68">
        <v>0</v>
      </c>
      <c r="AC37" s="68">
        <v>0</v>
      </c>
      <c r="AD37" s="68">
        <v>0</v>
      </c>
      <c r="AE37" s="69">
        <f t="shared" si="0"/>
        <v>0</v>
      </c>
      <c r="AF37" s="68">
        <f t="shared" si="1"/>
        <v>0</v>
      </c>
      <c r="AG37" s="68">
        <f t="shared" si="2"/>
        <v>0</v>
      </c>
      <c r="AH37" s="68">
        <f t="shared" si="3"/>
        <v>0</v>
      </c>
      <c r="AI37" s="68">
        <f t="shared" si="4"/>
        <v>0</v>
      </c>
      <c r="AJ37" s="68">
        <f t="shared" si="5"/>
        <v>0</v>
      </c>
      <c r="AK37" s="68">
        <f t="shared" si="6"/>
        <v>0</v>
      </c>
      <c r="AL37" s="68">
        <f t="shared" si="7"/>
        <v>0</v>
      </c>
      <c r="AM37" s="68">
        <f t="shared" si="8"/>
        <v>0</v>
      </c>
      <c r="AN37" s="68">
        <f t="shared" si="9"/>
        <v>0</v>
      </c>
      <c r="AO37" s="68">
        <f t="shared" si="10"/>
        <v>0</v>
      </c>
      <c r="AP37" s="156">
        <f t="shared" si="11"/>
        <v>20797991.27</v>
      </c>
      <c r="AQ37" s="156">
        <f t="shared" si="12"/>
        <v>20797991.27</v>
      </c>
    </row>
    <row r="38" spans="2:43">
      <c r="B38" s="10" t="s">
        <v>52</v>
      </c>
      <c r="C38" s="132">
        <v>43917023725</v>
      </c>
      <c r="D38" s="132">
        <v>63867470767.349998</v>
      </c>
      <c r="E38" s="155">
        <v>1238107158.0599999</v>
      </c>
      <c r="F38" s="155">
        <v>4474209126.46</v>
      </c>
      <c r="G38" s="155">
        <v>1195805551.5799999</v>
      </c>
      <c r="H38" s="155">
        <v>3204938215.6899996</v>
      </c>
      <c r="I38" s="155">
        <v>1433283144.1100001</v>
      </c>
      <c r="J38" s="155">
        <v>1140939136.8600001</v>
      </c>
      <c r="K38" s="155">
        <v>6116260784.8000002</v>
      </c>
      <c r="L38" s="155">
        <v>4343552305.6599998</v>
      </c>
      <c r="M38" s="155">
        <v>6581353122.1700001</v>
      </c>
      <c r="N38" s="155">
        <v>4849651772.3500004</v>
      </c>
      <c r="O38" s="155">
        <v>4685831894.4799995</v>
      </c>
      <c r="P38" s="155">
        <v>23750966558.599998</v>
      </c>
      <c r="Q38" s="155">
        <v>63014898770.82</v>
      </c>
      <c r="R38" s="70">
        <v>0</v>
      </c>
      <c r="S38" s="70">
        <v>0</v>
      </c>
      <c r="T38" s="70">
        <v>0</v>
      </c>
      <c r="U38" s="70">
        <v>0</v>
      </c>
      <c r="V38" s="68">
        <v>0</v>
      </c>
      <c r="W38" s="68">
        <v>0</v>
      </c>
      <c r="X38" s="68">
        <v>0</v>
      </c>
      <c r="Y38" s="68">
        <v>0</v>
      </c>
      <c r="Z38" s="68">
        <v>0</v>
      </c>
      <c r="AA38" s="68">
        <v>0</v>
      </c>
      <c r="AB38" s="68">
        <v>0</v>
      </c>
      <c r="AC38" s="68">
        <v>0</v>
      </c>
      <c r="AD38" s="68">
        <v>0</v>
      </c>
      <c r="AE38" s="129">
        <f t="shared" si="0"/>
        <v>1238107158.0599999</v>
      </c>
      <c r="AF38" s="156">
        <f t="shared" si="1"/>
        <v>4474209126.46</v>
      </c>
      <c r="AG38" s="156">
        <f t="shared" si="2"/>
        <v>1195805551.5799999</v>
      </c>
      <c r="AH38" s="156">
        <f t="shared" si="3"/>
        <v>3204938215.6899996</v>
      </c>
      <c r="AI38" s="156">
        <f t="shared" si="4"/>
        <v>1433283144.1100001</v>
      </c>
      <c r="AJ38" s="156">
        <f t="shared" si="5"/>
        <v>1140939136.8600001</v>
      </c>
      <c r="AK38" s="156">
        <f t="shared" si="6"/>
        <v>6116260784.8000002</v>
      </c>
      <c r="AL38" s="156">
        <f t="shared" si="7"/>
        <v>4343552305.6599998</v>
      </c>
      <c r="AM38" s="156">
        <f t="shared" si="8"/>
        <v>6581353122.1700001</v>
      </c>
      <c r="AN38" s="156">
        <f t="shared" si="9"/>
        <v>4849651772.3500004</v>
      </c>
      <c r="AO38" s="156">
        <f t="shared" si="10"/>
        <v>4685831894.4799995</v>
      </c>
      <c r="AP38" s="156">
        <f t="shared" si="11"/>
        <v>23750966558.599998</v>
      </c>
      <c r="AQ38" s="156">
        <f t="shared" si="12"/>
        <v>63014898770.82</v>
      </c>
    </row>
    <row r="39" spans="2:43">
      <c r="B39" s="10" t="s">
        <v>53</v>
      </c>
      <c r="C39" s="132">
        <v>356321400</v>
      </c>
      <c r="D39" s="11">
        <v>0</v>
      </c>
      <c r="E39" s="71">
        <v>0</v>
      </c>
      <c r="F39" s="71">
        <v>0</v>
      </c>
      <c r="G39" s="71">
        <v>0</v>
      </c>
      <c r="H39" s="71">
        <v>0</v>
      </c>
      <c r="I39" s="71">
        <v>0</v>
      </c>
      <c r="J39" s="71">
        <v>0</v>
      </c>
      <c r="K39" s="71">
        <v>0</v>
      </c>
      <c r="L39" s="71">
        <v>0</v>
      </c>
      <c r="M39" s="71">
        <v>0</v>
      </c>
      <c r="N39" s="71">
        <v>0</v>
      </c>
      <c r="O39" s="71">
        <v>0</v>
      </c>
      <c r="P39" s="71">
        <v>0</v>
      </c>
      <c r="Q39" s="71">
        <v>0</v>
      </c>
      <c r="R39" s="70">
        <v>0</v>
      </c>
      <c r="S39" s="70">
        <v>0</v>
      </c>
      <c r="T39" s="70">
        <v>0</v>
      </c>
      <c r="U39" s="70">
        <v>0</v>
      </c>
      <c r="V39" s="68">
        <v>0</v>
      </c>
      <c r="W39" s="68">
        <v>0</v>
      </c>
      <c r="X39" s="68">
        <v>0</v>
      </c>
      <c r="Y39" s="68">
        <v>0</v>
      </c>
      <c r="Z39" s="68">
        <v>0</v>
      </c>
      <c r="AA39" s="68">
        <v>0</v>
      </c>
      <c r="AB39" s="68">
        <v>0</v>
      </c>
      <c r="AC39" s="68">
        <v>0</v>
      </c>
      <c r="AD39" s="68">
        <v>0</v>
      </c>
      <c r="AE39" s="69">
        <f t="shared" si="0"/>
        <v>0</v>
      </c>
      <c r="AF39" s="68">
        <f t="shared" si="1"/>
        <v>0</v>
      </c>
      <c r="AG39" s="68">
        <f t="shared" si="2"/>
        <v>0</v>
      </c>
      <c r="AH39" s="68">
        <f t="shared" si="3"/>
        <v>0</v>
      </c>
      <c r="AI39" s="68">
        <f t="shared" si="4"/>
        <v>0</v>
      </c>
      <c r="AJ39" s="68">
        <f t="shared" si="5"/>
        <v>0</v>
      </c>
      <c r="AK39" s="68">
        <f t="shared" si="6"/>
        <v>0</v>
      </c>
      <c r="AL39" s="68">
        <f t="shared" si="7"/>
        <v>0</v>
      </c>
      <c r="AM39" s="68">
        <f t="shared" si="8"/>
        <v>0</v>
      </c>
      <c r="AN39" s="68">
        <f t="shared" si="9"/>
        <v>0</v>
      </c>
      <c r="AO39" s="68">
        <f t="shared" si="10"/>
        <v>0</v>
      </c>
      <c r="AP39" s="68">
        <f t="shared" si="11"/>
        <v>0</v>
      </c>
      <c r="AQ39" s="68">
        <f t="shared" si="12"/>
        <v>0</v>
      </c>
    </row>
    <row r="40" spans="2:43">
      <c r="B40" s="10" t="s">
        <v>54</v>
      </c>
      <c r="C40" s="132">
        <v>554760000</v>
      </c>
      <c r="D40" s="132">
        <v>490422704</v>
      </c>
      <c r="E40" s="71">
        <v>0</v>
      </c>
      <c r="F40" s="71">
        <v>0</v>
      </c>
      <c r="G40" s="155">
        <v>193332719.13999999</v>
      </c>
      <c r="H40" s="155">
        <v>104832394.20999999</v>
      </c>
      <c r="I40" s="71">
        <v>0</v>
      </c>
      <c r="J40" s="155">
        <v>53874182.509999998</v>
      </c>
      <c r="K40" s="71">
        <v>0</v>
      </c>
      <c r="L40" s="155">
        <v>60697424.75</v>
      </c>
      <c r="M40" s="155">
        <v>28751211.280000001</v>
      </c>
      <c r="N40" s="71">
        <v>0</v>
      </c>
      <c r="O40" s="71">
        <v>0</v>
      </c>
      <c r="P40" s="155">
        <v>48934771.850000001</v>
      </c>
      <c r="Q40" s="155">
        <v>490422703.74000001</v>
      </c>
      <c r="R40" s="70">
        <v>0</v>
      </c>
      <c r="S40" s="70">
        <v>0</v>
      </c>
      <c r="T40" s="70">
        <v>0</v>
      </c>
      <c r="U40" s="70">
        <v>0</v>
      </c>
      <c r="V40" s="68">
        <v>0</v>
      </c>
      <c r="W40" s="68">
        <v>0</v>
      </c>
      <c r="X40" s="68">
        <v>0</v>
      </c>
      <c r="Y40" s="68">
        <v>0</v>
      </c>
      <c r="Z40" s="68">
        <v>0</v>
      </c>
      <c r="AA40" s="68">
        <v>0</v>
      </c>
      <c r="AB40" s="68">
        <v>0</v>
      </c>
      <c r="AC40" s="68">
        <v>0</v>
      </c>
      <c r="AD40" s="68">
        <v>0</v>
      </c>
      <c r="AE40" s="69">
        <f t="shared" si="0"/>
        <v>0</v>
      </c>
      <c r="AF40" s="68">
        <f t="shared" si="1"/>
        <v>0</v>
      </c>
      <c r="AG40" s="156">
        <f t="shared" si="2"/>
        <v>193332719.13999999</v>
      </c>
      <c r="AH40" s="156">
        <f t="shared" si="3"/>
        <v>104832394.20999999</v>
      </c>
      <c r="AI40" s="68">
        <f t="shared" si="4"/>
        <v>0</v>
      </c>
      <c r="AJ40" s="156">
        <f t="shared" si="5"/>
        <v>53874182.509999998</v>
      </c>
      <c r="AK40" s="68">
        <f t="shared" si="6"/>
        <v>0</v>
      </c>
      <c r="AL40" s="156">
        <f t="shared" si="7"/>
        <v>60697424.75</v>
      </c>
      <c r="AM40" s="156">
        <f t="shared" si="8"/>
        <v>28751211.280000001</v>
      </c>
      <c r="AN40" s="68">
        <f t="shared" si="9"/>
        <v>0</v>
      </c>
      <c r="AO40" s="68">
        <f t="shared" si="10"/>
        <v>0</v>
      </c>
      <c r="AP40" s="156">
        <f t="shared" si="11"/>
        <v>48934771.850000001</v>
      </c>
      <c r="AQ40" s="156">
        <f t="shared" si="12"/>
        <v>490422703.74000001</v>
      </c>
    </row>
    <row r="41" spans="2:43">
      <c r="B41" s="10" t="s">
        <v>55</v>
      </c>
      <c r="C41" s="11">
        <v>0</v>
      </c>
      <c r="D41" s="132">
        <v>73001619</v>
      </c>
      <c r="E41" s="71">
        <v>0</v>
      </c>
      <c r="F41" s="71">
        <v>0</v>
      </c>
      <c r="G41" s="71">
        <v>0</v>
      </c>
      <c r="H41" s="155">
        <v>6331266.4900000002</v>
      </c>
      <c r="I41" s="155">
        <v>1260157.95</v>
      </c>
      <c r="J41" s="155">
        <v>1675824.56</v>
      </c>
      <c r="K41" s="71">
        <v>0</v>
      </c>
      <c r="L41" s="71">
        <v>0</v>
      </c>
      <c r="M41" s="155">
        <v>51734595.25</v>
      </c>
      <c r="N41" s="71">
        <v>0</v>
      </c>
      <c r="O41" s="155">
        <v>1977482.84</v>
      </c>
      <c r="P41" s="155">
        <v>10022291.68</v>
      </c>
      <c r="Q41" s="155">
        <v>73001618.770000011</v>
      </c>
      <c r="R41" s="70">
        <v>0</v>
      </c>
      <c r="S41" s="70">
        <v>0</v>
      </c>
      <c r="T41" s="70">
        <v>0</v>
      </c>
      <c r="U41" s="70">
        <v>0</v>
      </c>
      <c r="V41" s="68">
        <v>0</v>
      </c>
      <c r="W41" s="68">
        <v>0</v>
      </c>
      <c r="X41" s="68">
        <v>0</v>
      </c>
      <c r="Y41" s="68">
        <v>0</v>
      </c>
      <c r="Z41" s="68">
        <v>0</v>
      </c>
      <c r="AA41" s="68">
        <v>0</v>
      </c>
      <c r="AB41" s="68">
        <v>0</v>
      </c>
      <c r="AC41" s="68">
        <v>0</v>
      </c>
      <c r="AD41" s="68">
        <v>0</v>
      </c>
      <c r="AE41" s="69">
        <f t="shared" si="0"/>
        <v>0</v>
      </c>
      <c r="AF41" s="68">
        <f t="shared" si="1"/>
        <v>0</v>
      </c>
      <c r="AG41" s="68">
        <f t="shared" si="2"/>
        <v>0</v>
      </c>
      <c r="AH41" s="156">
        <f t="shared" si="3"/>
        <v>6331266.4900000002</v>
      </c>
      <c r="AI41" s="156">
        <f t="shared" si="4"/>
        <v>1260157.95</v>
      </c>
      <c r="AJ41" s="156">
        <f t="shared" si="5"/>
        <v>1675824.56</v>
      </c>
      <c r="AK41" s="68">
        <f t="shared" si="6"/>
        <v>0</v>
      </c>
      <c r="AL41" s="68">
        <f t="shared" si="7"/>
        <v>0</v>
      </c>
      <c r="AM41" s="156">
        <f t="shared" si="8"/>
        <v>51734595.25</v>
      </c>
      <c r="AN41" s="68">
        <f t="shared" si="9"/>
        <v>0</v>
      </c>
      <c r="AO41" s="156">
        <f t="shared" si="10"/>
        <v>1977482.84</v>
      </c>
      <c r="AP41" s="156">
        <f t="shared" si="11"/>
        <v>10022291.68</v>
      </c>
      <c r="AQ41" s="156">
        <f t="shared" si="12"/>
        <v>73001618.770000011</v>
      </c>
    </row>
    <row r="42" spans="2:43">
      <c r="B42" s="10" t="s">
        <v>56</v>
      </c>
      <c r="C42" s="132">
        <v>1774172259</v>
      </c>
      <c r="D42" s="132">
        <v>0.63000011444091797</v>
      </c>
      <c r="E42" s="71">
        <v>0</v>
      </c>
      <c r="F42" s="71">
        <v>0</v>
      </c>
      <c r="G42" s="71">
        <v>0</v>
      </c>
      <c r="H42" s="71">
        <v>0</v>
      </c>
      <c r="I42" s="71">
        <v>0</v>
      </c>
      <c r="J42" s="71">
        <v>0</v>
      </c>
      <c r="K42" s="71">
        <v>0</v>
      </c>
      <c r="L42" s="71">
        <v>0</v>
      </c>
      <c r="M42" s="71">
        <v>0</v>
      </c>
      <c r="N42" s="71">
        <v>0</v>
      </c>
      <c r="O42" s="71">
        <v>0</v>
      </c>
      <c r="P42" s="71">
        <v>0</v>
      </c>
      <c r="Q42" s="71">
        <v>0</v>
      </c>
      <c r="R42" s="70">
        <v>0</v>
      </c>
      <c r="S42" s="70">
        <v>0</v>
      </c>
      <c r="T42" s="70">
        <v>0</v>
      </c>
      <c r="U42" s="70">
        <v>0</v>
      </c>
      <c r="V42" s="68">
        <v>0</v>
      </c>
      <c r="W42" s="68">
        <v>0</v>
      </c>
      <c r="X42" s="68">
        <v>0</v>
      </c>
      <c r="Y42" s="68">
        <v>0</v>
      </c>
      <c r="Z42" s="68">
        <v>0</v>
      </c>
      <c r="AA42" s="68">
        <v>0</v>
      </c>
      <c r="AB42" s="68">
        <v>0</v>
      </c>
      <c r="AC42" s="68">
        <v>0</v>
      </c>
      <c r="AD42" s="68">
        <v>0</v>
      </c>
      <c r="AE42" s="69">
        <f t="shared" si="0"/>
        <v>0</v>
      </c>
      <c r="AF42" s="68">
        <f t="shared" si="1"/>
        <v>0</v>
      </c>
      <c r="AG42" s="68">
        <f t="shared" si="2"/>
        <v>0</v>
      </c>
      <c r="AH42" s="68">
        <f t="shared" si="3"/>
        <v>0</v>
      </c>
      <c r="AI42" s="68">
        <f t="shared" si="4"/>
        <v>0</v>
      </c>
      <c r="AJ42" s="68">
        <f t="shared" si="5"/>
        <v>0</v>
      </c>
      <c r="AK42" s="68">
        <f t="shared" si="6"/>
        <v>0</v>
      </c>
      <c r="AL42" s="68">
        <f t="shared" si="7"/>
        <v>0</v>
      </c>
      <c r="AM42" s="68">
        <f t="shared" si="8"/>
        <v>0</v>
      </c>
      <c r="AN42" s="68">
        <f t="shared" si="9"/>
        <v>0</v>
      </c>
      <c r="AO42" s="68">
        <f t="shared" si="10"/>
        <v>0</v>
      </c>
      <c r="AP42" s="68">
        <f t="shared" si="11"/>
        <v>0</v>
      </c>
      <c r="AQ42" s="68">
        <f t="shared" si="12"/>
        <v>0</v>
      </c>
    </row>
    <row r="43" spans="2:43">
      <c r="B43" s="8" t="s">
        <v>57</v>
      </c>
      <c r="C43" s="151">
        <v>1898422656</v>
      </c>
      <c r="D43" s="151">
        <v>2677027864.8999996</v>
      </c>
      <c r="E43" s="152">
        <v>1531959.82</v>
      </c>
      <c r="F43" s="152">
        <v>4077404.6000000006</v>
      </c>
      <c r="G43" s="152">
        <v>9709733.5700000003</v>
      </c>
      <c r="H43" s="152">
        <v>19552103.900000002</v>
      </c>
      <c r="I43" s="152">
        <v>17885999.91</v>
      </c>
      <c r="J43" s="152">
        <v>15118161.76</v>
      </c>
      <c r="K43" s="152">
        <v>34168272.550000004</v>
      </c>
      <c r="L43" s="152">
        <v>36281420.059999987</v>
      </c>
      <c r="M43" s="152">
        <v>29013761.640000001</v>
      </c>
      <c r="N43" s="152">
        <v>13616859.699999999</v>
      </c>
      <c r="O43" s="152">
        <v>248470003.44999999</v>
      </c>
      <c r="P43" s="152">
        <v>745188247.25999999</v>
      </c>
      <c r="Q43" s="152">
        <v>1174613928.22</v>
      </c>
      <c r="R43" s="73">
        <v>0</v>
      </c>
      <c r="S43" s="73">
        <v>0</v>
      </c>
      <c r="T43" s="73">
        <v>0</v>
      </c>
      <c r="U43" s="73">
        <v>0</v>
      </c>
      <c r="V43" s="72">
        <v>0</v>
      </c>
      <c r="W43" s="72">
        <v>0</v>
      </c>
      <c r="X43" s="72">
        <v>0</v>
      </c>
      <c r="Y43" s="72">
        <v>0</v>
      </c>
      <c r="Z43" s="72">
        <v>0</v>
      </c>
      <c r="AA43" s="72">
        <v>0</v>
      </c>
      <c r="AB43" s="72">
        <v>0</v>
      </c>
      <c r="AC43" s="72">
        <v>0</v>
      </c>
      <c r="AD43" s="72">
        <v>0</v>
      </c>
      <c r="AE43" s="153">
        <f t="shared" si="0"/>
        <v>1531959.82</v>
      </c>
      <c r="AF43" s="154">
        <f t="shared" si="1"/>
        <v>4077404.6000000006</v>
      </c>
      <c r="AG43" s="154">
        <f t="shared" si="2"/>
        <v>9709733.5700000003</v>
      </c>
      <c r="AH43" s="154">
        <f t="shared" si="3"/>
        <v>19552103.900000002</v>
      </c>
      <c r="AI43" s="154">
        <f t="shared" si="4"/>
        <v>17885999.91</v>
      </c>
      <c r="AJ43" s="154">
        <f t="shared" si="5"/>
        <v>15118161.76</v>
      </c>
      <c r="AK43" s="154">
        <f t="shared" si="6"/>
        <v>34168272.550000004</v>
      </c>
      <c r="AL43" s="154">
        <f t="shared" si="7"/>
        <v>36281420.059999987</v>
      </c>
      <c r="AM43" s="154">
        <f t="shared" si="8"/>
        <v>29013761.640000001</v>
      </c>
      <c r="AN43" s="154">
        <f t="shared" si="9"/>
        <v>13616859.699999999</v>
      </c>
      <c r="AO43" s="154">
        <f t="shared" si="10"/>
        <v>248470003.44999999</v>
      </c>
      <c r="AP43" s="154">
        <f t="shared" si="11"/>
        <v>745188247.25999999</v>
      </c>
      <c r="AQ43" s="154">
        <f t="shared" si="12"/>
        <v>1174613928.22</v>
      </c>
    </row>
    <row r="44" spans="2:43">
      <c r="B44" s="10" t="s">
        <v>58</v>
      </c>
      <c r="C44" s="132">
        <v>391476498</v>
      </c>
      <c r="D44" s="132">
        <v>730741802.29999995</v>
      </c>
      <c r="E44" s="71">
        <v>0</v>
      </c>
      <c r="F44" s="71">
        <v>0</v>
      </c>
      <c r="G44" s="71">
        <v>0</v>
      </c>
      <c r="H44" s="71">
        <v>0</v>
      </c>
      <c r="I44" s="71">
        <v>0</v>
      </c>
      <c r="J44" s="71">
        <v>0</v>
      </c>
      <c r="K44" s="71">
        <v>0</v>
      </c>
      <c r="L44" s="155">
        <v>5227188.3100000005</v>
      </c>
      <c r="M44" s="71">
        <v>0</v>
      </c>
      <c r="N44" s="71">
        <v>0</v>
      </c>
      <c r="O44" s="155">
        <v>118030483.84999999</v>
      </c>
      <c r="P44" s="155">
        <v>206119529.98999998</v>
      </c>
      <c r="Q44" s="155">
        <v>329377202.14999998</v>
      </c>
      <c r="R44" s="70">
        <v>0</v>
      </c>
      <c r="S44" s="70">
        <v>0</v>
      </c>
      <c r="T44" s="70">
        <v>0</v>
      </c>
      <c r="U44" s="70">
        <v>0</v>
      </c>
      <c r="V44" s="68">
        <v>0</v>
      </c>
      <c r="W44" s="68">
        <v>0</v>
      </c>
      <c r="X44" s="68">
        <v>0</v>
      </c>
      <c r="Y44" s="68">
        <v>0</v>
      </c>
      <c r="Z44" s="68">
        <v>0</v>
      </c>
      <c r="AA44" s="68">
        <v>0</v>
      </c>
      <c r="AB44" s="68">
        <v>0</v>
      </c>
      <c r="AC44" s="68">
        <v>0</v>
      </c>
      <c r="AD44" s="68">
        <v>0</v>
      </c>
      <c r="AE44" s="69">
        <f t="shared" si="0"/>
        <v>0</v>
      </c>
      <c r="AF44" s="68">
        <f t="shared" si="1"/>
        <v>0</v>
      </c>
      <c r="AG44" s="68">
        <f t="shared" si="2"/>
        <v>0</v>
      </c>
      <c r="AH44" s="68">
        <f t="shared" si="3"/>
        <v>0</v>
      </c>
      <c r="AI44" s="68">
        <f t="shared" si="4"/>
        <v>0</v>
      </c>
      <c r="AJ44" s="68">
        <f t="shared" si="5"/>
        <v>0</v>
      </c>
      <c r="AK44" s="68">
        <f t="shared" si="6"/>
        <v>0</v>
      </c>
      <c r="AL44" s="156">
        <f t="shared" si="7"/>
        <v>5227188.3100000005</v>
      </c>
      <c r="AM44" s="68">
        <f t="shared" si="8"/>
        <v>0</v>
      </c>
      <c r="AN44" s="68">
        <f t="shared" si="9"/>
        <v>0</v>
      </c>
      <c r="AO44" s="156">
        <f t="shared" si="10"/>
        <v>118030483.84999999</v>
      </c>
      <c r="AP44" s="156">
        <f t="shared" si="11"/>
        <v>206119529.98999998</v>
      </c>
      <c r="AQ44" s="156">
        <f t="shared" si="12"/>
        <v>329377202.14999998</v>
      </c>
    </row>
    <row r="45" spans="2:43">
      <c r="B45" s="10" t="s">
        <v>38</v>
      </c>
      <c r="C45" s="11">
        <v>0</v>
      </c>
      <c r="D45" s="132">
        <v>5082</v>
      </c>
      <c r="E45" s="71">
        <v>0</v>
      </c>
      <c r="F45" s="71">
        <v>0</v>
      </c>
      <c r="G45" s="71">
        <v>0</v>
      </c>
      <c r="H45" s="71">
        <v>0</v>
      </c>
      <c r="I45" s="71">
        <v>0</v>
      </c>
      <c r="J45" s="71">
        <v>0</v>
      </c>
      <c r="K45" s="71">
        <v>0</v>
      </c>
      <c r="L45" s="155">
        <v>5081.32</v>
      </c>
      <c r="M45" s="71">
        <v>0</v>
      </c>
      <c r="N45" s="71">
        <v>0</v>
      </c>
      <c r="O45" s="71">
        <v>0</v>
      </c>
      <c r="P45" s="71">
        <v>0</v>
      </c>
      <c r="Q45" s="155">
        <v>5081.32</v>
      </c>
      <c r="R45" s="70">
        <v>0</v>
      </c>
      <c r="S45" s="70">
        <v>0</v>
      </c>
      <c r="T45" s="70">
        <v>0</v>
      </c>
      <c r="U45" s="70">
        <v>0</v>
      </c>
      <c r="V45" s="68">
        <v>0</v>
      </c>
      <c r="W45" s="68">
        <v>0</v>
      </c>
      <c r="X45" s="68">
        <v>0</v>
      </c>
      <c r="Y45" s="68">
        <v>0</v>
      </c>
      <c r="Z45" s="68">
        <v>0</v>
      </c>
      <c r="AA45" s="68">
        <v>0</v>
      </c>
      <c r="AB45" s="68">
        <v>0</v>
      </c>
      <c r="AC45" s="68">
        <v>0</v>
      </c>
      <c r="AD45" s="68">
        <v>0</v>
      </c>
      <c r="AE45" s="69">
        <f t="shared" si="0"/>
        <v>0</v>
      </c>
      <c r="AF45" s="68">
        <f t="shared" si="1"/>
        <v>0</v>
      </c>
      <c r="AG45" s="68">
        <f t="shared" si="2"/>
        <v>0</v>
      </c>
      <c r="AH45" s="68">
        <f t="shared" si="3"/>
        <v>0</v>
      </c>
      <c r="AI45" s="68">
        <f t="shared" si="4"/>
        <v>0</v>
      </c>
      <c r="AJ45" s="68">
        <f t="shared" si="5"/>
        <v>0</v>
      </c>
      <c r="AK45" s="68">
        <f t="shared" si="6"/>
        <v>0</v>
      </c>
      <c r="AL45" s="156">
        <f t="shared" si="7"/>
        <v>5081.32</v>
      </c>
      <c r="AM45" s="68">
        <f t="shared" si="8"/>
        <v>0</v>
      </c>
      <c r="AN45" s="68">
        <f t="shared" si="9"/>
        <v>0</v>
      </c>
      <c r="AO45" s="68">
        <f t="shared" si="10"/>
        <v>0</v>
      </c>
      <c r="AP45" s="68">
        <f t="shared" si="11"/>
        <v>0</v>
      </c>
      <c r="AQ45" s="156">
        <f t="shared" si="12"/>
        <v>5081.32</v>
      </c>
    </row>
    <row r="46" spans="2:43">
      <c r="B46" s="10" t="s">
        <v>40</v>
      </c>
      <c r="C46" s="132">
        <v>58406164</v>
      </c>
      <c r="D46" s="132">
        <v>133208402.90000001</v>
      </c>
      <c r="E46" s="71">
        <v>0</v>
      </c>
      <c r="F46" s="71">
        <v>0</v>
      </c>
      <c r="G46" s="71">
        <v>0</v>
      </c>
      <c r="H46" s="71">
        <v>0</v>
      </c>
      <c r="I46" s="155">
        <v>9322419</v>
      </c>
      <c r="J46" s="71">
        <v>0</v>
      </c>
      <c r="K46" s="71">
        <v>0</v>
      </c>
      <c r="L46" s="155">
        <v>3030.65</v>
      </c>
      <c r="M46" s="71">
        <v>0</v>
      </c>
      <c r="N46" s="71">
        <v>0</v>
      </c>
      <c r="O46" s="155">
        <v>9451416.5</v>
      </c>
      <c r="P46" s="155">
        <v>41631352.949999996</v>
      </c>
      <c r="Q46" s="155">
        <v>60408219.099999994</v>
      </c>
      <c r="R46" s="70">
        <v>0</v>
      </c>
      <c r="S46" s="70">
        <v>0</v>
      </c>
      <c r="T46" s="70">
        <v>0</v>
      </c>
      <c r="U46" s="70">
        <v>0</v>
      </c>
      <c r="V46" s="68">
        <v>0</v>
      </c>
      <c r="W46" s="68">
        <v>0</v>
      </c>
      <c r="X46" s="68">
        <v>0</v>
      </c>
      <c r="Y46" s="68">
        <v>0</v>
      </c>
      <c r="Z46" s="68">
        <v>0</v>
      </c>
      <c r="AA46" s="68">
        <v>0</v>
      </c>
      <c r="AB46" s="68">
        <v>0</v>
      </c>
      <c r="AC46" s="68">
        <v>0</v>
      </c>
      <c r="AD46" s="68">
        <v>0</v>
      </c>
      <c r="AE46" s="69">
        <f t="shared" si="0"/>
        <v>0</v>
      </c>
      <c r="AF46" s="68">
        <f t="shared" si="1"/>
        <v>0</v>
      </c>
      <c r="AG46" s="68">
        <f t="shared" si="2"/>
        <v>0</v>
      </c>
      <c r="AH46" s="68">
        <f t="shared" si="3"/>
        <v>0</v>
      </c>
      <c r="AI46" s="156">
        <f t="shared" si="4"/>
        <v>9322419</v>
      </c>
      <c r="AJ46" s="68">
        <f t="shared" si="5"/>
        <v>0</v>
      </c>
      <c r="AK46" s="68">
        <f t="shared" si="6"/>
        <v>0</v>
      </c>
      <c r="AL46" s="156">
        <f t="shared" si="7"/>
        <v>3030.65</v>
      </c>
      <c r="AM46" s="68">
        <f t="shared" si="8"/>
        <v>0</v>
      </c>
      <c r="AN46" s="68">
        <f t="shared" si="9"/>
        <v>0</v>
      </c>
      <c r="AO46" s="156">
        <f t="shared" si="10"/>
        <v>9451416.5</v>
      </c>
      <c r="AP46" s="156">
        <f t="shared" si="11"/>
        <v>41631352.949999996</v>
      </c>
      <c r="AQ46" s="156">
        <f t="shared" si="12"/>
        <v>60408219.099999994</v>
      </c>
    </row>
    <row r="47" spans="2:43">
      <c r="B47" s="10" t="s">
        <v>59</v>
      </c>
      <c r="C47" s="39">
        <v>0</v>
      </c>
      <c r="D47" s="132">
        <v>24104233</v>
      </c>
      <c r="E47" s="71">
        <v>0</v>
      </c>
      <c r="F47" s="71">
        <v>0</v>
      </c>
      <c r="G47" s="71">
        <v>0</v>
      </c>
      <c r="H47" s="71">
        <v>0</v>
      </c>
      <c r="I47" s="71">
        <v>0</v>
      </c>
      <c r="J47" s="71">
        <v>0</v>
      </c>
      <c r="K47" s="71">
        <v>0</v>
      </c>
      <c r="L47" s="71">
        <v>0</v>
      </c>
      <c r="M47" s="71">
        <v>0</v>
      </c>
      <c r="N47" s="71">
        <v>0</v>
      </c>
      <c r="O47" s="71">
        <v>0</v>
      </c>
      <c r="P47" s="155">
        <v>23492118.329999998</v>
      </c>
      <c r="Q47" s="155">
        <v>23492118.329999998</v>
      </c>
      <c r="R47" s="70">
        <v>0</v>
      </c>
      <c r="S47" s="70">
        <v>0</v>
      </c>
      <c r="T47" s="70">
        <v>0</v>
      </c>
      <c r="U47" s="70">
        <v>0</v>
      </c>
      <c r="V47" s="68">
        <v>0</v>
      </c>
      <c r="W47" s="68">
        <v>0</v>
      </c>
      <c r="X47" s="68">
        <v>0</v>
      </c>
      <c r="Y47" s="68">
        <v>0</v>
      </c>
      <c r="Z47" s="68">
        <v>0</v>
      </c>
      <c r="AA47" s="68">
        <v>0</v>
      </c>
      <c r="AB47" s="68">
        <v>0</v>
      </c>
      <c r="AC47" s="68">
        <v>0</v>
      </c>
      <c r="AD47" s="68">
        <v>0</v>
      </c>
      <c r="AE47" s="69">
        <f t="shared" si="0"/>
        <v>0</v>
      </c>
      <c r="AF47" s="68">
        <f t="shared" si="1"/>
        <v>0</v>
      </c>
      <c r="AG47" s="68">
        <f t="shared" si="2"/>
        <v>0</v>
      </c>
      <c r="AH47" s="68">
        <f t="shared" si="3"/>
        <v>0</v>
      </c>
      <c r="AI47" s="68">
        <f t="shared" si="4"/>
        <v>0</v>
      </c>
      <c r="AJ47" s="68">
        <f t="shared" si="5"/>
        <v>0</v>
      </c>
      <c r="AK47" s="68">
        <f t="shared" si="6"/>
        <v>0</v>
      </c>
      <c r="AL47" s="68">
        <f t="shared" si="7"/>
        <v>0</v>
      </c>
      <c r="AM47" s="68">
        <f t="shared" si="8"/>
        <v>0</v>
      </c>
      <c r="AN47" s="68">
        <f t="shared" si="9"/>
        <v>0</v>
      </c>
      <c r="AO47" s="68">
        <f t="shared" si="10"/>
        <v>0</v>
      </c>
      <c r="AP47" s="156">
        <f t="shared" si="11"/>
        <v>23492118.329999998</v>
      </c>
      <c r="AQ47" s="156">
        <f t="shared" si="12"/>
        <v>23492118.329999998</v>
      </c>
    </row>
    <row r="48" spans="2:43">
      <c r="B48" s="10" t="s">
        <v>60</v>
      </c>
      <c r="C48" s="132">
        <v>393740656</v>
      </c>
      <c r="D48" s="132">
        <v>673479462.5</v>
      </c>
      <c r="E48" s="155">
        <v>1531959.82</v>
      </c>
      <c r="F48" s="155">
        <v>3789104.6</v>
      </c>
      <c r="G48" s="155">
        <v>9709733.5700000003</v>
      </c>
      <c r="H48" s="155">
        <v>3551903.9</v>
      </c>
      <c r="I48" s="155">
        <v>8563580.9100000001</v>
      </c>
      <c r="J48" s="155">
        <v>15118161.76</v>
      </c>
      <c r="K48" s="155">
        <v>14336082.880000001</v>
      </c>
      <c r="L48" s="155">
        <v>25268293.389999997</v>
      </c>
      <c r="M48" s="155">
        <v>25161161.640000001</v>
      </c>
      <c r="N48" s="155">
        <v>13616859.699999999</v>
      </c>
      <c r="O48" s="155">
        <v>22593143.810000002</v>
      </c>
      <c r="P48" s="155">
        <v>30741350.199999999</v>
      </c>
      <c r="Q48" s="155">
        <v>173981336.18000001</v>
      </c>
      <c r="R48" s="70">
        <v>0</v>
      </c>
      <c r="S48" s="70">
        <v>0</v>
      </c>
      <c r="T48" s="70">
        <v>0</v>
      </c>
      <c r="U48" s="70">
        <v>0</v>
      </c>
      <c r="V48" s="68">
        <v>0</v>
      </c>
      <c r="W48" s="68">
        <v>0</v>
      </c>
      <c r="X48" s="68">
        <v>0</v>
      </c>
      <c r="Y48" s="68">
        <v>0</v>
      </c>
      <c r="Z48" s="68">
        <v>0</v>
      </c>
      <c r="AA48" s="68">
        <v>0</v>
      </c>
      <c r="AB48" s="68">
        <v>0</v>
      </c>
      <c r="AC48" s="68">
        <v>0</v>
      </c>
      <c r="AD48" s="68">
        <v>0</v>
      </c>
      <c r="AE48" s="129">
        <f t="shared" si="0"/>
        <v>1531959.82</v>
      </c>
      <c r="AF48" s="156">
        <f t="shared" si="1"/>
        <v>3789104.6</v>
      </c>
      <c r="AG48" s="156">
        <f t="shared" si="2"/>
        <v>9709733.5700000003</v>
      </c>
      <c r="AH48" s="156">
        <f t="shared" si="3"/>
        <v>3551903.9</v>
      </c>
      <c r="AI48" s="156">
        <f t="shared" si="4"/>
        <v>8563580.9100000001</v>
      </c>
      <c r="AJ48" s="156">
        <f t="shared" si="5"/>
        <v>15118161.76</v>
      </c>
      <c r="AK48" s="156">
        <f t="shared" si="6"/>
        <v>14336082.880000001</v>
      </c>
      <c r="AL48" s="156">
        <f t="shared" si="7"/>
        <v>25268293.389999997</v>
      </c>
      <c r="AM48" s="156">
        <f t="shared" si="8"/>
        <v>25161161.640000001</v>
      </c>
      <c r="AN48" s="156">
        <f t="shared" si="9"/>
        <v>13616859.699999999</v>
      </c>
      <c r="AO48" s="156">
        <f t="shared" si="10"/>
        <v>22593143.810000002</v>
      </c>
      <c r="AP48" s="156">
        <f t="shared" si="11"/>
        <v>30741350.199999999</v>
      </c>
      <c r="AQ48" s="156">
        <f t="shared" si="12"/>
        <v>173981336.18000001</v>
      </c>
    </row>
    <row r="49" spans="2:43">
      <c r="B49" s="10" t="s">
        <v>61</v>
      </c>
      <c r="C49" s="11">
        <v>0</v>
      </c>
      <c r="D49" s="132">
        <v>251248460.20999998</v>
      </c>
      <c r="E49" s="71">
        <v>0</v>
      </c>
      <c r="F49" s="71">
        <v>0</v>
      </c>
      <c r="G49" s="71">
        <v>0</v>
      </c>
      <c r="H49" s="71">
        <v>0</v>
      </c>
      <c r="I49" s="71">
        <v>0</v>
      </c>
      <c r="J49" s="71">
        <v>0</v>
      </c>
      <c r="K49" s="71">
        <v>0</v>
      </c>
      <c r="L49" s="71">
        <v>0</v>
      </c>
      <c r="M49" s="71">
        <v>0</v>
      </c>
      <c r="N49" s="71">
        <v>0</v>
      </c>
      <c r="O49" s="155">
        <v>98394959.289999992</v>
      </c>
      <c r="P49" s="155">
        <v>152723115.52000001</v>
      </c>
      <c r="Q49" s="155">
        <v>251118074.81</v>
      </c>
      <c r="R49" s="70">
        <v>0</v>
      </c>
      <c r="S49" s="70">
        <v>0</v>
      </c>
      <c r="T49" s="70">
        <v>0</v>
      </c>
      <c r="U49" s="70">
        <v>0</v>
      </c>
      <c r="V49" s="68">
        <v>0</v>
      </c>
      <c r="W49" s="68">
        <v>0</v>
      </c>
      <c r="X49" s="68">
        <v>0</v>
      </c>
      <c r="Y49" s="68">
        <v>0</v>
      </c>
      <c r="Z49" s="68">
        <v>0</v>
      </c>
      <c r="AA49" s="68">
        <v>0</v>
      </c>
      <c r="AB49" s="68">
        <v>0</v>
      </c>
      <c r="AC49" s="68">
        <v>0</v>
      </c>
      <c r="AD49" s="68">
        <v>0</v>
      </c>
      <c r="AE49" s="69">
        <f t="shared" si="0"/>
        <v>0</v>
      </c>
      <c r="AF49" s="68">
        <f t="shared" si="1"/>
        <v>0</v>
      </c>
      <c r="AG49" s="68">
        <f t="shared" si="2"/>
        <v>0</v>
      </c>
      <c r="AH49" s="68">
        <f t="shared" si="3"/>
        <v>0</v>
      </c>
      <c r="AI49" s="68">
        <f t="shared" si="4"/>
        <v>0</v>
      </c>
      <c r="AJ49" s="68">
        <f t="shared" si="5"/>
        <v>0</v>
      </c>
      <c r="AK49" s="68">
        <f t="shared" si="6"/>
        <v>0</v>
      </c>
      <c r="AL49" s="68">
        <f t="shared" si="7"/>
        <v>0</v>
      </c>
      <c r="AM49" s="68">
        <f t="shared" si="8"/>
        <v>0</v>
      </c>
      <c r="AN49" s="68">
        <f t="shared" si="9"/>
        <v>0</v>
      </c>
      <c r="AO49" s="156">
        <f t="shared" si="10"/>
        <v>98394959.289999992</v>
      </c>
      <c r="AP49" s="156">
        <f t="shared" si="11"/>
        <v>152723115.52000001</v>
      </c>
      <c r="AQ49" s="156">
        <f t="shared" si="12"/>
        <v>251118074.81</v>
      </c>
    </row>
    <row r="50" spans="2:43">
      <c r="B50" s="10" t="s">
        <v>53</v>
      </c>
      <c r="C50" s="132">
        <v>923982261</v>
      </c>
      <c r="D50" s="132">
        <v>391917589.69999999</v>
      </c>
      <c r="E50" s="71">
        <v>0</v>
      </c>
      <c r="F50" s="71">
        <v>0</v>
      </c>
      <c r="G50" s="71">
        <v>0</v>
      </c>
      <c r="H50" s="71">
        <v>0</v>
      </c>
      <c r="I50" s="71">
        <v>0</v>
      </c>
      <c r="J50" s="71">
        <v>0</v>
      </c>
      <c r="K50" s="71">
        <v>0</v>
      </c>
      <c r="L50" s="71">
        <v>0</v>
      </c>
      <c r="M50" s="71">
        <v>0</v>
      </c>
      <c r="N50" s="71">
        <v>0</v>
      </c>
      <c r="O50" s="71">
        <v>0</v>
      </c>
      <c r="P50" s="71">
        <v>0</v>
      </c>
      <c r="Q50" s="71">
        <v>0</v>
      </c>
      <c r="R50" s="70">
        <v>0</v>
      </c>
      <c r="S50" s="70">
        <v>0</v>
      </c>
      <c r="T50" s="70">
        <v>0</v>
      </c>
      <c r="U50" s="70">
        <v>0</v>
      </c>
      <c r="V50" s="68">
        <v>0</v>
      </c>
      <c r="W50" s="68">
        <v>0</v>
      </c>
      <c r="X50" s="68">
        <v>0</v>
      </c>
      <c r="Y50" s="68">
        <v>0</v>
      </c>
      <c r="Z50" s="68">
        <v>0</v>
      </c>
      <c r="AA50" s="68">
        <v>0</v>
      </c>
      <c r="AB50" s="68">
        <v>0</v>
      </c>
      <c r="AC50" s="68">
        <v>0</v>
      </c>
      <c r="AD50" s="68">
        <v>0</v>
      </c>
      <c r="AE50" s="69">
        <f t="shared" si="0"/>
        <v>0</v>
      </c>
      <c r="AF50" s="68">
        <f t="shared" si="1"/>
        <v>0</v>
      </c>
      <c r="AG50" s="68">
        <f t="shared" si="2"/>
        <v>0</v>
      </c>
      <c r="AH50" s="68">
        <f t="shared" si="3"/>
        <v>0</v>
      </c>
      <c r="AI50" s="68">
        <f t="shared" si="4"/>
        <v>0</v>
      </c>
      <c r="AJ50" s="68">
        <f t="shared" si="5"/>
        <v>0</v>
      </c>
      <c r="AK50" s="68">
        <f t="shared" si="6"/>
        <v>0</v>
      </c>
      <c r="AL50" s="68">
        <f t="shared" si="7"/>
        <v>0</v>
      </c>
      <c r="AM50" s="68">
        <f t="shared" si="8"/>
        <v>0</v>
      </c>
      <c r="AN50" s="68">
        <f t="shared" si="9"/>
        <v>0</v>
      </c>
      <c r="AO50" s="68">
        <f t="shared" si="10"/>
        <v>0</v>
      </c>
      <c r="AP50" s="68">
        <f t="shared" si="11"/>
        <v>0</v>
      </c>
      <c r="AQ50" s="68">
        <f t="shared" si="12"/>
        <v>0</v>
      </c>
    </row>
    <row r="51" spans="2:43">
      <c r="B51" s="10" t="s">
        <v>62</v>
      </c>
      <c r="C51" s="132">
        <v>130817077.00000001</v>
      </c>
      <c r="D51" s="132">
        <v>471912726.28999996</v>
      </c>
      <c r="E51" s="71">
        <v>0</v>
      </c>
      <c r="F51" s="155">
        <v>288300</v>
      </c>
      <c r="G51" s="71">
        <v>0</v>
      </c>
      <c r="H51" s="155">
        <v>16000200</v>
      </c>
      <c r="I51" s="71">
        <v>0</v>
      </c>
      <c r="J51" s="71">
        <v>0</v>
      </c>
      <c r="K51" s="155">
        <v>19832189.670000002</v>
      </c>
      <c r="L51" s="155">
        <v>5777826.3900000006</v>
      </c>
      <c r="M51" s="155">
        <v>3852600</v>
      </c>
      <c r="N51" s="71">
        <v>0</v>
      </c>
      <c r="O51" s="71">
        <v>0</v>
      </c>
      <c r="P51" s="155">
        <v>290070675.12</v>
      </c>
      <c r="Q51" s="155">
        <v>335821791.18000001</v>
      </c>
      <c r="R51" s="70">
        <v>0</v>
      </c>
      <c r="S51" s="70">
        <v>0</v>
      </c>
      <c r="T51" s="70">
        <v>0</v>
      </c>
      <c r="U51" s="70">
        <v>0</v>
      </c>
      <c r="V51" s="68">
        <v>0</v>
      </c>
      <c r="W51" s="68">
        <v>0</v>
      </c>
      <c r="X51" s="68">
        <v>0</v>
      </c>
      <c r="Y51" s="68">
        <v>0</v>
      </c>
      <c r="Z51" s="68">
        <v>0</v>
      </c>
      <c r="AA51" s="68">
        <v>0</v>
      </c>
      <c r="AB51" s="68">
        <v>0</v>
      </c>
      <c r="AC51" s="68">
        <v>0</v>
      </c>
      <c r="AD51" s="68">
        <v>0</v>
      </c>
      <c r="AE51" s="69">
        <f t="shared" si="0"/>
        <v>0</v>
      </c>
      <c r="AF51" s="156">
        <f t="shared" si="1"/>
        <v>288300</v>
      </c>
      <c r="AG51" s="68">
        <f t="shared" si="2"/>
        <v>0</v>
      </c>
      <c r="AH51" s="156">
        <f t="shared" si="3"/>
        <v>16000200</v>
      </c>
      <c r="AI51" s="68">
        <f t="shared" si="4"/>
        <v>0</v>
      </c>
      <c r="AJ51" s="68">
        <f t="shared" si="5"/>
        <v>0</v>
      </c>
      <c r="AK51" s="156">
        <f t="shared" si="6"/>
        <v>19832189.670000002</v>
      </c>
      <c r="AL51" s="156">
        <f t="shared" si="7"/>
        <v>5777826.3900000006</v>
      </c>
      <c r="AM51" s="156">
        <f t="shared" si="8"/>
        <v>3852600</v>
      </c>
      <c r="AN51" s="68">
        <f t="shared" si="9"/>
        <v>0</v>
      </c>
      <c r="AO51" s="68">
        <f t="shared" si="10"/>
        <v>0</v>
      </c>
      <c r="AP51" s="156">
        <f t="shared" si="11"/>
        <v>290070675.12</v>
      </c>
      <c r="AQ51" s="156">
        <f t="shared" si="12"/>
        <v>335821791.18000001</v>
      </c>
    </row>
    <row r="52" spans="2:43">
      <c r="B52" s="10" t="s">
        <v>63</v>
      </c>
      <c r="C52" s="39">
        <v>0</v>
      </c>
      <c r="D52" s="132">
        <v>410106</v>
      </c>
      <c r="E52" s="71">
        <v>0</v>
      </c>
      <c r="F52" s="71">
        <v>0</v>
      </c>
      <c r="G52" s="71">
        <v>0</v>
      </c>
      <c r="H52" s="71">
        <v>0</v>
      </c>
      <c r="I52" s="71">
        <v>0</v>
      </c>
      <c r="J52" s="71">
        <v>0</v>
      </c>
      <c r="K52" s="71">
        <v>0</v>
      </c>
      <c r="L52" s="71">
        <v>0</v>
      </c>
      <c r="M52" s="71">
        <v>0</v>
      </c>
      <c r="N52" s="71">
        <v>0</v>
      </c>
      <c r="O52" s="71">
        <v>0</v>
      </c>
      <c r="P52" s="155">
        <v>410105.15</v>
      </c>
      <c r="Q52" s="155">
        <v>410105.15</v>
      </c>
      <c r="R52" s="70">
        <v>0</v>
      </c>
      <c r="S52" s="70">
        <v>0</v>
      </c>
      <c r="T52" s="70">
        <v>0</v>
      </c>
      <c r="U52" s="70">
        <v>0</v>
      </c>
      <c r="V52" s="68">
        <v>0</v>
      </c>
      <c r="W52" s="68">
        <v>0</v>
      </c>
      <c r="X52" s="68">
        <v>0</v>
      </c>
      <c r="Y52" s="68">
        <v>0</v>
      </c>
      <c r="Z52" s="68">
        <v>0</v>
      </c>
      <c r="AA52" s="68">
        <v>0</v>
      </c>
      <c r="AB52" s="68">
        <v>0</v>
      </c>
      <c r="AC52" s="68">
        <v>0</v>
      </c>
      <c r="AD52" s="68">
        <v>0</v>
      </c>
      <c r="AE52" s="69">
        <f t="shared" si="0"/>
        <v>0</v>
      </c>
      <c r="AF52" s="68">
        <f t="shared" si="1"/>
        <v>0</v>
      </c>
      <c r="AG52" s="68">
        <f t="shared" si="2"/>
        <v>0</v>
      </c>
      <c r="AH52" s="68">
        <f t="shared" si="3"/>
        <v>0</v>
      </c>
      <c r="AI52" s="68">
        <f t="shared" si="4"/>
        <v>0</v>
      </c>
      <c r="AJ52" s="68">
        <f t="shared" si="5"/>
        <v>0</v>
      </c>
      <c r="AK52" s="68">
        <f t="shared" si="6"/>
        <v>0</v>
      </c>
      <c r="AL52" s="68">
        <f t="shared" si="7"/>
        <v>0</v>
      </c>
      <c r="AM52" s="68">
        <f t="shared" si="8"/>
        <v>0</v>
      </c>
      <c r="AN52" s="68">
        <f t="shared" si="9"/>
        <v>0</v>
      </c>
      <c r="AO52" s="68">
        <f t="shared" si="10"/>
        <v>0</v>
      </c>
      <c r="AP52" s="156">
        <f t="shared" si="11"/>
        <v>410105.15</v>
      </c>
      <c r="AQ52" s="156">
        <f t="shared" si="12"/>
        <v>410105.15</v>
      </c>
    </row>
    <row r="53" spans="2:43">
      <c r="B53" s="15" t="s">
        <v>64</v>
      </c>
      <c r="C53" s="159">
        <v>624407045081</v>
      </c>
      <c r="D53" s="160">
        <v>639961848069.17004</v>
      </c>
      <c r="E53" s="161">
        <f t="shared" ref="E53:P53" si="13">E10+E15+E18+E21+E43</f>
        <v>44799598998.289993</v>
      </c>
      <c r="F53" s="161">
        <f t="shared" si="13"/>
        <v>47710616734.659988</v>
      </c>
      <c r="G53" s="161">
        <f t="shared" si="13"/>
        <v>48815907559.360001</v>
      </c>
      <c r="H53" s="161">
        <f t="shared" si="13"/>
        <v>40570546511.230003</v>
      </c>
      <c r="I53" s="161">
        <f t="shared" si="13"/>
        <v>42993941973.600006</v>
      </c>
      <c r="J53" s="161">
        <f t="shared" si="13"/>
        <v>57213550184.199997</v>
      </c>
      <c r="K53" s="161">
        <f t="shared" si="13"/>
        <v>40437343820.410004</v>
      </c>
      <c r="L53" s="161">
        <f t="shared" si="13"/>
        <v>44252810300.629997</v>
      </c>
      <c r="M53" s="161">
        <f t="shared" si="13"/>
        <v>44394940088.75</v>
      </c>
      <c r="N53" s="161">
        <f t="shared" si="13"/>
        <v>40930087881.769997</v>
      </c>
      <c r="O53" s="161">
        <f t="shared" si="13"/>
        <v>48015387529.669998</v>
      </c>
      <c r="P53" s="161">
        <f t="shared" si="13"/>
        <v>112195747531.89999</v>
      </c>
      <c r="Q53" s="161">
        <f>SUM(E53:P53)</f>
        <v>612330479114.46997</v>
      </c>
      <c r="R53" s="67">
        <f t="shared" ref="R53:AD53" si="14">R18</f>
        <v>0</v>
      </c>
      <c r="S53" s="162">
        <f t="shared" si="14"/>
        <v>1040335600.0000001</v>
      </c>
      <c r="T53" s="162">
        <f t="shared" si="14"/>
        <v>2832410347.3200002</v>
      </c>
      <c r="U53" s="162">
        <f t="shared" si="14"/>
        <v>168102480</v>
      </c>
      <c r="V53" s="162">
        <f t="shared" si="14"/>
        <v>508148579.11000001</v>
      </c>
      <c r="W53" s="162">
        <f t="shared" si="14"/>
        <v>515493047.03999996</v>
      </c>
      <c r="X53" s="162">
        <f t="shared" si="14"/>
        <v>110216891.02</v>
      </c>
      <c r="Y53" s="162">
        <f t="shared" si="14"/>
        <v>1161419839.05</v>
      </c>
      <c r="Z53" s="162">
        <f t="shared" si="14"/>
        <v>1713799929</v>
      </c>
      <c r="AA53" s="162">
        <f t="shared" si="14"/>
        <v>950629522.13999999</v>
      </c>
      <c r="AB53" s="162">
        <f t="shared" si="14"/>
        <v>1060521929.54</v>
      </c>
      <c r="AC53" s="162">
        <f t="shared" si="14"/>
        <v>1557080100.7</v>
      </c>
      <c r="AD53" s="162">
        <f t="shared" si="14"/>
        <v>11618158264.920002</v>
      </c>
      <c r="AE53" s="163">
        <f t="shared" ref="AE53:AQ53" si="15">AE10+AE15+AE18+AE21+AE43</f>
        <v>44799598998.289993</v>
      </c>
      <c r="AF53" s="163">
        <f t="shared" si="15"/>
        <v>48750952334.659988</v>
      </c>
      <c r="AG53" s="163">
        <f t="shared" si="15"/>
        <v>51648317906.68</v>
      </c>
      <c r="AH53" s="163">
        <f t="shared" si="15"/>
        <v>40738648991.230003</v>
      </c>
      <c r="AI53" s="163">
        <f t="shared" si="15"/>
        <v>43502090552.710007</v>
      </c>
      <c r="AJ53" s="163">
        <f t="shared" si="15"/>
        <v>57729043231.239998</v>
      </c>
      <c r="AK53" s="163">
        <f t="shared" si="15"/>
        <v>40547560711.430008</v>
      </c>
      <c r="AL53" s="163">
        <f t="shared" si="15"/>
        <v>45414230139.68</v>
      </c>
      <c r="AM53" s="163">
        <f t="shared" si="15"/>
        <v>46108740017.75</v>
      </c>
      <c r="AN53" s="163">
        <f t="shared" si="15"/>
        <v>41880717403.909996</v>
      </c>
      <c r="AO53" s="163">
        <f t="shared" si="15"/>
        <v>49075909459.209999</v>
      </c>
      <c r="AP53" s="163">
        <f t="shared" si="15"/>
        <v>113752827632.60001</v>
      </c>
      <c r="AQ53" s="163">
        <f t="shared" si="15"/>
        <v>623948637379.39001</v>
      </c>
    </row>
    <row r="54" spans="2:43">
      <c r="B54" s="3"/>
      <c r="C54" s="3"/>
      <c r="D54" s="3"/>
      <c r="E54" s="66"/>
      <c r="F54" s="66"/>
      <c r="G54" s="66"/>
      <c r="H54" s="66"/>
      <c r="I54" s="66"/>
      <c r="J54" s="66"/>
      <c r="K54" s="66"/>
      <c r="L54" s="66"/>
      <c r="M54" s="66"/>
      <c r="N54" s="66"/>
      <c r="O54" s="66"/>
      <c r="P54" s="66"/>
      <c r="Q54" s="65"/>
    </row>
    <row r="55" spans="2:43">
      <c r="B55" s="83"/>
      <c r="C55" s="83"/>
      <c r="D55" s="83"/>
      <c r="E55" s="66"/>
      <c r="F55" s="66"/>
      <c r="G55" s="64"/>
      <c r="H55" s="64"/>
      <c r="I55" s="64"/>
      <c r="J55" s="64"/>
      <c r="K55" s="64"/>
      <c r="L55" s="64"/>
      <c r="M55" s="64"/>
      <c r="N55" s="64"/>
      <c r="O55" s="64"/>
      <c r="P55" s="64"/>
      <c r="Q55" s="50"/>
    </row>
    <row r="56" spans="2:43" ht="33" customHeight="1">
      <c r="B56" s="15" t="s">
        <v>65</v>
      </c>
      <c r="C56" s="35" t="s">
        <v>7</v>
      </c>
      <c r="D56" s="35" t="s">
        <v>8</v>
      </c>
      <c r="E56" s="63" t="s">
        <v>12</v>
      </c>
      <c r="F56" s="63" t="s">
        <v>13</v>
      </c>
      <c r="G56" s="63" t="s">
        <v>14</v>
      </c>
      <c r="H56" s="63" t="s">
        <v>15</v>
      </c>
      <c r="I56" s="63" t="s">
        <v>16</v>
      </c>
      <c r="J56" s="63" t="s">
        <v>17</v>
      </c>
      <c r="K56" s="63" t="s">
        <v>18</v>
      </c>
      <c r="L56" s="63" t="s">
        <v>19</v>
      </c>
      <c r="M56" s="63" t="s">
        <v>20</v>
      </c>
      <c r="N56" s="63" t="s">
        <v>21</v>
      </c>
      <c r="O56" s="63" t="s">
        <v>22</v>
      </c>
      <c r="P56" s="63" t="s">
        <v>23</v>
      </c>
      <c r="Q56" s="63" t="s">
        <v>24</v>
      </c>
      <c r="R56" s="55" t="s">
        <v>12</v>
      </c>
      <c r="S56" s="55" t="s">
        <v>13</v>
      </c>
      <c r="T56" s="55" t="s">
        <v>14</v>
      </c>
      <c r="U56" s="55" t="s">
        <v>15</v>
      </c>
      <c r="V56" s="55" t="s">
        <v>16</v>
      </c>
      <c r="W56" s="55" t="s">
        <v>17</v>
      </c>
      <c r="X56" s="55" t="s">
        <v>18</v>
      </c>
      <c r="Y56" s="55" t="s">
        <v>19</v>
      </c>
      <c r="Z56" s="55" t="s">
        <v>20</v>
      </c>
      <c r="AA56" s="55" t="s">
        <v>21</v>
      </c>
      <c r="AB56" s="55" t="s">
        <v>22</v>
      </c>
      <c r="AC56" s="55" t="s">
        <v>23</v>
      </c>
      <c r="AD56" s="55" t="s">
        <v>24</v>
      </c>
      <c r="AE56" s="61" t="s">
        <v>12</v>
      </c>
      <c r="AF56" s="61" t="s">
        <v>13</v>
      </c>
      <c r="AG56" s="61" t="s">
        <v>14</v>
      </c>
      <c r="AH56" s="61" t="s">
        <v>15</v>
      </c>
      <c r="AI56" s="61" t="s">
        <v>16</v>
      </c>
      <c r="AJ56" s="61" t="s">
        <v>17</v>
      </c>
      <c r="AK56" s="61" t="s">
        <v>18</v>
      </c>
      <c r="AL56" s="62" t="s">
        <v>19</v>
      </c>
      <c r="AM56" s="62" t="s">
        <v>20</v>
      </c>
      <c r="AN56" s="62" t="s">
        <v>21</v>
      </c>
      <c r="AO56" s="62" t="s">
        <v>22</v>
      </c>
      <c r="AP56" s="62" t="s">
        <v>23</v>
      </c>
      <c r="AQ56" s="61" t="s">
        <v>24</v>
      </c>
    </row>
    <row r="57" spans="2:43">
      <c r="B57" s="8" t="s">
        <v>25</v>
      </c>
      <c r="C57" s="152">
        <v>25123261792</v>
      </c>
      <c r="D57" s="152">
        <v>26859985111.189999</v>
      </c>
      <c r="E57" s="152">
        <v>4725429000</v>
      </c>
      <c r="F57" s="152">
        <v>5048260626.8800001</v>
      </c>
      <c r="G57" s="152">
        <v>669634696.35000002</v>
      </c>
      <c r="H57" s="152">
        <v>524630055.39999998</v>
      </c>
      <c r="I57" s="152">
        <v>1613186496.25</v>
      </c>
      <c r="J57" s="152">
        <v>687430941.25</v>
      </c>
      <c r="K57" s="152">
        <v>4546635796.46</v>
      </c>
      <c r="L57" s="152">
        <v>1235054392.48</v>
      </c>
      <c r="M57" s="152">
        <v>2523149928.8099999</v>
      </c>
      <c r="N57" s="152">
        <v>1200302333.1900001</v>
      </c>
      <c r="O57" s="152">
        <v>1370493721.6800001</v>
      </c>
      <c r="P57" s="152">
        <v>599569177.63999999</v>
      </c>
      <c r="Q57" s="152">
        <v>24743777166.389999</v>
      </c>
      <c r="R57" s="57">
        <v>0</v>
      </c>
      <c r="S57" s="57">
        <v>0</v>
      </c>
      <c r="T57" s="57">
        <v>0</v>
      </c>
      <c r="U57" s="57">
        <v>0</v>
      </c>
      <c r="V57" s="57">
        <v>0</v>
      </c>
      <c r="W57" s="57">
        <v>0</v>
      </c>
      <c r="X57" s="57">
        <v>0</v>
      </c>
      <c r="Y57" s="57">
        <v>0</v>
      </c>
      <c r="Z57" s="57">
        <v>0</v>
      </c>
      <c r="AA57" s="57">
        <v>0</v>
      </c>
      <c r="AB57" s="57">
        <v>0</v>
      </c>
      <c r="AC57" s="57">
        <v>0</v>
      </c>
      <c r="AD57" s="57">
        <v>0</v>
      </c>
      <c r="AE57" s="129">
        <f t="shared" ref="AE57:AE80" si="16">E57</f>
        <v>4725429000</v>
      </c>
      <c r="AF57" s="129">
        <f t="shared" ref="AF57:AF80" si="17">F57</f>
        <v>5048260626.8800001</v>
      </c>
      <c r="AG57" s="129">
        <f t="shared" ref="AG57:AG80" si="18">G57</f>
        <v>669634696.35000002</v>
      </c>
      <c r="AH57" s="129">
        <f t="shared" ref="AH57:AH80" si="19">H57</f>
        <v>524630055.39999998</v>
      </c>
      <c r="AI57" s="129">
        <f t="shared" ref="AI57:AI80" si="20">I57</f>
        <v>1613186496.25</v>
      </c>
      <c r="AJ57" s="129">
        <f t="shared" ref="AJ57:AJ80" si="21">J57</f>
        <v>687430941.25</v>
      </c>
      <c r="AK57" s="129">
        <f t="shared" ref="AK57:AK80" si="22">K57</f>
        <v>4546635796.46</v>
      </c>
      <c r="AL57" s="129">
        <f t="shared" ref="AL57:AL80" si="23">L57</f>
        <v>1235054392.48</v>
      </c>
      <c r="AM57" s="129">
        <f t="shared" ref="AM57:AM80" si="24">M57</f>
        <v>2523149928.8099999</v>
      </c>
      <c r="AN57" s="129">
        <f t="shared" ref="AN57:AN80" si="25">N57</f>
        <v>1200302333.1900001</v>
      </c>
      <c r="AO57" s="129">
        <f t="shared" ref="AO57:AO80" si="26">O57</f>
        <v>1370493721.6800001</v>
      </c>
      <c r="AP57" s="129">
        <f t="shared" ref="AP57:AP80" si="27">P57</f>
        <v>599569177.63999999</v>
      </c>
      <c r="AQ57" s="129">
        <f t="shared" ref="AQ57:AQ80" si="28">Q57</f>
        <v>24743777166.389999</v>
      </c>
    </row>
    <row r="58" spans="2:43">
      <c r="B58" s="10" t="s">
        <v>26</v>
      </c>
      <c r="C58" s="132">
        <v>25123261792</v>
      </c>
      <c r="D58" s="132">
        <v>26859985111.189999</v>
      </c>
      <c r="E58" s="155">
        <v>4725429000</v>
      </c>
      <c r="F58" s="155">
        <v>5048260626.8800001</v>
      </c>
      <c r="G58" s="155">
        <v>669634696.35000002</v>
      </c>
      <c r="H58" s="155">
        <v>524630055.39999998</v>
      </c>
      <c r="I58" s="155">
        <v>1613186496.25</v>
      </c>
      <c r="J58" s="155">
        <v>687430941.25</v>
      </c>
      <c r="K58" s="155">
        <v>4546635796.46</v>
      </c>
      <c r="L58" s="155">
        <v>1235054392.48</v>
      </c>
      <c r="M58" s="155">
        <v>2523149928.8099999</v>
      </c>
      <c r="N58" s="155">
        <v>1200302333.1900001</v>
      </c>
      <c r="O58" s="155">
        <v>1370493721.6800001</v>
      </c>
      <c r="P58" s="155">
        <v>599569177.63999999</v>
      </c>
      <c r="Q58" s="155">
        <v>24743777166.389999</v>
      </c>
      <c r="R58" s="57">
        <v>0</v>
      </c>
      <c r="S58" s="57">
        <v>0</v>
      </c>
      <c r="T58" s="57">
        <v>0</v>
      </c>
      <c r="U58" s="57">
        <v>0</v>
      </c>
      <c r="V58" s="57">
        <v>0</v>
      </c>
      <c r="W58" s="57">
        <v>0</v>
      </c>
      <c r="X58" s="57">
        <v>0</v>
      </c>
      <c r="Y58" s="57">
        <v>0</v>
      </c>
      <c r="Z58" s="57">
        <v>0</v>
      </c>
      <c r="AA58" s="57">
        <v>0</v>
      </c>
      <c r="AB58" s="57">
        <v>0</v>
      </c>
      <c r="AC58" s="57">
        <v>0</v>
      </c>
      <c r="AD58" s="57">
        <v>0</v>
      </c>
      <c r="AE58" s="129">
        <f t="shared" si="16"/>
        <v>4725429000</v>
      </c>
      <c r="AF58" s="129">
        <f t="shared" si="17"/>
        <v>5048260626.8800001</v>
      </c>
      <c r="AG58" s="129">
        <f t="shared" si="18"/>
        <v>669634696.35000002</v>
      </c>
      <c r="AH58" s="129">
        <f t="shared" si="19"/>
        <v>524630055.39999998</v>
      </c>
      <c r="AI58" s="129">
        <f t="shared" si="20"/>
        <v>1613186496.25</v>
      </c>
      <c r="AJ58" s="129">
        <f t="shared" si="21"/>
        <v>687430941.25</v>
      </c>
      <c r="AK58" s="129">
        <f t="shared" si="22"/>
        <v>4546635796.46</v>
      </c>
      <c r="AL58" s="129">
        <f t="shared" si="23"/>
        <v>1235054392.48</v>
      </c>
      <c r="AM58" s="129">
        <f t="shared" si="24"/>
        <v>2523149928.8099999</v>
      </c>
      <c r="AN58" s="129">
        <f t="shared" si="25"/>
        <v>1200302333.1900001</v>
      </c>
      <c r="AO58" s="129">
        <f t="shared" si="26"/>
        <v>1370493721.6800001</v>
      </c>
      <c r="AP58" s="129">
        <f t="shared" si="27"/>
        <v>599569177.63999999</v>
      </c>
      <c r="AQ58" s="129">
        <f t="shared" si="28"/>
        <v>24743777166.389999</v>
      </c>
    </row>
    <row r="59" spans="2:43">
      <c r="B59" s="8" t="s">
        <v>30</v>
      </c>
      <c r="C59" s="21">
        <v>0</v>
      </c>
      <c r="D59" s="151">
        <v>23559445.009999998</v>
      </c>
      <c r="E59" s="59">
        <v>0</v>
      </c>
      <c r="F59" s="152">
        <v>1589726.39</v>
      </c>
      <c r="G59" s="152">
        <v>1589726.39</v>
      </c>
      <c r="H59" s="152">
        <v>1589726.39</v>
      </c>
      <c r="I59" s="152">
        <v>1589726.39</v>
      </c>
      <c r="J59" s="152">
        <v>1589726.39</v>
      </c>
      <c r="K59" s="152">
        <v>1589726.39</v>
      </c>
      <c r="L59" s="152">
        <v>1589726.39</v>
      </c>
      <c r="M59" s="152">
        <v>1589726.39</v>
      </c>
      <c r="N59" s="152">
        <v>1589726.39</v>
      </c>
      <c r="O59" s="152">
        <v>1589726.39</v>
      </c>
      <c r="P59" s="152">
        <v>1589726.39</v>
      </c>
      <c r="Q59" s="152">
        <v>17486990.290000003</v>
      </c>
      <c r="R59" s="57">
        <v>0</v>
      </c>
      <c r="S59" s="57">
        <v>0</v>
      </c>
      <c r="T59" s="57">
        <v>0</v>
      </c>
      <c r="U59" s="57">
        <v>0</v>
      </c>
      <c r="V59" s="57">
        <v>0</v>
      </c>
      <c r="W59" s="57">
        <v>0</v>
      </c>
      <c r="X59" s="57">
        <v>0</v>
      </c>
      <c r="Y59" s="57">
        <v>0</v>
      </c>
      <c r="Z59" s="57">
        <v>0</v>
      </c>
      <c r="AA59" s="57">
        <v>0</v>
      </c>
      <c r="AB59" s="57">
        <v>0</v>
      </c>
      <c r="AC59" s="57">
        <v>0</v>
      </c>
      <c r="AD59" s="57">
        <v>0</v>
      </c>
      <c r="AE59" s="58">
        <f t="shared" si="16"/>
        <v>0</v>
      </c>
      <c r="AF59" s="129">
        <f t="shared" si="17"/>
        <v>1589726.39</v>
      </c>
      <c r="AG59" s="129">
        <f t="shared" si="18"/>
        <v>1589726.39</v>
      </c>
      <c r="AH59" s="129">
        <f t="shared" si="19"/>
        <v>1589726.39</v>
      </c>
      <c r="AI59" s="129">
        <f t="shared" si="20"/>
        <v>1589726.39</v>
      </c>
      <c r="AJ59" s="129">
        <f t="shared" si="21"/>
        <v>1589726.39</v>
      </c>
      <c r="AK59" s="129">
        <f t="shared" si="22"/>
        <v>1589726.39</v>
      </c>
      <c r="AL59" s="129">
        <f t="shared" si="23"/>
        <v>1589726.39</v>
      </c>
      <c r="AM59" s="129">
        <f t="shared" si="24"/>
        <v>1589726.39</v>
      </c>
      <c r="AN59" s="129">
        <f t="shared" si="25"/>
        <v>1589726.39</v>
      </c>
      <c r="AO59" s="129">
        <f t="shared" si="26"/>
        <v>1589726.39</v>
      </c>
      <c r="AP59" s="129">
        <f t="shared" si="27"/>
        <v>1589726.39</v>
      </c>
      <c r="AQ59" s="129">
        <f t="shared" si="28"/>
        <v>17486990.290000003</v>
      </c>
    </row>
    <row r="60" spans="2:43">
      <c r="B60" s="10" t="s">
        <v>26</v>
      </c>
      <c r="C60" s="21">
        <v>0</v>
      </c>
      <c r="D60" s="132">
        <v>4482728.01</v>
      </c>
      <c r="E60" s="57">
        <v>0</v>
      </c>
      <c r="F60" s="57">
        <v>0</v>
      </c>
      <c r="G60" s="57">
        <v>0</v>
      </c>
      <c r="H60" s="57">
        <v>0</v>
      </c>
      <c r="I60" s="57">
        <v>0</v>
      </c>
      <c r="J60" s="57">
        <v>0</v>
      </c>
      <c r="K60" s="57">
        <v>0</v>
      </c>
      <c r="L60" s="57">
        <v>0</v>
      </c>
      <c r="M60" s="57">
        <v>0</v>
      </c>
      <c r="N60" s="57">
        <v>0</v>
      </c>
      <c r="O60" s="57">
        <v>0</v>
      </c>
      <c r="P60" s="57">
        <v>0</v>
      </c>
      <c r="Q60" s="57">
        <v>0</v>
      </c>
      <c r="R60" s="57">
        <v>0</v>
      </c>
      <c r="S60" s="57">
        <v>0</v>
      </c>
      <c r="T60" s="57">
        <v>0</v>
      </c>
      <c r="U60" s="57">
        <v>0</v>
      </c>
      <c r="V60" s="57">
        <v>0</v>
      </c>
      <c r="W60" s="57">
        <v>0</v>
      </c>
      <c r="X60" s="57">
        <v>0</v>
      </c>
      <c r="Y60" s="57">
        <v>0</v>
      </c>
      <c r="Z60" s="57">
        <v>0</v>
      </c>
      <c r="AA60" s="57">
        <v>0</v>
      </c>
      <c r="AB60" s="57">
        <v>0</v>
      </c>
      <c r="AC60" s="57">
        <v>0</v>
      </c>
      <c r="AD60" s="57">
        <v>0</v>
      </c>
      <c r="AE60" s="58">
        <f t="shared" si="16"/>
        <v>0</v>
      </c>
      <c r="AF60" s="58">
        <f t="shared" si="17"/>
        <v>0</v>
      </c>
      <c r="AG60" s="58">
        <f t="shared" si="18"/>
        <v>0</v>
      </c>
      <c r="AH60" s="58">
        <f t="shared" si="19"/>
        <v>0</v>
      </c>
      <c r="AI60" s="58">
        <f t="shared" si="20"/>
        <v>0</v>
      </c>
      <c r="AJ60" s="58">
        <f t="shared" si="21"/>
        <v>0</v>
      </c>
      <c r="AK60" s="58">
        <f t="shared" si="22"/>
        <v>0</v>
      </c>
      <c r="AL60" s="58">
        <f t="shared" si="23"/>
        <v>0</v>
      </c>
      <c r="AM60" s="58">
        <f t="shared" si="24"/>
        <v>0</v>
      </c>
      <c r="AN60" s="58">
        <f t="shared" si="25"/>
        <v>0</v>
      </c>
      <c r="AO60" s="58">
        <f t="shared" si="26"/>
        <v>0</v>
      </c>
      <c r="AP60" s="58">
        <f t="shared" si="27"/>
        <v>0</v>
      </c>
      <c r="AQ60" s="58">
        <f t="shared" si="28"/>
        <v>0</v>
      </c>
    </row>
    <row r="61" spans="2:43">
      <c r="B61" s="10" t="s">
        <v>31</v>
      </c>
      <c r="C61" s="21">
        <v>0</v>
      </c>
      <c r="D61" s="132">
        <v>19076717</v>
      </c>
      <c r="E61" s="57">
        <v>0</v>
      </c>
      <c r="F61" s="155">
        <v>1589726.39</v>
      </c>
      <c r="G61" s="155">
        <v>1589726.39</v>
      </c>
      <c r="H61" s="155">
        <v>1589726.39</v>
      </c>
      <c r="I61" s="155">
        <v>1589726.39</v>
      </c>
      <c r="J61" s="155">
        <v>1589726.39</v>
      </c>
      <c r="K61" s="155">
        <v>1589726.39</v>
      </c>
      <c r="L61" s="155">
        <v>1589726.39</v>
      </c>
      <c r="M61" s="155">
        <v>1589726.39</v>
      </c>
      <c r="N61" s="155">
        <v>1589726.39</v>
      </c>
      <c r="O61" s="155">
        <v>1589726.39</v>
      </c>
      <c r="P61" s="155">
        <v>1589726.39</v>
      </c>
      <c r="Q61" s="155">
        <v>17486990.290000003</v>
      </c>
      <c r="R61" s="57">
        <v>0</v>
      </c>
      <c r="S61" s="57">
        <v>0</v>
      </c>
      <c r="T61" s="57">
        <v>0</v>
      </c>
      <c r="U61" s="57">
        <v>0</v>
      </c>
      <c r="V61" s="57">
        <v>0</v>
      </c>
      <c r="W61" s="57">
        <v>0</v>
      </c>
      <c r="X61" s="57">
        <v>0</v>
      </c>
      <c r="Y61" s="57">
        <v>0</v>
      </c>
      <c r="Z61" s="57">
        <v>0</v>
      </c>
      <c r="AA61" s="57">
        <v>0</v>
      </c>
      <c r="AB61" s="57">
        <v>0</v>
      </c>
      <c r="AC61" s="57">
        <v>0</v>
      </c>
      <c r="AD61" s="57">
        <v>0</v>
      </c>
      <c r="AE61" s="58">
        <f t="shared" si="16"/>
        <v>0</v>
      </c>
      <c r="AF61" s="129">
        <f t="shared" si="17"/>
        <v>1589726.39</v>
      </c>
      <c r="AG61" s="129">
        <f t="shared" si="18"/>
        <v>1589726.39</v>
      </c>
      <c r="AH61" s="129">
        <f t="shared" si="19"/>
        <v>1589726.39</v>
      </c>
      <c r="AI61" s="129">
        <f t="shared" si="20"/>
        <v>1589726.39</v>
      </c>
      <c r="AJ61" s="129">
        <f t="shared" si="21"/>
        <v>1589726.39</v>
      </c>
      <c r="AK61" s="129">
        <f t="shared" si="22"/>
        <v>1589726.39</v>
      </c>
      <c r="AL61" s="129">
        <f t="shared" si="23"/>
        <v>1589726.39</v>
      </c>
      <c r="AM61" s="129">
        <f t="shared" si="24"/>
        <v>1589726.39</v>
      </c>
      <c r="AN61" s="129">
        <f t="shared" si="25"/>
        <v>1589726.39</v>
      </c>
      <c r="AO61" s="129">
        <f t="shared" si="26"/>
        <v>1589726.39</v>
      </c>
      <c r="AP61" s="129">
        <f t="shared" si="27"/>
        <v>1589726.39</v>
      </c>
      <c r="AQ61" s="129">
        <f t="shared" si="28"/>
        <v>17486990.290000003</v>
      </c>
    </row>
    <row r="62" spans="2:43">
      <c r="B62" s="8" t="s">
        <v>32</v>
      </c>
      <c r="C62" s="152">
        <v>17014838695.999998</v>
      </c>
      <c r="D62" s="152">
        <v>25900286768.989998</v>
      </c>
      <c r="E62" s="152">
        <v>569151233.86000001</v>
      </c>
      <c r="F62" s="152">
        <v>557055022.64999998</v>
      </c>
      <c r="G62" s="152">
        <v>649533043.55999994</v>
      </c>
      <c r="H62" s="152">
        <v>573092325.36000001</v>
      </c>
      <c r="I62" s="152">
        <v>553025907.28999996</v>
      </c>
      <c r="J62" s="152">
        <v>929649150.91999996</v>
      </c>
      <c r="K62" s="152">
        <v>1800627974.5599999</v>
      </c>
      <c r="L62" s="152">
        <v>569912268.74000001</v>
      </c>
      <c r="M62" s="152">
        <v>571910960.27999997</v>
      </c>
      <c r="N62" s="152">
        <v>56684479.189999998</v>
      </c>
      <c r="O62" s="152">
        <v>4162570592.5800004</v>
      </c>
      <c r="P62" s="152">
        <v>5707697270.1499996</v>
      </c>
      <c r="Q62" s="152">
        <v>16700910229.139997</v>
      </c>
      <c r="R62" s="57">
        <v>0</v>
      </c>
      <c r="S62" s="57">
        <v>0</v>
      </c>
      <c r="T62" s="57">
        <v>0</v>
      </c>
      <c r="U62" s="57">
        <v>0</v>
      </c>
      <c r="V62" s="57">
        <v>0</v>
      </c>
      <c r="W62" s="57">
        <v>0</v>
      </c>
      <c r="X62" s="57">
        <v>0</v>
      </c>
      <c r="Y62" s="57">
        <v>0</v>
      </c>
      <c r="Z62" s="57">
        <v>0</v>
      </c>
      <c r="AA62" s="57">
        <v>0</v>
      </c>
      <c r="AB62" s="57">
        <v>0</v>
      </c>
      <c r="AC62" s="57">
        <v>0</v>
      </c>
      <c r="AD62" s="57">
        <v>0</v>
      </c>
      <c r="AE62" s="129">
        <f t="shared" si="16"/>
        <v>569151233.86000001</v>
      </c>
      <c r="AF62" s="129">
        <f t="shared" si="17"/>
        <v>557055022.64999998</v>
      </c>
      <c r="AG62" s="129">
        <f t="shared" si="18"/>
        <v>649533043.55999994</v>
      </c>
      <c r="AH62" s="129">
        <f t="shared" si="19"/>
        <v>573092325.36000001</v>
      </c>
      <c r="AI62" s="129">
        <f t="shared" si="20"/>
        <v>553025907.28999996</v>
      </c>
      <c r="AJ62" s="129">
        <f t="shared" si="21"/>
        <v>929649150.91999996</v>
      </c>
      <c r="AK62" s="129">
        <f t="shared" si="22"/>
        <v>1800627974.5599999</v>
      </c>
      <c r="AL62" s="129">
        <f t="shared" si="23"/>
        <v>569912268.74000001</v>
      </c>
      <c r="AM62" s="129">
        <f t="shared" si="24"/>
        <v>571910960.27999997</v>
      </c>
      <c r="AN62" s="129">
        <f t="shared" si="25"/>
        <v>56684479.189999998</v>
      </c>
      <c r="AO62" s="129">
        <f t="shared" si="26"/>
        <v>4162570592.5800004</v>
      </c>
      <c r="AP62" s="129">
        <f t="shared" si="27"/>
        <v>5707697270.1499996</v>
      </c>
      <c r="AQ62" s="129">
        <f t="shared" si="28"/>
        <v>16700910229.139997</v>
      </c>
    </row>
    <row r="63" spans="2:43">
      <c r="B63" s="10" t="s">
        <v>34</v>
      </c>
      <c r="C63" s="132">
        <v>17014838695.999998</v>
      </c>
      <c r="D63" s="132">
        <v>25900286768.989998</v>
      </c>
      <c r="E63" s="155">
        <v>569151233.86000001</v>
      </c>
      <c r="F63" s="155">
        <v>557055022.64999998</v>
      </c>
      <c r="G63" s="155">
        <v>649533043.55999994</v>
      </c>
      <c r="H63" s="155">
        <v>573092325.36000001</v>
      </c>
      <c r="I63" s="155">
        <v>553025907.28999996</v>
      </c>
      <c r="J63" s="155">
        <v>929649150.91999996</v>
      </c>
      <c r="K63" s="155">
        <v>1800627974.5599999</v>
      </c>
      <c r="L63" s="155">
        <v>569912268.74000001</v>
      </c>
      <c r="M63" s="155">
        <v>571910960.27999997</v>
      </c>
      <c r="N63" s="155">
        <v>56684479.189999998</v>
      </c>
      <c r="O63" s="155">
        <v>4162570592.5800004</v>
      </c>
      <c r="P63" s="155">
        <v>5707697270.1499996</v>
      </c>
      <c r="Q63" s="155">
        <v>16700910229.139997</v>
      </c>
      <c r="R63" s="57">
        <v>0</v>
      </c>
      <c r="S63" s="57">
        <v>0</v>
      </c>
      <c r="T63" s="57">
        <v>0</v>
      </c>
      <c r="U63" s="57">
        <v>0</v>
      </c>
      <c r="V63" s="57">
        <v>0</v>
      </c>
      <c r="W63" s="57">
        <v>0</v>
      </c>
      <c r="X63" s="57">
        <v>0</v>
      </c>
      <c r="Y63" s="57">
        <v>0</v>
      </c>
      <c r="Z63" s="57">
        <v>0</v>
      </c>
      <c r="AA63" s="57">
        <v>0</v>
      </c>
      <c r="AB63" s="57">
        <v>0</v>
      </c>
      <c r="AC63" s="57">
        <v>0</v>
      </c>
      <c r="AD63" s="57">
        <v>0</v>
      </c>
      <c r="AE63" s="129">
        <f t="shared" si="16"/>
        <v>569151233.86000001</v>
      </c>
      <c r="AF63" s="129">
        <f t="shared" si="17"/>
        <v>557055022.64999998</v>
      </c>
      <c r="AG63" s="129">
        <f t="shared" si="18"/>
        <v>649533043.55999994</v>
      </c>
      <c r="AH63" s="129">
        <f t="shared" si="19"/>
        <v>573092325.36000001</v>
      </c>
      <c r="AI63" s="129">
        <f t="shared" si="20"/>
        <v>553025907.28999996</v>
      </c>
      <c r="AJ63" s="129">
        <f t="shared" si="21"/>
        <v>929649150.91999996</v>
      </c>
      <c r="AK63" s="129">
        <f t="shared" si="22"/>
        <v>1800627974.5599999</v>
      </c>
      <c r="AL63" s="129">
        <f t="shared" si="23"/>
        <v>569912268.74000001</v>
      </c>
      <c r="AM63" s="129">
        <f t="shared" si="24"/>
        <v>571910960.27999997</v>
      </c>
      <c r="AN63" s="129">
        <f t="shared" si="25"/>
        <v>56684479.189999998</v>
      </c>
      <c r="AO63" s="129">
        <f t="shared" si="26"/>
        <v>4162570592.5800004</v>
      </c>
      <c r="AP63" s="129">
        <f t="shared" si="27"/>
        <v>5707697270.1499996</v>
      </c>
      <c r="AQ63" s="129">
        <f t="shared" si="28"/>
        <v>16700910229.139997</v>
      </c>
    </row>
    <row r="64" spans="2:43">
      <c r="B64" s="8" t="s">
        <v>35</v>
      </c>
      <c r="C64" s="151">
        <v>44854225567</v>
      </c>
      <c r="D64" s="151">
        <v>63742320049.809998</v>
      </c>
      <c r="E64" s="152">
        <v>6914263669.21</v>
      </c>
      <c r="F64" s="152">
        <v>4544298770.1599998</v>
      </c>
      <c r="G64" s="152">
        <v>6560814538.0699997</v>
      </c>
      <c r="H64" s="152">
        <v>4414133930.3100004</v>
      </c>
      <c r="I64" s="152">
        <v>4779528462.2600002</v>
      </c>
      <c r="J64" s="152">
        <v>6242107128.9300003</v>
      </c>
      <c r="K64" s="152">
        <v>2650406847.9000001</v>
      </c>
      <c r="L64" s="152">
        <v>2436044942.02</v>
      </c>
      <c r="M64" s="152">
        <v>1987795063.54</v>
      </c>
      <c r="N64" s="152">
        <v>171863185.5</v>
      </c>
      <c r="O64" s="152">
        <v>936778784.36000001</v>
      </c>
      <c r="P64" s="152">
        <v>3466868152.6799998</v>
      </c>
      <c r="Q64" s="152">
        <v>45104903474.940002</v>
      </c>
      <c r="R64" s="57">
        <v>0</v>
      </c>
      <c r="S64" s="57">
        <v>0</v>
      </c>
      <c r="T64" s="57">
        <v>0</v>
      </c>
      <c r="U64" s="57">
        <v>0</v>
      </c>
      <c r="V64" s="57">
        <v>0</v>
      </c>
      <c r="W64" s="57">
        <v>0</v>
      </c>
      <c r="X64" s="57">
        <v>0</v>
      </c>
      <c r="Y64" s="57">
        <v>0</v>
      </c>
      <c r="Z64" s="57">
        <v>0</v>
      </c>
      <c r="AA64" s="57">
        <v>0</v>
      </c>
      <c r="AB64" s="57">
        <v>0</v>
      </c>
      <c r="AC64" s="57">
        <v>0</v>
      </c>
      <c r="AD64" s="57">
        <v>0</v>
      </c>
      <c r="AE64" s="129">
        <f t="shared" si="16"/>
        <v>6914263669.21</v>
      </c>
      <c r="AF64" s="129">
        <f t="shared" si="17"/>
        <v>4544298770.1599998</v>
      </c>
      <c r="AG64" s="129">
        <f t="shared" si="18"/>
        <v>6560814538.0699997</v>
      </c>
      <c r="AH64" s="129">
        <f t="shared" si="19"/>
        <v>4414133930.3100004</v>
      </c>
      <c r="AI64" s="129">
        <f t="shared" si="20"/>
        <v>4779528462.2600002</v>
      </c>
      <c r="AJ64" s="129">
        <f t="shared" si="21"/>
        <v>6242107128.9300003</v>
      </c>
      <c r="AK64" s="129">
        <f t="shared" si="22"/>
        <v>2650406847.9000001</v>
      </c>
      <c r="AL64" s="129">
        <f t="shared" si="23"/>
        <v>2436044942.02</v>
      </c>
      <c r="AM64" s="129">
        <f t="shared" si="24"/>
        <v>1987795063.54</v>
      </c>
      <c r="AN64" s="129">
        <f t="shared" si="25"/>
        <v>171863185.5</v>
      </c>
      <c r="AO64" s="129">
        <f t="shared" si="26"/>
        <v>936778784.36000001</v>
      </c>
      <c r="AP64" s="129">
        <f t="shared" si="27"/>
        <v>3466868152.6799998</v>
      </c>
      <c r="AQ64" s="129">
        <f t="shared" si="28"/>
        <v>45104903474.940002</v>
      </c>
    </row>
    <row r="65" spans="2:43">
      <c r="B65" s="10" t="s">
        <v>66</v>
      </c>
      <c r="C65" s="34">
        <v>0</v>
      </c>
      <c r="D65" s="132">
        <v>79698862</v>
      </c>
      <c r="E65" s="59">
        <v>0</v>
      </c>
      <c r="F65" s="59">
        <v>0</v>
      </c>
      <c r="G65" s="59">
        <v>0</v>
      </c>
      <c r="H65" s="59">
        <v>0</v>
      </c>
      <c r="I65" s="59">
        <v>0</v>
      </c>
      <c r="J65" s="59">
        <v>0</v>
      </c>
      <c r="K65" s="59">
        <v>0</v>
      </c>
      <c r="L65" s="59">
        <v>0</v>
      </c>
      <c r="M65" s="59">
        <v>0</v>
      </c>
      <c r="N65" s="59">
        <v>0</v>
      </c>
      <c r="O65" s="59">
        <v>0</v>
      </c>
      <c r="P65" s="59">
        <v>0</v>
      </c>
      <c r="Q65" s="59">
        <v>0</v>
      </c>
      <c r="R65" s="57">
        <v>0</v>
      </c>
      <c r="S65" s="57">
        <v>0</v>
      </c>
      <c r="T65" s="57">
        <v>0</v>
      </c>
      <c r="U65" s="57">
        <v>0</v>
      </c>
      <c r="V65" s="57">
        <v>0</v>
      </c>
      <c r="W65" s="57">
        <v>0</v>
      </c>
      <c r="X65" s="57">
        <v>0</v>
      </c>
      <c r="Y65" s="57">
        <v>0</v>
      </c>
      <c r="Z65" s="57">
        <v>0</v>
      </c>
      <c r="AA65" s="57">
        <v>0</v>
      </c>
      <c r="AB65" s="57">
        <v>0</v>
      </c>
      <c r="AC65" s="57">
        <v>0</v>
      </c>
      <c r="AD65" s="57">
        <v>0</v>
      </c>
      <c r="AE65" s="58">
        <f t="shared" si="16"/>
        <v>0</v>
      </c>
      <c r="AF65" s="58">
        <f t="shared" si="17"/>
        <v>0</v>
      </c>
      <c r="AG65" s="58">
        <f t="shared" si="18"/>
        <v>0</v>
      </c>
      <c r="AH65" s="58">
        <f t="shared" si="19"/>
        <v>0</v>
      </c>
      <c r="AI65" s="58">
        <f t="shared" si="20"/>
        <v>0</v>
      </c>
      <c r="AJ65" s="58">
        <f t="shared" si="21"/>
        <v>0</v>
      </c>
      <c r="AK65" s="58">
        <f t="shared" si="22"/>
        <v>0</v>
      </c>
      <c r="AL65" s="58">
        <f t="shared" si="23"/>
        <v>0</v>
      </c>
      <c r="AM65" s="58">
        <f t="shared" si="24"/>
        <v>0</v>
      </c>
      <c r="AN65" s="58">
        <f t="shared" si="25"/>
        <v>0</v>
      </c>
      <c r="AO65" s="58">
        <f t="shared" si="26"/>
        <v>0</v>
      </c>
      <c r="AP65" s="58">
        <f t="shared" si="27"/>
        <v>0</v>
      </c>
      <c r="AQ65" s="58">
        <f t="shared" si="28"/>
        <v>0</v>
      </c>
    </row>
    <row r="66" spans="2:43">
      <c r="B66" s="10" t="s">
        <v>39</v>
      </c>
      <c r="C66" s="164">
        <v>3441420000</v>
      </c>
      <c r="D66" s="164">
        <v>3441420000</v>
      </c>
      <c r="E66" s="59">
        <v>0</v>
      </c>
      <c r="F66" s="57">
        <v>0</v>
      </c>
      <c r="G66" s="57">
        <v>0</v>
      </c>
      <c r="H66" s="57">
        <v>0</v>
      </c>
      <c r="I66" s="155">
        <v>112007000</v>
      </c>
      <c r="J66" s="155">
        <v>112007000</v>
      </c>
      <c r="K66" s="155">
        <v>955531659.67999995</v>
      </c>
      <c r="L66" s="155">
        <v>1047147790.6099999</v>
      </c>
      <c r="M66" s="155">
        <v>946608680.40999997</v>
      </c>
      <c r="N66" s="57">
        <v>0</v>
      </c>
      <c r="O66" s="57">
        <v>0</v>
      </c>
      <c r="P66" s="57">
        <v>0</v>
      </c>
      <c r="Q66" s="155">
        <v>3173302130.6999998</v>
      </c>
      <c r="R66" s="57">
        <v>0</v>
      </c>
      <c r="S66" s="57">
        <v>0</v>
      </c>
      <c r="T66" s="57">
        <v>0</v>
      </c>
      <c r="U66" s="57">
        <v>0</v>
      </c>
      <c r="V66" s="57">
        <v>0</v>
      </c>
      <c r="W66" s="57">
        <v>0</v>
      </c>
      <c r="X66" s="57">
        <v>0</v>
      </c>
      <c r="Y66" s="57">
        <v>0</v>
      </c>
      <c r="Z66" s="57">
        <v>0</v>
      </c>
      <c r="AA66" s="57">
        <v>0</v>
      </c>
      <c r="AB66" s="57">
        <v>0</v>
      </c>
      <c r="AC66" s="57">
        <v>0</v>
      </c>
      <c r="AD66" s="57">
        <v>0</v>
      </c>
      <c r="AE66" s="58">
        <f t="shared" si="16"/>
        <v>0</v>
      </c>
      <c r="AF66" s="58">
        <f t="shared" si="17"/>
        <v>0</v>
      </c>
      <c r="AG66" s="58">
        <f t="shared" si="18"/>
        <v>0</v>
      </c>
      <c r="AH66" s="58">
        <f t="shared" si="19"/>
        <v>0</v>
      </c>
      <c r="AI66" s="129">
        <f t="shared" si="20"/>
        <v>112007000</v>
      </c>
      <c r="AJ66" s="129">
        <f t="shared" si="21"/>
        <v>112007000</v>
      </c>
      <c r="AK66" s="129">
        <f t="shared" si="22"/>
        <v>955531659.67999995</v>
      </c>
      <c r="AL66" s="129">
        <f t="shared" si="23"/>
        <v>1047147790.6099999</v>
      </c>
      <c r="AM66" s="129">
        <f t="shared" si="24"/>
        <v>946608680.40999997</v>
      </c>
      <c r="AN66" s="58">
        <f t="shared" si="25"/>
        <v>0</v>
      </c>
      <c r="AO66" s="58">
        <f t="shared" si="26"/>
        <v>0</v>
      </c>
      <c r="AP66" s="58">
        <f t="shared" si="27"/>
        <v>0</v>
      </c>
      <c r="AQ66" s="129">
        <f t="shared" si="28"/>
        <v>3173302130.6999998</v>
      </c>
    </row>
    <row r="67" spans="2:43">
      <c r="B67" s="10" t="s">
        <v>67</v>
      </c>
      <c r="C67" s="60">
        <v>0</v>
      </c>
      <c r="D67" s="164">
        <v>685679576</v>
      </c>
      <c r="E67" s="59">
        <v>0</v>
      </c>
      <c r="F67" s="57">
        <v>0</v>
      </c>
      <c r="G67" s="57">
        <v>0</v>
      </c>
      <c r="H67" s="57">
        <v>0</v>
      </c>
      <c r="I67" s="57">
        <v>0</v>
      </c>
      <c r="J67" s="57">
        <v>0</v>
      </c>
      <c r="K67" s="57">
        <v>0</v>
      </c>
      <c r="L67" s="57">
        <v>0</v>
      </c>
      <c r="M67" s="57">
        <v>0</v>
      </c>
      <c r="N67" s="57">
        <v>0</v>
      </c>
      <c r="O67" s="57">
        <v>0</v>
      </c>
      <c r="P67" s="57">
        <v>0</v>
      </c>
      <c r="Q67" s="57">
        <v>0</v>
      </c>
      <c r="R67" s="57">
        <v>0</v>
      </c>
      <c r="S67" s="57">
        <v>0</v>
      </c>
      <c r="T67" s="57">
        <v>0</v>
      </c>
      <c r="U67" s="57">
        <v>0</v>
      </c>
      <c r="V67" s="57">
        <v>0</v>
      </c>
      <c r="W67" s="57">
        <v>0</v>
      </c>
      <c r="X67" s="57">
        <v>0</v>
      </c>
      <c r="Y67" s="57">
        <v>0</v>
      </c>
      <c r="Z67" s="57">
        <v>0</v>
      </c>
      <c r="AA67" s="57">
        <v>0</v>
      </c>
      <c r="AB67" s="57">
        <v>0</v>
      </c>
      <c r="AC67" s="57">
        <v>0</v>
      </c>
      <c r="AD67" s="57">
        <v>0</v>
      </c>
      <c r="AE67" s="58">
        <f t="shared" si="16"/>
        <v>0</v>
      </c>
      <c r="AF67" s="58">
        <f t="shared" si="17"/>
        <v>0</v>
      </c>
      <c r="AG67" s="58">
        <f t="shared" si="18"/>
        <v>0</v>
      </c>
      <c r="AH67" s="58">
        <f t="shared" si="19"/>
        <v>0</v>
      </c>
      <c r="AI67" s="58">
        <f t="shared" si="20"/>
        <v>0</v>
      </c>
      <c r="AJ67" s="58">
        <f t="shared" si="21"/>
        <v>0</v>
      </c>
      <c r="AK67" s="58">
        <f t="shared" si="22"/>
        <v>0</v>
      </c>
      <c r="AL67" s="58">
        <f t="shared" si="23"/>
        <v>0</v>
      </c>
      <c r="AM67" s="58">
        <f t="shared" si="24"/>
        <v>0</v>
      </c>
      <c r="AN67" s="58">
        <f t="shared" si="25"/>
        <v>0</v>
      </c>
      <c r="AO67" s="58">
        <f t="shared" si="26"/>
        <v>0</v>
      </c>
      <c r="AP67" s="58">
        <f t="shared" si="27"/>
        <v>0</v>
      </c>
      <c r="AQ67" s="58">
        <f t="shared" si="28"/>
        <v>0</v>
      </c>
    </row>
    <row r="68" spans="2:43">
      <c r="B68" s="10" t="s">
        <v>59</v>
      </c>
      <c r="C68" s="60">
        <v>0</v>
      </c>
      <c r="D68" s="164">
        <v>196782940</v>
      </c>
      <c r="E68" s="59">
        <v>0</v>
      </c>
      <c r="F68" s="57">
        <v>0</v>
      </c>
      <c r="G68" s="57">
        <v>0</v>
      </c>
      <c r="H68" s="57">
        <v>0</v>
      </c>
      <c r="I68" s="57">
        <v>0</v>
      </c>
      <c r="J68" s="57">
        <v>0</v>
      </c>
      <c r="K68" s="57">
        <v>0</v>
      </c>
      <c r="L68" s="57">
        <v>0</v>
      </c>
      <c r="M68" s="57">
        <v>0</v>
      </c>
      <c r="N68" s="57">
        <v>0</v>
      </c>
      <c r="O68" s="57">
        <v>0</v>
      </c>
      <c r="P68" s="57">
        <v>0</v>
      </c>
      <c r="Q68" s="57">
        <v>0</v>
      </c>
      <c r="R68" s="57">
        <v>0</v>
      </c>
      <c r="S68" s="57">
        <v>0</v>
      </c>
      <c r="T68" s="57">
        <v>0</v>
      </c>
      <c r="U68" s="57">
        <v>0</v>
      </c>
      <c r="V68" s="57">
        <v>0</v>
      </c>
      <c r="W68" s="57">
        <v>0</v>
      </c>
      <c r="X68" s="57">
        <v>0</v>
      </c>
      <c r="Y68" s="57">
        <v>0</v>
      </c>
      <c r="Z68" s="57">
        <v>0</v>
      </c>
      <c r="AA68" s="57">
        <v>0</v>
      </c>
      <c r="AB68" s="57">
        <v>0</v>
      </c>
      <c r="AC68" s="57">
        <v>0</v>
      </c>
      <c r="AD68" s="57">
        <v>0</v>
      </c>
      <c r="AE68" s="58">
        <f t="shared" si="16"/>
        <v>0</v>
      </c>
      <c r="AF68" s="58">
        <f t="shared" si="17"/>
        <v>0</v>
      </c>
      <c r="AG68" s="58">
        <f t="shared" si="18"/>
        <v>0</v>
      </c>
      <c r="AH68" s="58">
        <f t="shared" si="19"/>
        <v>0</v>
      </c>
      <c r="AI68" s="58">
        <f t="shared" si="20"/>
        <v>0</v>
      </c>
      <c r="AJ68" s="58">
        <f t="shared" si="21"/>
        <v>0</v>
      </c>
      <c r="AK68" s="58">
        <f t="shared" si="22"/>
        <v>0</v>
      </c>
      <c r="AL68" s="58">
        <f t="shared" si="23"/>
        <v>0</v>
      </c>
      <c r="AM68" s="58">
        <f t="shared" si="24"/>
        <v>0</v>
      </c>
      <c r="AN68" s="58">
        <f t="shared" si="25"/>
        <v>0</v>
      </c>
      <c r="AO68" s="58">
        <f t="shared" si="26"/>
        <v>0</v>
      </c>
      <c r="AP68" s="58">
        <f t="shared" si="27"/>
        <v>0</v>
      </c>
      <c r="AQ68" s="58">
        <f t="shared" si="28"/>
        <v>0</v>
      </c>
    </row>
    <row r="69" spans="2:43">
      <c r="B69" s="10" t="s">
        <v>68</v>
      </c>
      <c r="C69" s="60">
        <v>0</v>
      </c>
      <c r="D69" s="164">
        <v>105976101</v>
      </c>
      <c r="E69" s="59">
        <v>0</v>
      </c>
      <c r="F69" s="57">
        <v>0</v>
      </c>
      <c r="G69" s="57">
        <v>0</v>
      </c>
      <c r="H69" s="57">
        <v>0</v>
      </c>
      <c r="I69" s="57">
        <v>0</v>
      </c>
      <c r="J69" s="57">
        <v>0</v>
      </c>
      <c r="K69" s="57">
        <v>0</v>
      </c>
      <c r="L69" s="57">
        <v>0</v>
      </c>
      <c r="M69" s="57">
        <v>0</v>
      </c>
      <c r="N69" s="57">
        <v>0</v>
      </c>
      <c r="O69" s="57">
        <v>0</v>
      </c>
      <c r="P69" s="57">
        <v>0</v>
      </c>
      <c r="Q69" s="57">
        <v>0</v>
      </c>
      <c r="R69" s="57">
        <v>0</v>
      </c>
      <c r="S69" s="57">
        <v>0</v>
      </c>
      <c r="T69" s="57">
        <v>0</v>
      </c>
      <c r="U69" s="57">
        <v>0</v>
      </c>
      <c r="V69" s="57">
        <v>0</v>
      </c>
      <c r="W69" s="57">
        <v>0</v>
      </c>
      <c r="X69" s="57">
        <v>0</v>
      </c>
      <c r="Y69" s="57">
        <v>0</v>
      </c>
      <c r="Z69" s="57">
        <v>0</v>
      </c>
      <c r="AA69" s="57">
        <v>0</v>
      </c>
      <c r="AB69" s="57">
        <v>0</v>
      </c>
      <c r="AC69" s="57">
        <v>0</v>
      </c>
      <c r="AD69" s="57">
        <v>0</v>
      </c>
      <c r="AE69" s="58">
        <f t="shared" si="16"/>
        <v>0</v>
      </c>
      <c r="AF69" s="58">
        <f t="shared" si="17"/>
        <v>0</v>
      </c>
      <c r="AG69" s="58">
        <f t="shared" si="18"/>
        <v>0</v>
      </c>
      <c r="AH69" s="58">
        <f t="shared" si="19"/>
        <v>0</v>
      </c>
      <c r="AI69" s="58">
        <f t="shared" si="20"/>
        <v>0</v>
      </c>
      <c r="AJ69" s="58">
        <f t="shared" si="21"/>
        <v>0</v>
      </c>
      <c r="AK69" s="58">
        <f t="shared" si="22"/>
        <v>0</v>
      </c>
      <c r="AL69" s="58">
        <f t="shared" si="23"/>
        <v>0</v>
      </c>
      <c r="AM69" s="58">
        <f t="shared" si="24"/>
        <v>0</v>
      </c>
      <c r="AN69" s="58">
        <f t="shared" si="25"/>
        <v>0</v>
      </c>
      <c r="AO69" s="58">
        <f t="shared" si="26"/>
        <v>0</v>
      </c>
      <c r="AP69" s="58">
        <f t="shared" si="27"/>
        <v>0</v>
      </c>
      <c r="AQ69" s="58">
        <f t="shared" si="28"/>
        <v>0</v>
      </c>
    </row>
    <row r="70" spans="2:43">
      <c r="B70" s="10" t="s">
        <v>69</v>
      </c>
      <c r="C70" s="60">
        <v>0</v>
      </c>
      <c r="D70" s="164">
        <v>195839676</v>
      </c>
      <c r="E70" s="59">
        <v>0</v>
      </c>
      <c r="F70" s="57">
        <v>0</v>
      </c>
      <c r="G70" s="57">
        <v>0</v>
      </c>
      <c r="H70" s="57">
        <v>0</v>
      </c>
      <c r="I70" s="57">
        <v>0</v>
      </c>
      <c r="J70" s="57">
        <v>0</v>
      </c>
      <c r="K70" s="57">
        <v>0</v>
      </c>
      <c r="L70" s="57">
        <v>0</v>
      </c>
      <c r="M70" s="57">
        <v>0</v>
      </c>
      <c r="N70" s="57">
        <v>0</v>
      </c>
      <c r="O70" s="57">
        <v>0</v>
      </c>
      <c r="P70" s="57">
        <v>0</v>
      </c>
      <c r="Q70" s="57">
        <v>0</v>
      </c>
      <c r="R70" s="57">
        <v>0</v>
      </c>
      <c r="S70" s="57">
        <v>0</v>
      </c>
      <c r="T70" s="57">
        <v>0</v>
      </c>
      <c r="U70" s="57">
        <v>0</v>
      </c>
      <c r="V70" s="57">
        <v>0</v>
      </c>
      <c r="W70" s="57">
        <v>0</v>
      </c>
      <c r="X70" s="57">
        <v>0</v>
      </c>
      <c r="Y70" s="57">
        <v>0</v>
      </c>
      <c r="Z70" s="57">
        <v>0</v>
      </c>
      <c r="AA70" s="57">
        <v>0</v>
      </c>
      <c r="AB70" s="57">
        <v>0</v>
      </c>
      <c r="AC70" s="57">
        <v>0</v>
      </c>
      <c r="AD70" s="57">
        <v>0</v>
      </c>
      <c r="AE70" s="58">
        <f t="shared" si="16"/>
        <v>0</v>
      </c>
      <c r="AF70" s="58">
        <f t="shared" si="17"/>
        <v>0</v>
      </c>
      <c r="AG70" s="58">
        <f t="shared" si="18"/>
        <v>0</v>
      </c>
      <c r="AH70" s="58">
        <f t="shared" si="19"/>
        <v>0</v>
      </c>
      <c r="AI70" s="58">
        <f t="shared" si="20"/>
        <v>0</v>
      </c>
      <c r="AJ70" s="58">
        <f t="shared" si="21"/>
        <v>0</v>
      </c>
      <c r="AK70" s="58">
        <f t="shared" si="22"/>
        <v>0</v>
      </c>
      <c r="AL70" s="58">
        <f t="shared" si="23"/>
        <v>0</v>
      </c>
      <c r="AM70" s="58">
        <f t="shared" si="24"/>
        <v>0</v>
      </c>
      <c r="AN70" s="58">
        <f t="shared" si="25"/>
        <v>0</v>
      </c>
      <c r="AO70" s="58">
        <f t="shared" si="26"/>
        <v>0</v>
      </c>
      <c r="AP70" s="58">
        <f t="shared" si="27"/>
        <v>0</v>
      </c>
      <c r="AQ70" s="58">
        <f t="shared" si="28"/>
        <v>0</v>
      </c>
    </row>
    <row r="71" spans="2:43">
      <c r="B71" s="10" t="s">
        <v>70</v>
      </c>
      <c r="C71" s="60">
        <v>0</v>
      </c>
      <c r="D71" s="164">
        <v>36358164</v>
      </c>
      <c r="E71" s="59">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57">
        <v>0</v>
      </c>
      <c r="AA71" s="57">
        <v>0</v>
      </c>
      <c r="AB71" s="57">
        <v>0</v>
      </c>
      <c r="AC71" s="57">
        <v>0</v>
      </c>
      <c r="AD71" s="57">
        <v>0</v>
      </c>
      <c r="AE71" s="58">
        <f t="shared" si="16"/>
        <v>0</v>
      </c>
      <c r="AF71" s="58">
        <f t="shared" si="17"/>
        <v>0</v>
      </c>
      <c r="AG71" s="58">
        <f t="shared" si="18"/>
        <v>0</v>
      </c>
      <c r="AH71" s="58">
        <f t="shared" si="19"/>
        <v>0</v>
      </c>
      <c r="AI71" s="58">
        <f t="shared" si="20"/>
        <v>0</v>
      </c>
      <c r="AJ71" s="58">
        <f t="shared" si="21"/>
        <v>0</v>
      </c>
      <c r="AK71" s="58">
        <f t="shared" si="22"/>
        <v>0</v>
      </c>
      <c r="AL71" s="58">
        <f t="shared" si="23"/>
        <v>0</v>
      </c>
      <c r="AM71" s="58">
        <f t="shared" si="24"/>
        <v>0</v>
      </c>
      <c r="AN71" s="58">
        <f t="shared" si="25"/>
        <v>0</v>
      </c>
      <c r="AO71" s="58">
        <f t="shared" si="26"/>
        <v>0</v>
      </c>
      <c r="AP71" s="58">
        <f t="shared" si="27"/>
        <v>0</v>
      </c>
      <c r="AQ71" s="58">
        <f t="shared" si="28"/>
        <v>0</v>
      </c>
    </row>
    <row r="72" spans="2:43">
      <c r="B72" s="10" t="s">
        <v>71</v>
      </c>
      <c r="C72" s="132">
        <v>10588680000</v>
      </c>
      <c r="D72" s="132">
        <v>23771146102.810001</v>
      </c>
      <c r="E72" s="57">
        <v>0</v>
      </c>
      <c r="F72" s="155">
        <v>1959651625.8800001</v>
      </c>
      <c r="G72" s="155">
        <v>2920698815.7399998</v>
      </c>
      <c r="H72" s="155">
        <v>987294611.97000003</v>
      </c>
      <c r="I72" s="155">
        <v>942479727.57000005</v>
      </c>
      <c r="J72" s="155">
        <v>968690696.25999999</v>
      </c>
      <c r="K72" s="155">
        <v>56525027.939999998</v>
      </c>
      <c r="L72" s="57">
        <v>0</v>
      </c>
      <c r="M72" s="57">
        <v>0</v>
      </c>
      <c r="N72" s="57">
        <v>0</v>
      </c>
      <c r="O72" s="155">
        <v>35506304.840000004</v>
      </c>
      <c r="P72" s="155">
        <v>3357254221.2399998</v>
      </c>
      <c r="Q72" s="155">
        <v>11228101031.439999</v>
      </c>
      <c r="R72" s="57">
        <v>0</v>
      </c>
      <c r="S72" s="57">
        <v>0</v>
      </c>
      <c r="T72" s="57">
        <v>0</v>
      </c>
      <c r="U72" s="57">
        <v>0</v>
      </c>
      <c r="V72" s="57">
        <v>0</v>
      </c>
      <c r="W72" s="57">
        <v>0</v>
      </c>
      <c r="X72" s="57">
        <v>0</v>
      </c>
      <c r="Y72" s="57">
        <v>0</v>
      </c>
      <c r="Z72" s="57">
        <v>0</v>
      </c>
      <c r="AA72" s="57">
        <v>0</v>
      </c>
      <c r="AB72" s="57">
        <v>0</v>
      </c>
      <c r="AC72" s="57">
        <v>0</v>
      </c>
      <c r="AD72" s="57">
        <v>0</v>
      </c>
      <c r="AE72" s="58">
        <f t="shared" si="16"/>
        <v>0</v>
      </c>
      <c r="AF72" s="129">
        <f t="shared" si="17"/>
        <v>1959651625.8800001</v>
      </c>
      <c r="AG72" s="129">
        <f t="shared" si="18"/>
        <v>2920698815.7399998</v>
      </c>
      <c r="AH72" s="129">
        <f t="shared" si="19"/>
        <v>987294611.97000003</v>
      </c>
      <c r="AI72" s="129">
        <f t="shared" si="20"/>
        <v>942479727.57000005</v>
      </c>
      <c r="AJ72" s="129">
        <f t="shared" si="21"/>
        <v>968690696.25999999</v>
      </c>
      <c r="AK72" s="129">
        <f t="shared" si="22"/>
        <v>56525027.939999998</v>
      </c>
      <c r="AL72" s="58">
        <f t="shared" si="23"/>
        <v>0</v>
      </c>
      <c r="AM72" s="58">
        <f t="shared" si="24"/>
        <v>0</v>
      </c>
      <c r="AN72" s="58">
        <f t="shared" si="25"/>
        <v>0</v>
      </c>
      <c r="AO72" s="129">
        <f t="shared" si="26"/>
        <v>35506304.840000004</v>
      </c>
      <c r="AP72" s="129">
        <f t="shared" si="27"/>
        <v>3357254221.2399998</v>
      </c>
      <c r="AQ72" s="129">
        <f t="shared" si="28"/>
        <v>11228101031.439999</v>
      </c>
    </row>
    <row r="73" spans="2:43">
      <c r="B73" s="10" t="s">
        <v>72</v>
      </c>
      <c r="C73" s="21">
        <v>0</v>
      </c>
      <c r="D73" s="132">
        <v>341000000</v>
      </c>
      <c r="E73" s="57">
        <v>0</v>
      </c>
      <c r="F73" s="57">
        <v>0</v>
      </c>
      <c r="G73" s="57">
        <v>0</v>
      </c>
      <c r="H73" s="57">
        <v>0</v>
      </c>
      <c r="I73" s="57">
        <v>0</v>
      </c>
      <c r="J73" s="57">
        <v>0</v>
      </c>
      <c r="K73" s="57">
        <v>0</v>
      </c>
      <c r="L73" s="57">
        <v>0</v>
      </c>
      <c r="M73" s="57">
        <v>0</v>
      </c>
      <c r="N73" s="57">
        <v>0</v>
      </c>
      <c r="O73" s="57">
        <v>0</v>
      </c>
      <c r="P73" s="57">
        <v>0</v>
      </c>
      <c r="Q73" s="57">
        <v>0</v>
      </c>
      <c r="R73" s="57">
        <v>0</v>
      </c>
      <c r="S73" s="57">
        <v>0</v>
      </c>
      <c r="T73" s="57">
        <v>0</v>
      </c>
      <c r="U73" s="57">
        <v>0</v>
      </c>
      <c r="V73" s="57">
        <v>0</v>
      </c>
      <c r="W73" s="57">
        <v>0</v>
      </c>
      <c r="X73" s="57">
        <v>0</v>
      </c>
      <c r="Y73" s="57">
        <v>0</v>
      </c>
      <c r="Z73" s="57">
        <v>0</v>
      </c>
      <c r="AA73" s="57">
        <v>0</v>
      </c>
      <c r="AB73" s="57">
        <v>0</v>
      </c>
      <c r="AC73" s="57">
        <v>0</v>
      </c>
      <c r="AD73" s="57">
        <v>0</v>
      </c>
      <c r="AE73" s="58">
        <f t="shared" si="16"/>
        <v>0</v>
      </c>
      <c r="AF73" s="58">
        <f t="shared" si="17"/>
        <v>0</v>
      </c>
      <c r="AG73" s="58">
        <f t="shared" si="18"/>
        <v>0</v>
      </c>
      <c r="AH73" s="58">
        <f t="shared" si="19"/>
        <v>0</v>
      </c>
      <c r="AI73" s="58">
        <f t="shared" si="20"/>
        <v>0</v>
      </c>
      <c r="AJ73" s="58">
        <f t="shared" si="21"/>
        <v>0</v>
      </c>
      <c r="AK73" s="58">
        <f t="shared" si="22"/>
        <v>0</v>
      </c>
      <c r="AL73" s="58">
        <f t="shared" si="23"/>
        <v>0</v>
      </c>
      <c r="AM73" s="58">
        <f t="shared" si="24"/>
        <v>0</v>
      </c>
      <c r="AN73" s="58">
        <f t="shared" si="25"/>
        <v>0</v>
      </c>
      <c r="AO73" s="58">
        <f t="shared" si="26"/>
        <v>0</v>
      </c>
      <c r="AP73" s="58">
        <f t="shared" si="27"/>
        <v>0</v>
      </c>
      <c r="AQ73" s="58">
        <f t="shared" si="28"/>
        <v>0</v>
      </c>
    </row>
    <row r="74" spans="2:43">
      <c r="B74" s="10" t="s">
        <v>73</v>
      </c>
      <c r="C74" s="21">
        <v>0</v>
      </c>
      <c r="D74" s="132">
        <v>1085313489</v>
      </c>
      <c r="E74" s="57">
        <v>0</v>
      </c>
      <c r="F74" s="57">
        <v>0</v>
      </c>
      <c r="G74" s="57">
        <v>0</v>
      </c>
      <c r="H74" s="57">
        <v>0</v>
      </c>
      <c r="I74" s="57">
        <v>0</v>
      </c>
      <c r="J74" s="57">
        <v>0</v>
      </c>
      <c r="K74" s="57">
        <v>0</v>
      </c>
      <c r="L74" s="57">
        <v>0</v>
      </c>
      <c r="M74" s="57">
        <v>0</v>
      </c>
      <c r="N74" s="57">
        <v>0</v>
      </c>
      <c r="O74" s="57">
        <v>0</v>
      </c>
      <c r="P74" s="57">
        <v>0</v>
      </c>
      <c r="Q74" s="57">
        <v>0</v>
      </c>
      <c r="R74" s="57">
        <v>0</v>
      </c>
      <c r="S74" s="57">
        <v>0</v>
      </c>
      <c r="T74" s="57">
        <v>0</v>
      </c>
      <c r="U74" s="57">
        <v>0</v>
      </c>
      <c r="V74" s="57">
        <v>0</v>
      </c>
      <c r="W74" s="57">
        <v>0</v>
      </c>
      <c r="X74" s="57">
        <v>0</v>
      </c>
      <c r="Y74" s="57">
        <v>0</v>
      </c>
      <c r="Z74" s="57">
        <v>0</v>
      </c>
      <c r="AA74" s="57">
        <v>0</v>
      </c>
      <c r="AB74" s="57">
        <v>0</v>
      </c>
      <c r="AC74" s="57">
        <v>0</v>
      </c>
      <c r="AD74" s="57">
        <v>0</v>
      </c>
      <c r="AE74" s="58">
        <f t="shared" si="16"/>
        <v>0</v>
      </c>
      <c r="AF74" s="58">
        <f t="shared" si="17"/>
        <v>0</v>
      </c>
      <c r="AG74" s="58">
        <f t="shared" si="18"/>
        <v>0</v>
      </c>
      <c r="AH74" s="58">
        <f t="shared" si="19"/>
        <v>0</v>
      </c>
      <c r="AI74" s="58">
        <f t="shared" si="20"/>
        <v>0</v>
      </c>
      <c r="AJ74" s="58">
        <f t="shared" si="21"/>
        <v>0</v>
      </c>
      <c r="AK74" s="58">
        <f t="shared" si="22"/>
        <v>0</v>
      </c>
      <c r="AL74" s="58">
        <f t="shared" si="23"/>
        <v>0</v>
      </c>
      <c r="AM74" s="58">
        <f t="shared" si="24"/>
        <v>0</v>
      </c>
      <c r="AN74" s="58">
        <f t="shared" si="25"/>
        <v>0</v>
      </c>
      <c r="AO74" s="58">
        <f t="shared" si="26"/>
        <v>0</v>
      </c>
      <c r="AP74" s="58">
        <f t="shared" si="27"/>
        <v>0</v>
      </c>
      <c r="AQ74" s="58">
        <f t="shared" si="28"/>
        <v>0</v>
      </c>
    </row>
    <row r="75" spans="2:43">
      <c r="B75" s="10" t="s">
        <v>74</v>
      </c>
      <c r="C75" s="21">
        <v>0</v>
      </c>
      <c r="D75" s="132">
        <v>24004442</v>
      </c>
      <c r="E75" s="57">
        <v>0</v>
      </c>
      <c r="F75" s="57">
        <v>0</v>
      </c>
      <c r="G75" s="57">
        <v>0</v>
      </c>
      <c r="H75" s="57">
        <v>0</v>
      </c>
      <c r="I75" s="57">
        <v>0</v>
      </c>
      <c r="J75" s="57">
        <v>0</v>
      </c>
      <c r="K75" s="57">
        <v>0</v>
      </c>
      <c r="L75" s="57">
        <v>0</v>
      </c>
      <c r="M75" s="57">
        <v>0</v>
      </c>
      <c r="N75" s="57">
        <v>0</v>
      </c>
      <c r="O75" s="57">
        <v>0</v>
      </c>
      <c r="P75" s="57">
        <v>0</v>
      </c>
      <c r="Q75" s="57">
        <v>0</v>
      </c>
      <c r="R75" s="57">
        <v>0</v>
      </c>
      <c r="S75" s="57">
        <v>0</v>
      </c>
      <c r="T75" s="57">
        <v>0</v>
      </c>
      <c r="U75" s="57">
        <v>0</v>
      </c>
      <c r="V75" s="57">
        <v>0</v>
      </c>
      <c r="W75" s="57">
        <v>0</v>
      </c>
      <c r="X75" s="57">
        <v>0</v>
      </c>
      <c r="Y75" s="57">
        <v>0</v>
      </c>
      <c r="Z75" s="57">
        <v>0</v>
      </c>
      <c r="AA75" s="57">
        <v>0</v>
      </c>
      <c r="AB75" s="57">
        <v>0</v>
      </c>
      <c r="AC75" s="57">
        <v>0</v>
      </c>
      <c r="AD75" s="57">
        <v>0</v>
      </c>
      <c r="AE75" s="58">
        <f t="shared" si="16"/>
        <v>0</v>
      </c>
      <c r="AF75" s="58">
        <f t="shared" si="17"/>
        <v>0</v>
      </c>
      <c r="AG75" s="58">
        <f t="shared" si="18"/>
        <v>0</v>
      </c>
      <c r="AH75" s="58">
        <f t="shared" si="19"/>
        <v>0</v>
      </c>
      <c r="AI75" s="58">
        <f t="shared" si="20"/>
        <v>0</v>
      </c>
      <c r="AJ75" s="58">
        <f t="shared" si="21"/>
        <v>0</v>
      </c>
      <c r="AK75" s="58">
        <f t="shared" si="22"/>
        <v>0</v>
      </c>
      <c r="AL75" s="58">
        <f t="shared" si="23"/>
        <v>0</v>
      </c>
      <c r="AM75" s="58">
        <f t="shared" si="24"/>
        <v>0</v>
      </c>
      <c r="AN75" s="58">
        <f t="shared" si="25"/>
        <v>0</v>
      </c>
      <c r="AO75" s="58">
        <f t="shared" si="26"/>
        <v>0</v>
      </c>
      <c r="AP75" s="58">
        <f t="shared" si="27"/>
        <v>0</v>
      </c>
      <c r="AQ75" s="58">
        <f t="shared" si="28"/>
        <v>0</v>
      </c>
    </row>
    <row r="76" spans="2:43">
      <c r="B76" s="10" t="s">
        <v>75</v>
      </c>
      <c r="C76" s="21">
        <v>0</v>
      </c>
      <c r="D76" s="132">
        <v>197375458</v>
      </c>
      <c r="E76" s="57">
        <v>0</v>
      </c>
      <c r="F76" s="57">
        <v>0</v>
      </c>
      <c r="G76" s="57">
        <v>0</v>
      </c>
      <c r="H76" s="57">
        <v>0</v>
      </c>
      <c r="I76" s="57">
        <v>0</v>
      </c>
      <c r="J76" s="57">
        <v>0</v>
      </c>
      <c r="K76" s="57">
        <v>0</v>
      </c>
      <c r="L76" s="57">
        <v>0</v>
      </c>
      <c r="M76" s="57">
        <v>0</v>
      </c>
      <c r="N76" s="57">
        <v>0</v>
      </c>
      <c r="O76" s="57">
        <v>0</v>
      </c>
      <c r="P76" s="57">
        <v>0</v>
      </c>
      <c r="Q76" s="57">
        <v>0</v>
      </c>
      <c r="R76" s="57">
        <v>0</v>
      </c>
      <c r="S76" s="57">
        <v>0</v>
      </c>
      <c r="T76" s="57">
        <v>0</v>
      </c>
      <c r="U76" s="57">
        <v>0</v>
      </c>
      <c r="V76" s="57">
        <v>0</v>
      </c>
      <c r="W76" s="57">
        <v>0</v>
      </c>
      <c r="X76" s="57">
        <v>0</v>
      </c>
      <c r="Y76" s="57">
        <v>0</v>
      </c>
      <c r="Z76" s="57">
        <v>0</v>
      </c>
      <c r="AA76" s="57">
        <v>0</v>
      </c>
      <c r="AB76" s="57">
        <v>0</v>
      </c>
      <c r="AC76" s="57">
        <v>0</v>
      </c>
      <c r="AD76" s="57">
        <v>0</v>
      </c>
      <c r="AE76" s="58">
        <f t="shared" si="16"/>
        <v>0</v>
      </c>
      <c r="AF76" s="58">
        <f t="shared" si="17"/>
        <v>0</v>
      </c>
      <c r="AG76" s="58">
        <f t="shared" si="18"/>
        <v>0</v>
      </c>
      <c r="AH76" s="58">
        <f t="shared" si="19"/>
        <v>0</v>
      </c>
      <c r="AI76" s="58">
        <f t="shared" si="20"/>
        <v>0</v>
      </c>
      <c r="AJ76" s="58">
        <f t="shared" si="21"/>
        <v>0</v>
      </c>
      <c r="AK76" s="58">
        <f t="shared" si="22"/>
        <v>0</v>
      </c>
      <c r="AL76" s="58">
        <f t="shared" si="23"/>
        <v>0</v>
      </c>
      <c r="AM76" s="58">
        <f t="shared" si="24"/>
        <v>0</v>
      </c>
      <c r="AN76" s="58">
        <f t="shared" si="25"/>
        <v>0</v>
      </c>
      <c r="AO76" s="58">
        <f t="shared" si="26"/>
        <v>0</v>
      </c>
      <c r="AP76" s="58">
        <f t="shared" si="27"/>
        <v>0</v>
      </c>
      <c r="AQ76" s="58">
        <f t="shared" si="28"/>
        <v>0</v>
      </c>
    </row>
    <row r="77" spans="2:43">
      <c r="B77" s="10" t="s">
        <v>52</v>
      </c>
      <c r="C77" s="132">
        <v>30824125567</v>
      </c>
      <c r="D77" s="132">
        <v>32631729289</v>
      </c>
      <c r="E77" s="155">
        <v>6914263669.21</v>
      </c>
      <c r="F77" s="155">
        <v>2584647144.2800002</v>
      </c>
      <c r="G77" s="155">
        <v>3640115722.3299999</v>
      </c>
      <c r="H77" s="155">
        <v>3426839318.3400002</v>
      </c>
      <c r="I77" s="155">
        <v>3725041734.6900001</v>
      </c>
      <c r="J77" s="155">
        <v>5161409432.6700001</v>
      </c>
      <c r="K77" s="155">
        <v>1638350160.28</v>
      </c>
      <c r="L77" s="155">
        <v>1388897151.4100001</v>
      </c>
      <c r="M77" s="155">
        <v>1041186383.13</v>
      </c>
      <c r="N77" s="155">
        <v>171863185.5</v>
      </c>
      <c r="O77" s="155">
        <v>901272479.51999998</v>
      </c>
      <c r="P77" s="155">
        <v>109613931.44</v>
      </c>
      <c r="Q77" s="155">
        <v>30703500312.799995</v>
      </c>
      <c r="R77" s="57">
        <v>0</v>
      </c>
      <c r="S77" s="57">
        <v>0</v>
      </c>
      <c r="T77" s="57">
        <v>0</v>
      </c>
      <c r="U77" s="57">
        <v>0</v>
      </c>
      <c r="V77" s="57">
        <v>0</v>
      </c>
      <c r="W77" s="57">
        <v>0</v>
      </c>
      <c r="X77" s="57">
        <v>0</v>
      </c>
      <c r="Y77" s="57">
        <v>0</v>
      </c>
      <c r="Z77" s="57">
        <v>0</v>
      </c>
      <c r="AA77" s="57">
        <v>0</v>
      </c>
      <c r="AB77" s="57">
        <v>0</v>
      </c>
      <c r="AC77" s="57">
        <v>0</v>
      </c>
      <c r="AD77" s="57">
        <v>0</v>
      </c>
      <c r="AE77" s="129">
        <f t="shared" si="16"/>
        <v>6914263669.21</v>
      </c>
      <c r="AF77" s="129">
        <f t="shared" si="17"/>
        <v>2584647144.2800002</v>
      </c>
      <c r="AG77" s="129">
        <f t="shared" si="18"/>
        <v>3640115722.3299999</v>
      </c>
      <c r="AH77" s="129">
        <f t="shared" si="19"/>
        <v>3426839318.3400002</v>
      </c>
      <c r="AI77" s="129">
        <f t="shared" si="20"/>
        <v>3725041734.6900001</v>
      </c>
      <c r="AJ77" s="129">
        <f t="shared" si="21"/>
        <v>5161409432.6700001</v>
      </c>
      <c r="AK77" s="129">
        <f t="shared" si="22"/>
        <v>1638350160.28</v>
      </c>
      <c r="AL77" s="129">
        <f t="shared" si="23"/>
        <v>1388897151.4100001</v>
      </c>
      <c r="AM77" s="129">
        <f t="shared" si="24"/>
        <v>1041186383.13</v>
      </c>
      <c r="AN77" s="129">
        <f t="shared" si="25"/>
        <v>171863185.5</v>
      </c>
      <c r="AO77" s="129">
        <f t="shared" si="26"/>
        <v>901272479.51999998</v>
      </c>
      <c r="AP77" s="129">
        <f t="shared" si="27"/>
        <v>109613931.44</v>
      </c>
      <c r="AQ77" s="129">
        <f t="shared" si="28"/>
        <v>30703500312.799995</v>
      </c>
    </row>
    <row r="78" spans="2:43">
      <c r="B78" s="10" t="s">
        <v>76</v>
      </c>
      <c r="C78" s="21">
        <v>0</v>
      </c>
      <c r="D78" s="132">
        <v>301114700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57">
        <v>0</v>
      </c>
      <c r="AA78" s="57">
        <v>0</v>
      </c>
      <c r="AB78" s="57">
        <v>0</v>
      </c>
      <c r="AC78" s="57">
        <v>0</v>
      </c>
      <c r="AD78" s="57">
        <v>0</v>
      </c>
      <c r="AE78" s="58">
        <f t="shared" si="16"/>
        <v>0</v>
      </c>
      <c r="AF78" s="58">
        <f t="shared" si="17"/>
        <v>0</v>
      </c>
      <c r="AG78" s="58">
        <f t="shared" si="18"/>
        <v>0</v>
      </c>
      <c r="AH78" s="58">
        <f t="shared" si="19"/>
        <v>0</v>
      </c>
      <c r="AI78" s="58">
        <f t="shared" si="20"/>
        <v>0</v>
      </c>
      <c r="AJ78" s="58">
        <f t="shared" si="21"/>
        <v>0</v>
      </c>
      <c r="AK78" s="58">
        <f t="shared" si="22"/>
        <v>0</v>
      </c>
      <c r="AL78" s="58">
        <f t="shared" si="23"/>
        <v>0</v>
      </c>
      <c r="AM78" s="58">
        <f t="shared" si="24"/>
        <v>0</v>
      </c>
      <c r="AN78" s="58">
        <f t="shared" si="25"/>
        <v>0</v>
      </c>
      <c r="AO78" s="58">
        <f t="shared" si="26"/>
        <v>0</v>
      </c>
      <c r="AP78" s="58">
        <f t="shared" si="27"/>
        <v>0</v>
      </c>
      <c r="AQ78" s="58">
        <f t="shared" si="28"/>
        <v>0</v>
      </c>
    </row>
    <row r="79" spans="2:43">
      <c r="B79" s="10" t="s">
        <v>77</v>
      </c>
      <c r="C79" s="21">
        <v>0</v>
      </c>
      <c r="D79" s="132">
        <v>64337295.999999993</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57">
        <v>0</v>
      </c>
      <c r="AA79" s="57">
        <v>0</v>
      </c>
      <c r="AB79" s="57">
        <v>0</v>
      </c>
      <c r="AC79" s="57">
        <v>0</v>
      </c>
      <c r="AD79" s="57">
        <v>0</v>
      </c>
      <c r="AE79" s="58">
        <f t="shared" si="16"/>
        <v>0</v>
      </c>
      <c r="AF79" s="58">
        <f t="shared" si="17"/>
        <v>0</v>
      </c>
      <c r="AG79" s="58">
        <f t="shared" si="18"/>
        <v>0</v>
      </c>
      <c r="AH79" s="58">
        <f t="shared" si="19"/>
        <v>0</v>
      </c>
      <c r="AI79" s="58">
        <f t="shared" si="20"/>
        <v>0</v>
      </c>
      <c r="AJ79" s="58">
        <f t="shared" si="21"/>
        <v>0</v>
      </c>
      <c r="AK79" s="58">
        <f t="shared" si="22"/>
        <v>0</v>
      </c>
      <c r="AL79" s="58">
        <f t="shared" si="23"/>
        <v>0</v>
      </c>
      <c r="AM79" s="58">
        <f t="shared" si="24"/>
        <v>0</v>
      </c>
      <c r="AN79" s="58">
        <f t="shared" si="25"/>
        <v>0</v>
      </c>
      <c r="AO79" s="58">
        <f t="shared" si="26"/>
        <v>0</v>
      </c>
      <c r="AP79" s="58">
        <f t="shared" si="27"/>
        <v>0</v>
      </c>
      <c r="AQ79" s="58">
        <f t="shared" si="28"/>
        <v>0</v>
      </c>
    </row>
    <row r="80" spans="2:43">
      <c r="B80" s="10" t="s">
        <v>78</v>
      </c>
      <c r="C80" s="21">
        <v>0</v>
      </c>
      <c r="D80" s="132">
        <v>584543954</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0</v>
      </c>
      <c r="AB80" s="57">
        <v>0</v>
      </c>
      <c r="AC80" s="57">
        <v>0</v>
      </c>
      <c r="AD80" s="57">
        <v>0</v>
      </c>
      <c r="AE80" s="58">
        <f t="shared" si="16"/>
        <v>0</v>
      </c>
      <c r="AF80" s="58">
        <f t="shared" si="17"/>
        <v>0</v>
      </c>
      <c r="AG80" s="58">
        <f t="shared" si="18"/>
        <v>0</v>
      </c>
      <c r="AH80" s="58">
        <f t="shared" si="19"/>
        <v>0</v>
      </c>
      <c r="AI80" s="58">
        <f t="shared" si="20"/>
        <v>0</v>
      </c>
      <c r="AJ80" s="58">
        <f t="shared" si="21"/>
        <v>0</v>
      </c>
      <c r="AK80" s="58">
        <f t="shared" si="22"/>
        <v>0</v>
      </c>
      <c r="AL80" s="58">
        <f t="shared" si="23"/>
        <v>0</v>
      </c>
      <c r="AM80" s="58">
        <f t="shared" si="24"/>
        <v>0</v>
      </c>
      <c r="AN80" s="58">
        <f t="shared" si="25"/>
        <v>0</v>
      </c>
      <c r="AO80" s="58">
        <f t="shared" si="26"/>
        <v>0</v>
      </c>
      <c r="AP80" s="58">
        <f t="shared" si="27"/>
        <v>0</v>
      </c>
      <c r="AQ80" s="58">
        <f t="shared" si="28"/>
        <v>0</v>
      </c>
    </row>
    <row r="81" spans="2:43" s="23" customFormat="1">
      <c r="B81" s="15" t="s">
        <v>79</v>
      </c>
      <c r="C81" s="160">
        <v>86992326055</v>
      </c>
      <c r="D81" s="160">
        <v>116526151375</v>
      </c>
      <c r="E81" s="161">
        <f t="shared" ref="E81:Q81" si="29">E57+E59+E62+E64</f>
        <v>12208843903.07</v>
      </c>
      <c r="F81" s="161">
        <f t="shared" si="29"/>
        <v>10151204146.08</v>
      </c>
      <c r="G81" s="161">
        <f t="shared" si="29"/>
        <v>7881572004.3699999</v>
      </c>
      <c r="H81" s="161">
        <f t="shared" si="29"/>
        <v>5513446037.460001</v>
      </c>
      <c r="I81" s="161">
        <f t="shared" si="29"/>
        <v>6947330592.1900005</v>
      </c>
      <c r="J81" s="161">
        <f t="shared" si="29"/>
        <v>7860776947.4899998</v>
      </c>
      <c r="K81" s="161">
        <f t="shared" si="29"/>
        <v>8999260345.3099995</v>
      </c>
      <c r="L81" s="161">
        <f t="shared" si="29"/>
        <v>4242601329.6300001</v>
      </c>
      <c r="M81" s="161">
        <f t="shared" si="29"/>
        <v>5084445679.0199995</v>
      </c>
      <c r="N81" s="161">
        <f t="shared" si="29"/>
        <v>1430439724.2700002</v>
      </c>
      <c r="O81" s="161">
        <f t="shared" si="29"/>
        <v>6471432825.0100002</v>
      </c>
      <c r="P81" s="161">
        <f t="shared" si="29"/>
        <v>9775724326.8599987</v>
      </c>
      <c r="Q81" s="161">
        <f t="shared" si="29"/>
        <v>86567077860.76001</v>
      </c>
      <c r="R81" s="55">
        <v>0</v>
      </c>
      <c r="S81" s="55">
        <v>0</v>
      </c>
      <c r="T81" s="55">
        <v>0</v>
      </c>
      <c r="U81" s="55">
        <v>0</v>
      </c>
      <c r="V81" s="55">
        <v>0</v>
      </c>
      <c r="W81" s="55">
        <v>0</v>
      </c>
      <c r="X81" s="55">
        <v>0</v>
      </c>
      <c r="Y81" s="55">
        <v>0</v>
      </c>
      <c r="Z81" s="55">
        <v>0</v>
      </c>
      <c r="AA81" s="55">
        <v>0</v>
      </c>
      <c r="AB81" s="55">
        <v>0</v>
      </c>
      <c r="AC81" s="55">
        <v>0</v>
      </c>
      <c r="AD81" s="55">
        <v>0</v>
      </c>
      <c r="AE81" s="163">
        <f t="shared" ref="AE81:AQ81" si="30">AE57+AE59+AE62+AE64</f>
        <v>12208843903.07</v>
      </c>
      <c r="AF81" s="163">
        <f t="shared" si="30"/>
        <v>10151204146.08</v>
      </c>
      <c r="AG81" s="163">
        <f t="shared" si="30"/>
        <v>7881572004.3699999</v>
      </c>
      <c r="AH81" s="163">
        <f t="shared" si="30"/>
        <v>5513446037.460001</v>
      </c>
      <c r="AI81" s="163">
        <f t="shared" si="30"/>
        <v>6947330592.1900005</v>
      </c>
      <c r="AJ81" s="163">
        <f t="shared" si="30"/>
        <v>7860776947.4899998</v>
      </c>
      <c r="AK81" s="163">
        <f t="shared" si="30"/>
        <v>8999260345.3099995</v>
      </c>
      <c r="AL81" s="163">
        <f t="shared" si="30"/>
        <v>4242601329.6300001</v>
      </c>
      <c r="AM81" s="163">
        <f t="shared" si="30"/>
        <v>5084445679.0199995</v>
      </c>
      <c r="AN81" s="163">
        <f t="shared" si="30"/>
        <v>1430439724.2700002</v>
      </c>
      <c r="AO81" s="163">
        <f t="shared" si="30"/>
        <v>6471432825.0100002</v>
      </c>
      <c r="AP81" s="163">
        <f t="shared" si="30"/>
        <v>9775724326.8599987</v>
      </c>
      <c r="AQ81" s="163">
        <f t="shared" si="30"/>
        <v>86567077860.76001</v>
      </c>
    </row>
    <row r="82" spans="2:43">
      <c r="C82" s="21"/>
      <c r="D82" s="21"/>
      <c r="E82" s="57"/>
      <c r="F82" s="57"/>
      <c r="G82" s="57"/>
      <c r="H82" s="57"/>
      <c r="I82" s="57"/>
      <c r="J82" s="57"/>
      <c r="K82" s="57"/>
      <c r="L82" s="57"/>
      <c r="M82" s="57"/>
      <c r="N82" s="57"/>
      <c r="O82" s="57"/>
      <c r="P82" s="57"/>
      <c r="Q82" s="57"/>
      <c r="R82" s="56"/>
      <c r="S82" s="56"/>
      <c r="T82" s="56"/>
      <c r="U82" s="56"/>
      <c r="V82" s="56"/>
      <c r="W82" s="56"/>
      <c r="X82" s="56"/>
      <c r="Y82" s="56"/>
      <c r="Z82" s="56"/>
      <c r="AA82" s="56"/>
      <c r="AB82" s="56"/>
      <c r="AC82" s="56"/>
      <c r="AD82" s="56"/>
    </row>
    <row r="83" spans="2:43" s="24" customFormat="1">
      <c r="B83" s="15" t="s">
        <v>80</v>
      </c>
      <c r="C83" s="160">
        <v>711399371136</v>
      </c>
      <c r="D83" s="160">
        <f t="shared" ref="D83:AQ83" si="31">D53+D81</f>
        <v>756487999444.17004</v>
      </c>
      <c r="E83" s="161">
        <f t="shared" si="31"/>
        <v>57008442901.359993</v>
      </c>
      <c r="F83" s="161">
        <f t="shared" si="31"/>
        <v>57861820880.73999</v>
      </c>
      <c r="G83" s="161">
        <f t="shared" si="31"/>
        <v>56697479563.730003</v>
      </c>
      <c r="H83" s="161">
        <f t="shared" si="31"/>
        <v>46083992548.690002</v>
      </c>
      <c r="I83" s="161">
        <f t="shared" si="31"/>
        <v>49941272565.790009</v>
      </c>
      <c r="J83" s="161">
        <f t="shared" si="31"/>
        <v>65074327131.689995</v>
      </c>
      <c r="K83" s="161">
        <f t="shared" si="31"/>
        <v>49436604165.720001</v>
      </c>
      <c r="L83" s="161">
        <f t="shared" si="31"/>
        <v>48495411630.259995</v>
      </c>
      <c r="M83" s="161">
        <f t="shared" si="31"/>
        <v>49479385767.769997</v>
      </c>
      <c r="N83" s="161">
        <f t="shared" si="31"/>
        <v>42360527606.039993</v>
      </c>
      <c r="O83" s="161">
        <f t="shared" si="31"/>
        <v>54486820354.68</v>
      </c>
      <c r="P83" s="161">
        <f t="shared" si="31"/>
        <v>121971471858.75999</v>
      </c>
      <c r="Q83" s="161">
        <f t="shared" si="31"/>
        <v>698897556975.22998</v>
      </c>
      <c r="R83" s="55">
        <f t="shared" si="31"/>
        <v>0</v>
      </c>
      <c r="S83" s="165">
        <f t="shared" si="31"/>
        <v>1040335600.0000001</v>
      </c>
      <c r="T83" s="165">
        <f t="shared" si="31"/>
        <v>2832410347.3200002</v>
      </c>
      <c r="U83" s="165">
        <f t="shared" si="31"/>
        <v>168102480</v>
      </c>
      <c r="V83" s="165">
        <f t="shared" si="31"/>
        <v>508148579.11000001</v>
      </c>
      <c r="W83" s="165">
        <f t="shared" si="31"/>
        <v>515493047.03999996</v>
      </c>
      <c r="X83" s="165">
        <f t="shared" si="31"/>
        <v>110216891.02</v>
      </c>
      <c r="Y83" s="165">
        <f t="shared" si="31"/>
        <v>1161419839.05</v>
      </c>
      <c r="Z83" s="165">
        <f t="shared" si="31"/>
        <v>1713799929</v>
      </c>
      <c r="AA83" s="165">
        <f t="shared" si="31"/>
        <v>950629522.13999999</v>
      </c>
      <c r="AB83" s="165">
        <f t="shared" si="31"/>
        <v>1060521929.54</v>
      </c>
      <c r="AC83" s="165">
        <f t="shared" si="31"/>
        <v>1557080100.7</v>
      </c>
      <c r="AD83" s="165">
        <f t="shared" si="31"/>
        <v>11618158264.920002</v>
      </c>
      <c r="AE83" s="163">
        <f t="shared" si="31"/>
        <v>57008442901.359993</v>
      </c>
      <c r="AF83" s="163">
        <f t="shared" si="31"/>
        <v>58902156480.73999</v>
      </c>
      <c r="AG83" s="163">
        <f t="shared" si="31"/>
        <v>59529889911.050003</v>
      </c>
      <c r="AH83" s="163">
        <f t="shared" si="31"/>
        <v>46252095028.690002</v>
      </c>
      <c r="AI83" s="163">
        <f t="shared" si="31"/>
        <v>50449421144.900009</v>
      </c>
      <c r="AJ83" s="163">
        <f t="shared" si="31"/>
        <v>65589820178.729996</v>
      </c>
      <c r="AK83" s="163">
        <f t="shared" si="31"/>
        <v>49546821056.740005</v>
      </c>
      <c r="AL83" s="163">
        <f t="shared" si="31"/>
        <v>49656831469.309998</v>
      </c>
      <c r="AM83" s="163">
        <f t="shared" si="31"/>
        <v>51193185696.769997</v>
      </c>
      <c r="AN83" s="163">
        <f t="shared" si="31"/>
        <v>43311157128.179993</v>
      </c>
      <c r="AO83" s="163">
        <f t="shared" si="31"/>
        <v>55547342284.220001</v>
      </c>
      <c r="AP83" s="163">
        <f t="shared" si="31"/>
        <v>123528551959.46001</v>
      </c>
      <c r="AQ83" s="163">
        <f t="shared" si="31"/>
        <v>710515715240.15002</v>
      </c>
    </row>
    <row r="84" spans="2:43">
      <c r="B84" s="25" t="s">
        <v>81</v>
      </c>
      <c r="C84" s="26"/>
      <c r="D84" s="26"/>
      <c r="E84" s="26"/>
      <c r="F84" s="26"/>
      <c r="G84" s="26"/>
      <c r="H84" s="26"/>
      <c r="I84" s="26"/>
      <c r="J84" s="26"/>
      <c r="K84" s="26"/>
      <c r="L84" s="26"/>
      <c r="M84" s="26"/>
      <c r="N84" s="26"/>
      <c r="O84" s="26"/>
      <c r="P84" s="26"/>
      <c r="Q84" s="50"/>
    </row>
    <row r="85" spans="2:43">
      <c r="B85" s="27" t="s">
        <v>82</v>
      </c>
      <c r="C85" s="27"/>
      <c r="D85" s="27"/>
      <c r="E85" s="51"/>
      <c r="F85" s="51"/>
      <c r="G85" s="51"/>
      <c r="H85" s="51"/>
      <c r="I85" s="51"/>
      <c r="J85" s="51"/>
      <c r="K85" s="51"/>
      <c r="L85" s="51"/>
      <c r="M85" s="51"/>
      <c r="N85" s="51"/>
      <c r="O85" s="51"/>
      <c r="P85" s="51"/>
      <c r="Q85" s="50"/>
    </row>
    <row r="86" spans="2:43">
      <c r="B86" s="29" t="s">
        <v>83</v>
      </c>
      <c r="C86" s="29"/>
      <c r="D86" s="54"/>
      <c r="E86" s="51"/>
      <c r="F86" s="51"/>
      <c r="G86" s="51"/>
      <c r="H86" s="51"/>
      <c r="I86" s="51"/>
      <c r="J86" s="51"/>
      <c r="K86" s="51"/>
      <c r="L86" s="51"/>
      <c r="M86" s="51"/>
      <c r="N86" s="51"/>
      <c r="O86" s="51"/>
      <c r="P86" s="51"/>
      <c r="Q86" s="50"/>
    </row>
    <row r="87" spans="2:43">
      <c r="B87" s="181" t="s">
        <v>84</v>
      </c>
      <c r="C87" s="181"/>
      <c r="D87" s="181"/>
      <c r="E87" s="181"/>
      <c r="F87" s="52"/>
      <c r="G87" s="52"/>
      <c r="H87" s="52"/>
      <c r="I87" s="53"/>
      <c r="J87" s="52"/>
      <c r="K87" s="51"/>
      <c r="L87" s="51"/>
      <c r="M87" s="51"/>
      <c r="N87" s="51"/>
      <c r="O87" s="51"/>
      <c r="P87" s="51"/>
      <c r="Q87" s="50"/>
    </row>
    <row r="88" spans="2:43" ht="14.25" customHeight="1">
      <c r="B88" s="181" t="s">
        <v>85</v>
      </c>
      <c r="C88" s="181"/>
      <c r="D88" s="181"/>
      <c r="E88" s="181"/>
      <c r="F88" s="181"/>
      <c r="G88" s="181"/>
      <c r="H88" s="181"/>
      <c r="I88" s="181"/>
      <c r="J88" s="181"/>
      <c r="K88" s="49"/>
      <c r="L88" s="49"/>
      <c r="M88" s="49"/>
      <c r="N88" s="49"/>
      <c r="O88" s="49"/>
      <c r="P88" s="49"/>
      <c r="Q88" s="49"/>
    </row>
    <row r="89" spans="2:43" ht="15" customHeight="1">
      <c r="B89" s="180" t="s">
        <v>86</v>
      </c>
      <c r="C89" s="180"/>
      <c r="D89" s="180"/>
      <c r="E89" s="180"/>
      <c r="F89" s="180"/>
      <c r="G89" s="180"/>
      <c r="H89" s="180"/>
      <c r="I89" s="180"/>
    </row>
    <row r="92" spans="2:43">
      <c r="C92" s="48"/>
      <c r="D92" s="48"/>
    </row>
    <row r="97" spans="2:2">
      <c r="B97" s="10"/>
    </row>
  </sheetData>
  <mergeCells count="13">
    <mergeCell ref="AE8:AQ8"/>
    <mergeCell ref="D8:D9"/>
    <mergeCell ref="B2:AQ2"/>
    <mergeCell ref="B3:AQ3"/>
    <mergeCell ref="B4:AQ4"/>
    <mergeCell ref="B5:AQ5"/>
    <mergeCell ref="R8:AD8"/>
    <mergeCell ref="B89:I89"/>
    <mergeCell ref="B88:J88"/>
    <mergeCell ref="B8:B9"/>
    <mergeCell ref="C8:C9"/>
    <mergeCell ref="E8:Q8"/>
    <mergeCell ref="B87:E8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2137-137A-484D-92CD-7863C8FCEBA3}">
  <dimension ref="B1:AJ91"/>
  <sheetViews>
    <sheetView showGridLines="0" topLeftCell="A3" zoomScale="55" zoomScaleNormal="55" workbookViewId="0">
      <selection activeCell="Z13" sqref="Z13"/>
    </sheetView>
  </sheetViews>
  <sheetFormatPr defaultColWidth="11.42578125" defaultRowHeight="15"/>
  <cols>
    <col min="1" max="1" width="6.85546875" customWidth="1"/>
    <col min="2" max="2" width="75.7109375" customWidth="1"/>
    <col min="3" max="3" width="19.140625" customWidth="1"/>
    <col min="4" max="4" width="23.42578125" hidden="1" customWidth="1"/>
    <col min="5" max="5" width="16.85546875" style="14" customWidth="1"/>
    <col min="6" max="6" width="17.28515625" style="14" hidden="1" customWidth="1"/>
    <col min="7" max="8" width="16.28515625" style="14" hidden="1" customWidth="1"/>
    <col min="9" max="9" width="14.85546875" style="14" hidden="1" customWidth="1"/>
    <col min="10" max="12" width="14.7109375" style="14" hidden="1" customWidth="1"/>
    <col min="13" max="13" width="18.7109375" style="14" hidden="1" customWidth="1"/>
    <col min="14" max="14" width="14.7109375" style="14" hidden="1" customWidth="1"/>
    <col min="15" max="15" width="18.5703125" style="14" hidden="1" customWidth="1"/>
    <col min="16" max="16" width="14.7109375" style="14" hidden="1"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c r="E1" s="1"/>
      <c r="F1" s="1"/>
      <c r="G1" s="1"/>
      <c r="H1" s="1"/>
      <c r="I1" s="1"/>
      <c r="J1" s="1"/>
      <c r="K1" s="1"/>
      <c r="L1" s="1"/>
      <c r="M1" s="1"/>
      <c r="N1" s="1"/>
      <c r="O1" s="1"/>
      <c r="P1" s="1"/>
      <c r="Q1" s="2"/>
    </row>
    <row r="2" spans="2:35" ht="28.5">
      <c r="B2" s="194" t="s">
        <v>0</v>
      </c>
      <c r="C2" s="194"/>
      <c r="D2" s="194"/>
      <c r="E2" s="194"/>
      <c r="F2" s="194"/>
      <c r="G2" s="194"/>
      <c r="H2" s="194"/>
      <c r="I2" s="194"/>
      <c r="J2" s="194"/>
      <c r="K2" s="194"/>
      <c r="L2" s="194"/>
      <c r="M2" s="194"/>
      <c r="N2" s="194"/>
      <c r="O2" s="194"/>
      <c r="P2" s="194"/>
      <c r="Q2" s="194"/>
    </row>
    <row r="3" spans="2:35" ht="21">
      <c r="B3" s="195" t="s">
        <v>1</v>
      </c>
      <c r="C3" s="195"/>
      <c r="D3" s="195"/>
      <c r="E3" s="195"/>
      <c r="F3" s="195"/>
      <c r="G3" s="195"/>
      <c r="H3" s="195"/>
      <c r="I3" s="195"/>
      <c r="J3" s="195"/>
      <c r="K3" s="195"/>
      <c r="L3" s="195"/>
      <c r="M3" s="195"/>
      <c r="N3" s="195"/>
      <c r="O3" s="195"/>
      <c r="P3" s="195"/>
      <c r="Q3" s="195"/>
    </row>
    <row r="4" spans="2:35" ht="15.75" customHeight="1">
      <c r="B4" s="196" t="s">
        <v>2</v>
      </c>
      <c r="C4" s="196"/>
      <c r="D4" s="196"/>
      <c r="E4" s="196"/>
      <c r="F4" s="196"/>
      <c r="G4" s="196"/>
      <c r="H4" s="196"/>
      <c r="I4" s="196"/>
      <c r="J4" s="196"/>
      <c r="K4" s="196"/>
      <c r="L4" s="196"/>
      <c r="M4" s="196"/>
      <c r="N4" s="196"/>
      <c r="O4" s="196"/>
      <c r="P4" s="196"/>
      <c r="Q4" s="196"/>
      <c r="AE4"/>
      <c r="AF4"/>
      <c r="AG4"/>
      <c r="AH4"/>
      <c r="AI4"/>
    </row>
    <row r="5" spans="2:35" ht="15.75" customHeight="1">
      <c r="B5" s="196" t="s">
        <v>3</v>
      </c>
      <c r="C5" s="196"/>
      <c r="D5" s="196"/>
      <c r="E5" s="196"/>
      <c r="F5" s="196"/>
      <c r="G5" s="196"/>
      <c r="H5" s="196"/>
      <c r="I5" s="196"/>
      <c r="J5" s="196"/>
      <c r="K5" s="196"/>
      <c r="L5" s="196"/>
      <c r="M5" s="196"/>
      <c r="N5" s="196"/>
      <c r="O5" s="196"/>
      <c r="P5" s="196"/>
      <c r="Q5" s="196"/>
      <c r="AE5"/>
      <c r="AF5"/>
      <c r="AG5"/>
      <c r="AH5"/>
      <c r="AI5"/>
    </row>
    <row r="6" spans="2:35" ht="15.75" customHeight="1">
      <c r="B6" s="196"/>
      <c r="C6" s="196"/>
      <c r="D6" s="196"/>
      <c r="E6" s="196"/>
      <c r="F6" s="196"/>
      <c r="G6" s="196"/>
      <c r="H6" s="196"/>
      <c r="I6" s="196"/>
      <c r="J6" s="196"/>
      <c r="K6" s="196"/>
      <c r="L6" s="196"/>
      <c r="M6" s="196"/>
      <c r="N6" s="196"/>
      <c r="O6" s="196"/>
      <c r="P6" s="196"/>
      <c r="Q6" s="196"/>
      <c r="AE6"/>
      <c r="AF6"/>
      <c r="AG6"/>
      <c r="AH6"/>
      <c r="AI6"/>
    </row>
    <row r="7" spans="2:35">
      <c r="B7" s="4" t="s">
        <v>181</v>
      </c>
      <c r="C7" s="5"/>
      <c r="D7" s="5"/>
      <c r="E7" s="6"/>
      <c r="F7" s="6"/>
      <c r="G7" s="6"/>
      <c r="H7" s="6"/>
      <c r="I7" s="6"/>
      <c r="J7" s="6"/>
      <c r="K7" s="6"/>
      <c r="L7" s="6"/>
      <c r="M7" s="6"/>
      <c r="N7" s="6"/>
      <c r="O7" s="6"/>
      <c r="P7" s="6"/>
      <c r="Q7" s="7" t="s">
        <v>5</v>
      </c>
      <c r="R7"/>
      <c r="S7"/>
      <c r="AE7"/>
      <c r="AF7"/>
      <c r="AG7"/>
      <c r="AH7"/>
      <c r="AI7"/>
    </row>
    <row r="8" spans="2:35" ht="15" customHeight="1">
      <c r="B8" s="182" t="s">
        <v>6</v>
      </c>
      <c r="C8" s="117" t="s">
        <v>135</v>
      </c>
      <c r="D8" s="125" t="s">
        <v>160</v>
      </c>
      <c r="E8" s="200" t="s">
        <v>88</v>
      </c>
      <c r="F8" s="200"/>
      <c r="G8" s="200"/>
      <c r="H8" s="200"/>
      <c r="I8" s="200"/>
      <c r="J8" s="200"/>
      <c r="K8" s="200"/>
      <c r="L8" s="200"/>
      <c r="M8" s="200"/>
      <c r="N8" s="200"/>
      <c r="O8" s="200"/>
      <c r="P8" s="200"/>
      <c r="Q8" s="200"/>
      <c r="R8"/>
      <c r="S8"/>
      <c r="AE8"/>
      <c r="AF8"/>
      <c r="AG8"/>
      <c r="AH8"/>
      <c r="AI8"/>
    </row>
    <row r="9" spans="2:35">
      <c r="B9" s="182"/>
      <c r="C9" s="118" t="s">
        <v>182</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c r="B10" s="8" t="s">
        <v>25</v>
      </c>
      <c r="C10" s="90">
        <v>1185944645319</v>
      </c>
      <c r="D10" s="90"/>
      <c r="E10" s="90">
        <v>96838968295.290009</v>
      </c>
      <c r="F10" s="90"/>
      <c r="G10" s="90"/>
      <c r="H10" s="90"/>
      <c r="I10" s="90"/>
      <c r="J10" s="90"/>
      <c r="K10" s="90"/>
      <c r="L10" s="90"/>
      <c r="M10" s="90"/>
      <c r="N10" s="90"/>
      <c r="O10" s="90"/>
      <c r="P10" s="90"/>
      <c r="Q10" s="90">
        <f t="shared" ref="Q10:Q50" si="0">SUM(E10:P10)</f>
        <v>96838968295.290009</v>
      </c>
      <c r="R10"/>
      <c r="S10"/>
      <c r="T10" s="44"/>
      <c r="U10" s="44"/>
      <c r="V10" s="44"/>
      <c r="W10" s="44"/>
      <c r="AC10" s="44"/>
      <c r="AD10" s="44"/>
      <c r="AE10"/>
      <c r="AF10"/>
      <c r="AG10"/>
      <c r="AH10"/>
      <c r="AI10"/>
    </row>
    <row r="11" spans="2:35">
      <c r="B11" s="10" t="s">
        <v>26</v>
      </c>
      <c r="C11" s="98">
        <v>1176968459813</v>
      </c>
      <c r="D11" s="98"/>
      <c r="E11" s="110">
        <v>96610873932.490005</v>
      </c>
      <c r="F11" s="110"/>
      <c r="G11" s="110"/>
      <c r="H11" s="110"/>
      <c r="I11" s="110"/>
      <c r="J11" s="98"/>
      <c r="K11" s="98"/>
      <c r="L11" s="98"/>
      <c r="M11" s="98"/>
      <c r="N11" s="98"/>
      <c r="O11" s="98"/>
      <c r="P11" s="98"/>
      <c r="Q11" s="174">
        <f t="shared" si="0"/>
        <v>96610873932.490005</v>
      </c>
      <c r="R11"/>
      <c r="S11"/>
      <c r="T11" s="44"/>
      <c r="U11" s="44"/>
      <c r="V11" s="44"/>
      <c r="W11" s="44"/>
      <c r="AC11" s="44"/>
      <c r="AD11" s="44"/>
      <c r="AE11"/>
      <c r="AF11"/>
      <c r="AG11"/>
      <c r="AH11"/>
      <c r="AI11"/>
    </row>
    <row r="12" spans="2:35">
      <c r="B12" s="10" t="s">
        <v>27</v>
      </c>
      <c r="C12" s="98">
        <v>2733404213</v>
      </c>
      <c r="D12" s="98"/>
      <c r="E12" s="98">
        <v>0</v>
      </c>
      <c r="F12" s="98"/>
      <c r="G12" s="110"/>
      <c r="H12" s="110"/>
      <c r="I12" s="110"/>
      <c r="J12" s="98"/>
      <c r="K12" s="98"/>
      <c r="L12" s="98"/>
      <c r="M12" s="98"/>
      <c r="N12" s="98"/>
      <c r="O12" s="98"/>
      <c r="P12" s="98"/>
      <c r="Q12" s="174">
        <f t="shared" si="0"/>
        <v>0</v>
      </c>
      <c r="R12"/>
      <c r="S12"/>
      <c r="T12" s="44"/>
      <c r="U12" s="44"/>
      <c r="V12" s="44"/>
      <c r="W12" s="44"/>
      <c r="AC12" s="44"/>
      <c r="AD12" s="44"/>
      <c r="AE12"/>
      <c r="AF12"/>
      <c r="AG12"/>
      <c r="AH12"/>
      <c r="AI12"/>
    </row>
    <row r="13" spans="2:35">
      <c r="B13" s="10" t="s">
        <v>28</v>
      </c>
      <c r="C13" s="98">
        <v>5647993656</v>
      </c>
      <c r="D13" s="98"/>
      <c r="E13" s="110">
        <v>228094362.80000001</v>
      </c>
      <c r="F13" s="110"/>
      <c r="G13" s="110"/>
      <c r="H13" s="110"/>
      <c r="I13" s="110"/>
      <c r="J13" s="98"/>
      <c r="K13" s="98"/>
      <c r="L13" s="98"/>
      <c r="M13" s="98"/>
      <c r="N13" s="98"/>
      <c r="O13" s="98"/>
      <c r="P13" s="98"/>
      <c r="Q13" s="174">
        <f t="shared" si="0"/>
        <v>228094362.80000001</v>
      </c>
      <c r="R13"/>
      <c r="S13"/>
      <c r="T13" s="44"/>
      <c r="U13" s="44"/>
      <c r="V13" s="44"/>
      <c r="W13" s="44"/>
      <c r="AC13" s="44"/>
      <c r="AD13" s="44"/>
      <c r="AE13"/>
      <c r="AF13"/>
      <c r="AG13"/>
      <c r="AH13"/>
      <c r="AI13"/>
    </row>
    <row r="14" spans="2:35">
      <c r="B14" s="10" t="s">
        <v>29</v>
      </c>
      <c r="C14" s="98">
        <v>594787637</v>
      </c>
      <c r="D14" s="98"/>
      <c r="E14" s="110">
        <v>0</v>
      </c>
      <c r="F14" s="110"/>
      <c r="G14" s="110"/>
      <c r="H14" s="110"/>
      <c r="I14" s="110"/>
      <c r="J14" s="98"/>
      <c r="K14" s="98"/>
      <c r="L14" s="98"/>
      <c r="M14" s="98"/>
      <c r="N14" s="98"/>
      <c r="O14" s="98"/>
      <c r="P14" s="98"/>
      <c r="Q14" s="174">
        <f t="shared" si="0"/>
        <v>0</v>
      </c>
      <c r="R14"/>
      <c r="S14"/>
      <c r="T14" s="44"/>
      <c r="U14" s="44"/>
      <c r="V14" s="44"/>
      <c r="W14" s="44"/>
      <c r="AC14" s="44"/>
      <c r="AD14" s="44"/>
      <c r="AE14"/>
      <c r="AF14"/>
      <c r="AG14"/>
      <c r="AH14"/>
      <c r="AI14"/>
    </row>
    <row r="15" spans="2:35">
      <c r="B15" s="10" t="s">
        <v>114</v>
      </c>
      <c r="C15" s="98">
        <v>0</v>
      </c>
      <c r="D15" s="98"/>
      <c r="E15" s="110">
        <v>0</v>
      </c>
      <c r="F15" s="110"/>
      <c r="G15" s="110"/>
      <c r="H15" s="110"/>
      <c r="I15" s="110"/>
      <c r="J15" s="98"/>
      <c r="K15" s="98"/>
      <c r="L15" s="98"/>
      <c r="M15" s="98"/>
      <c r="N15" s="98"/>
      <c r="O15" s="98"/>
      <c r="P15" s="98"/>
      <c r="Q15" s="174">
        <f t="shared" si="0"/>
        <v>0</v>
      </c>
      <c r="R15"/>
      <c r="S15"/>
      <c r="T15" s="44"/>
      <c r="U15" s="44"/>
      <c r="V15" s="44"/>
      <c r="W15" s="44"/>
      <c r="AC15" s="44"/>
      <c r="AD15" s="44"/>
      <c r="AE15"/>
      <c r="AF15"/>
      <c r="AG15"/>
      <c r="AH15"/>
      <c r="AI15"/>
    </row>
    <row r="16" spans="2:35">
      <c r="B16" s="8" t="s">
        <v>30</v>
      </c>
      <c r="C16" s="90">
        <v>121999768271</v>
      </c>
      <c r="D16" s="90"/>
      <c r="E16" s="90">
        <v>35264688033.480003</v>
      </c>
      <c r="F16" s="90"/>
      <c r="G16" s="90"/>
      <c r="H16" s="90"/>
      <c r="I16" s="90"/>
      <c r="J16" s="90"/>
      <c r="K16" s="90"/>
      <c r="L16" s="90"/>
      <c r="M16" s="90"/>
      <c r="N16" s="90"/>
      <c r="O16" s="90"/>
      <c r="P16" s="90"/>
      <c r="Q16" s="95">
        <f t="shared" si="0"/>
        <v>35264688033.480003</v>
      </c>
      <c r="R16"/>
      <c r="S16"/>
      <c r="T16" s="143"/>
      <c r="U16" s="44"/>
      <c r="V16" s="44"/>
      <c r="W16" s="44"/>
      <c r="AC16" s="44"/>
      <c r="AD16" s="44"/>
      <c r="AE16"/>
      <c r="AF16"/>
      <c r="AG16"/>
      <c r="AH16"/>
      <c r="AI16"/>
    </row>
    <row r="17" spans="2:35">
      <c r="B17" s="10" t="s">
        <v>26</v>
      </c>
      <c r="C17" s="98">
        <v>89230767031</v>
      </c>
      <c r="D17" s="98"/>
      <c r="E17" s="110">
        <v>34541146742.610001</v>
      </c>
      <c r="F17" s="110"/>
      <c r="G17" s="110"/>
      <c r="H17" s="110"/>
      <c r="I17" s="110"/>
      <c r="J17" s="98"/>
      <c r="K17" s="98"/>
      <c r="L17" s="98"/>
      <c r="M17" s="98"/>
      <c r="N17" s="98"/>
      <c r="O17" s="98"/>
      <c r="P17" s="98"/>
      <c r="Q17" s="176">
        <f t="shared" si="0"/>
        <v>34541146742.610001</v>
      </c>
      <c r="R17"/>
      <c r="S17"/>
      <c r="T17" s="143"/>
      <c r="U17" s="44"/>
      <c r="V17" s="44"/>
      <c r="W17" s="44"/>
      <c r="AC17" s="44"/>
      <c r="AD17" s="44"/>
      <c r="AE17"/>
      <c r="AF17"/>
      <c r="AG17"/>
      <c r="AH17"/>
      <c r="AI17"/>
    </row>
    <row r="18" spans="2:35">
      <c r="B18" s="10" t="s">
        <v>31</v>
      </c>
      <c r="C18" s="98">
        <v>32769001240</v>
      </c>
      <c r="D18" s="98"/>
      <c r="E18" s="110">
        <v>723541290.87000024</v>
      </c>
      <c r="F18" s="110"/>
      <c r="G18" s="110"/>
      <c r="H18" s="110"/>
      <c r="I18" s="110"/>
      <c r="J18" s="98"/>
      <c r="K18" s="98"/>
      <c r="L18" s="98"/>
      <c r="M18" s="98"/>
      <c r="N18" s="98"/>
      <c r="O18" s="98"/>
      <c r="P18" s="98"/>
      <c r="Q18" s="176">
        <f t="shared" si="0"/>
        <v>723541290.87000024</v>
      </c>
      <c r="R18"/>
      <c r="S18"/>
      <c r="T18" s="143"/>
      <c r="U18" s="44"/>
      <c r="V18" s="44"/>
      <c r="W18" s="44"/>
      <c r="AC18" s="44"/>
      <c r="AD18" s="44"/>
      <c r="AE18"/>
      <c r="AF18"/>
      <c r="AG18"/>
      <c r="AH18"/>
      <c r="AI18"/>
    </row>
    <row r="19" spans="2:35">
      <c r="B19" s="8" t="s">
        <v>32</v>
      </c>
      <c r="C19" s="90">
        <v>107414971127</v>
      </c>
      <c r="D19" s="90"/>
      <c r="E19" s="90">
        <v>138756407.53</v>
      </c>
      <c r="F19" s="90"/>
      <c r="G19" s="90"/>
      <c r="H19" s="90"/>
      <c r="I19" s="90"/>
      <c r="J19" s="90"/>
      <c r="K19" s="90"/>
      <c r="L19" s="90"/>
      <c r="M19" s="90"/>
      <c r="N19" s="90"/>
      <c r="O19" s="90"/>
      <c r="P19" s="90"/>
      <c r="Q19" s="177">
        <f t="shared" si="0"/>
        <v>138756407.53</v>
      </c>
      <c r="R19"/>
      <c r="S19"/>
      <c r="T19" s="143"/>
      <c r="U19" s="44"/>
      <c r="V19" s="44"/>
      <c r="W19" s="44"/>
      <c r="AC19" s="44"/>
      <c r="AD19" s="44"/>
      <c r="AE19"/>
      <c r="AF19"/>
      <c r="AG19"/>
      <c r="AH19"/>
      <c r="AI19"/>
    </row>
    <row r="20" spans="2:35">
      <c r="B20" s="10" t="s">
        <v>34</v>
      </c>
      <c r="C20" s="98">
        <v>107414971127</v>
      </c>
      <c r="D20" s="98"/>
      <c r="E20" s="98">
        <v>138756407.53</v>
      </c>
      <c r="F20" s="98"/>
      <c r="G20" s="98"/>
      <c r="H20" s="98"/>
      <c r="I20" s="98"/>
      <c r="J20" s="98"/>
      <c r="K20" s="98"/>
      <c r="L20" s="98"/>
      <c r="M20" s="98"/>
      <c r="N20" s="98"/>
      <c r="O20" s="98"/>
      <c r="P20" s="98"/>
      <c r="Q20" s="176">
        <f t="shared" si="0"/>
        <v>138756407.53</v>
      </c>
      <c r="R20"/>
      <c r="S20"/>
      <c r="T20" s="143"/>
      <c r="U20" s="44"/>
      <c r="V20" s="44"/>
      <c r="W20" s="44"/>
      <c r="AC20" s="44"/>
      <c r="AD20" s="44"/>
      <c r="AE20"/>
      <c r="AF20"/>
      <c r="AG20"/>
      <c r="AH20"/>
      <c r="AI20"/>
    </row>
    <row r="21" spans="2:35">
      <c r="B21" s="8" t="s">
        <v>35</v>
      </c>
      <c r="C21" s="90">
        <v>205340354810</v>
      </c>
      <c r="D21" s="90"/>
      <c r="E21" s="90">
        <v>6183124412.3800001</v>
      </c>
      <c r="F21" s="90"/>
      <c r="G21" s="90"/>
      <c r="H21" s="90"/>
      <c r="I21" s="90"/>
      <c r="J21" s="90"/>
      <c r="K21" s="90"/>
      <c r="L21" s="90"/>
      <c r="M21" s="90"/>
      <c r="N21" s="90"/>
      <c r="O21" s="90"/>
      <c r="P21" s="90"/>
      <c r="Q21" s="90">
        <f t="shared" si="0"/>
        <v>6183124412.3800001</v>
      </c>
      <c r="R21"/>
      <c r="S21"/>
      <c r="T21" s="44"/>
      <c r="U21" s="44"/>
      <c r="V21" s="44"/>
      <c r="W21" s="44"/>
      <c r="AC21" s="44"/>
      <c r="AD21" s="44"/>
      <c r="AE21"/>
      <c r="AF21"/>
      <c r="AG21"/>
      <c r="AH21"/>
      <c r="AI21"/>
    </row>
    <row r="22" spans="2:35">
      <c r="B22" s="10" t="s">
        <v>151</v>
      </c>
      <c r="C22" s="90">
        <v>743950107</v>
      </c>
      <c r="D22" s="90"/>
      <c r="E22" s="90">
        <v>0</v>
      </c>
      <c r="F22" s="90"/>
      <c r="G22" s="90"/>
      <c r="H22" s="90"/>
      <c r="I22" s="90"/>
      <c r="J22" s="90"/>
      <c r="K22" s="90"/>
      <c r="L22" s="90"/>
      <c r="M22" s="90"/>
      <c r="N22" s="90"/>
      <c r="O22" s="90"/>
      <c r="P22" s="90"/>
      <c r="Q22" s="90">
        <f t="shared" si="0"/>
        <v>0</v>
      </c>
      <c r="R22"/>
      <c r="S22"/>
      <c r="T22" s="44"/>
      <c r="U22" s="44"/>
      <c r="V22" s="44"/>
      <c r="W22" s="44"/>
      <c r="AC22" s="44"/>
      <c r="AD22" s="44"/>
      <c r="AE22"/>
      <c r="AF22"/>
      <c r="AG22"/>
      <c r="AH22"/>
      <c r="AI22"/>
    </row>
    <row r="23" spans="2:35">
      <c r="B23" s="10" t="s">
        <v>58</v>
      </c>
      <c r="C23" s="119">
        <v>128990192</v>
      </c>
      <c r="D23" s="119"/>
      <c r="E23" s="110">
        <v>0</v>
      </c>
      <c r="F23" s="110"/>
      <c r="G23" s="110"/>
      <c r="H23" s="110"/>
      <c r="I23" s="110"/>
      <c r="J23" s="98"/>
      <c r="K23" s="98"/>
      <c r="L23" s="98"/>
      <c r="M23" s="98"/>
      <c r="N23" s="98"/>
      <c r="O23" s="98"/>
      <c r="P23" s="98"/>
      <c r="Q23" s="174">
        <f t="shared" si="0"/>
        <v>0</v>
      </c>
      <c r="R23"/>
      <c r="S23"/>
      <c r="T23" s="44"/>
      <c r="U23" s="44"/>
      <c r="V23" s="44"/>
      <c r="W23" s="44"/>
      <c r="AC23" s="44"/>
      <c r="AD23" s="44"/>
      <c r="AE23"/>
      <c r="AF23"/>
      <c r="AG23"/>
      <c r="AH23"/>
      <c r="AI23"/>
    </row>
    <row r="24" spans="2:35">
      <c r="B24" s="10" t="s">
        <v>36</v>
      </c>
      <c r="C24" s="110">
        <v>577403271</v>
      </c>
      <c r="D24" s="110"/>
      <c r="E24" s="110">
        <v>0</v>
      </c>
      <c r="F24" s="110"/>
      <c r="G24" s="110"/>
      <c r="H24" s="110"/>
      <c r="I24" s="110"/>
      <c r="J24" s="110"/>
      <c r="K24" s="110"/>
      <c r="L24" s="110"/>
      <c r="M24" s="110"/>
      <c r="N24" s="98"/>
      <c r="O24" s="98"/>
      <c r="P24" s="98"/>
      <c r="Q24" s="174">
        <f t="shared" si="0"/>
        <v>0</v>
      </c>
      <c r="R24"/>
      <c r="S24"/>
      <c r="T24" s="44"/>
      <c r="U24" s="44"/>
      <c r="V24" s="44"/>
      <c r="W24" s="44"/>
      <c r="AC24" s="44"/>
      <c r="AD24" s="44"/>
      <c r="AE24" s="44"/>
      <c r="AF24"/>
      <c r="AG24"/>
      <c r="AH24"/>
      <c r="AI24"/>
    </row>
    <row r="25" spans="2:35">
      <c r="B25" s="10" t="s">
        <v>39</v>
      </c>
      <c r="C25" s="98">
        <v>13100000000</v>
      </c>
      <c r="D25" s="98"/>
      <c r="E25" s="110">
        <v>0</v>
      </c>
      <c r="F25" s="110"/>
      <c r="G25" s="110"/>
      <c r="H25" s="110"/>
      <c r="I25" s="110"/>
      <c r="J25" s="98"/>
      <c r="K25" s="98"/>
      <c r="L25" s="98"/>
      <c r="M25" s="98"/>
      <c r="N25" s="98"/>
      <c r="O25" s="98"/>
      <c r="P25" s="98"/>
      <c r="Q25" s="174">
        <f t="shared" si="0"/>
        <v>0</v>
      </c>
      <c r="R25"/>
      <c r="S25"/>
      <c r="T25" s="44"/>
      <c r="U25" s="44"/>
      <c r="V25" s="44"/>
      <c r="W25" s="44"/>
      <c r="AC25" s="44"/>
      <c r="AD25" s="44"/>
      <c r="AE25"/>
      <c r="AF25"/>
      <c r="AG25"/>
      <c r="AH25"/>
      <c r="AI25"/>
    </row>
    <row r="26" spans="2:35">
      <c r="B26" s="10" t="s">
        <v>40</v>
      </c>
      <c r="C26" s="98">
        <v>23076763510</v>
      </c>
      <c r="D26" s="98"/>
      <c r="E26" s="110">
        <v>91833319.050000012</v>
      </c>
      <c r="F26" s="110"/>
      <c r="G26" s="110"/>
      <c r="H26" s="110"/>
      <c r="I26" s="110"/>
      <c r="J26" s="98"/>
      <c r="K26" s="98"/>
      <c r="L26" s="98"/>
      <c r="M26" s="98"/>
      <c r="N26" s="98"/>
      <c r="O26" s="98"/>
      <c r="P26" s="98"/>
      <c r="Q26" s="174">
        <f t="shared" si="0"/>
        <v>91833319.050000012</v>
      </c>
      <c r="R26"/>
      <c r="S26"/>
      <c r="T26" s="44"/>
      <c r="U26" s="44"/>
      <c r="V26" s="44"/>
      <c r="W26" s="44"/>
      <c r="AC26" s="44"/>
      <c r="AD26" s="44"/>
      <c r="AE26"/>
      <c r="AF26"/>
      <c r="AG26"/>
      <c r="AH26"/>
      <c r="AI26"/>
    </row>
    <row r="27" spans="2:35">
      <c r="B27" s="10" t="s">
        <v>41</v>
      </c>
      <c r="C27" s="98">
        <v>2200000000</v>
      </c>
      <c r="D27" s="98"/>
      <c r="E27" s="110">
        <v>75665641</v>
      </c>
      <c r="F27" s="110"/>
      <c r="G27" s="110"/>
      <c r="H27" s="110"/>
      <c r="I27" s="110"/>
      <c r="J27" s="98"/>
      <c r="K27" s="98"/>
      <c r="L27" s="98"/>
      <c r="M27" s="98"/>
      <c r="N27" s="98"/>
      <c r="O27" s="98"/>
      <c r="P27" s="98"/>
      <c r="Q27" s="174">
        <f t="shared" si="0"/>
        <v>75665641</v>
      </c>
      <c r="R27"/>
      <c r="S27"/>
      <c r="T27" s="44"/>
      <c r="U27" s="44"/>
      <c r="V27" s="44"/>
      <c r="W27" s="44"/>
      <c r="AC27" s="44"/>
      <c r="AD27" s="44"/>
      <c r="AE27"/>
      <c r="AF27"/>
      <c r="AG27"/>
      <c r="AH27"/>
      <c r="AI27"/>
    </row>
    <row r="28" spans="2:35">
      <c r="B28" s="10" t="s">
        <v>42</v>
      </c>
      <c r="C28" s="98">
        <v>187519415</v>
      </c>
      <c r="D28" s="98"/>
      <c r="E28" s="110">
        <v>0</v>
      </c>
      <c r="F28" s="110"/>
      <c r="G28" s="110"/>
      <c r="H28" s="110"/>
      <c r="I28" s="110"/>
      <c r="J28" s="98"/>
      <c r="K28" s="98"/>
      <c r="L28" s="98"/>
      <c r="M28" s="98"/>
      <c r="N28" s="98"/>
      <c r="O28" s="98"/>
      <c r="P28" s="98"/>
      <c r="Q28" s="174">
        <f t="shared" si="0"/>
        <v>0</v>
      </c>
      <c r="R28"/>
      <c r="S28"/>
      <c r="T28" s="44"/>
      <c r="U28" s="44"/>
      <c r="V28" s="44"/>
      <c r="W28" s="44"/>
      <c r="AC28" s="44"/>
      <c r="AD28" s="44"/>
      <c r="AE28"/>
      <c r="AF28"/>
      <c r="AG28"/>
      <c r="AH28"/>
      <c r="AI28"/>
    </row>
    <row r="29" spans="2:35">
      <c r="B29" s="10" t="s">
        <v>120</v>
      </c>
      <c r="C29" s="98">
        <v>4127485299</v>
      </c>
      <c r="D29" s="98"/>
      <c r="E29" s="110">
        <v>96758258.609999999</v>
      </c>
      <c r="F29" s="110"/>
      <c r="G29" s="110"/>
      <c r="H29" s="110"/>
      <c r="I29" s="110"/>
      <c r="J29" s="98"/>
      <c r="K29" s="98"/>
      <c r="L29" s="98"/>
      <c r="M29" s="98"/>
      <c r="N29" s="98"/>
      <c r="O29" s="98"/>
      <c r="P29" s="98"/>
      <c r="Q29" s="174">
        <f t="shared" si="0"/>
        <v>96758258.609999999</v>
      </c>
      <c r="R29"/>
      <c r="S29"/>
      <c r="T29" s="44"/>
      <c r="U29" s="44"/>
      <c r="V29" s="44"/>
      <c r="W29" s="44"/>
      <c r="AC29" s="44"/>
      <c r="AD29" s="44"/>
      <c r="AE29"/>
      <c r="AF29"/>
      <c r="AG29"/>
      <c r="AH29"/>
      <c r="AI29"/>
    </row>
    <row r="30" spans="2:35">
      <c r="B30" s="10" t="s">
        <v>43</v>
      </c>
      <c r="C30" s="98">
        <v>782563999</v>
      </c>
      <c r="D30" s="98"/>
      <c r="E30" s="110">
        <v>0</v>
      </c>
      <c r="F30" s="110"/>
      <c r="G30" s="110"/>
      <c r="H30" s="110"/>
      <c r="I30" s="110"/>
      <c r="J30" s="98"/>
      <c r="K30" s="98"/>
      <c r="L30" s="98"/>
      <c r="M30" s="98"/>
      <c r="N30" s="98"/>
      <c r="O30" s="98"/>
      <c r="P30" s="98"/>
      <c r="Q30" s="174">
        <f t="shared" si="0"/>
        <v>0</v>
      </c>
      <c r="R30"/>
      <c r="S30"/>
      <c r="T30" s="44"/>
      <c r="U30" s="44"/>
      <c r="V30" s="44"/>
      <c r="W30" s="44"/>
      <c r="AC30" s="44"/>
      <c r="AD30" s="44"/>
      <c r="AE30"/>
      <c r="AF30"/>
      <c r="AG30"/>
      <c r="AH30"/>
      <c r="AI30"/>
    </row>
    <row r="31" spans="2:35">
      <c r="B31" s="10" t="s">
        <v>45</v>
      </c>
      <c r="C31" s="98">
        <v>2611922700</v>
      </c>
      <c r="D31" s="98"/>
      <c r="E31" s="110">
        <v>1512750</v>
      </c>
      <c r="F31" s="110"/>
      <c r="G31" s="110"/>
      <c r="H31" s="110"/>
      <c r="I31" s="110"/>
      <c r="J31" s="110"/>
      <c r="K31" s="110"/>
      <c r="L31" s="110"/>
      <c r="M31" s="98"/>
      <c r="N31" s="98"/>
      <c r="O31" s="98"/>
      <c r="P31" s="98"/>
      <c r="Q31" s="174">
        <f t="shared" si="0"/>
        <v>1512750</v>
      </c>
      <c r="R31"/>
      <c r="S31"/>
      <c r="T31" s="44"/>
      <c r="U31" s="44"/>
      <c r="V31" s="44"/>
      <c r="W31" s="44"/>
      <c r="AC31" s="44"/>
      <c r="AD31" s="44"/>
      <c r="AE31"/>
      <c r="AF31"/>
      <c r="AG31"/>
      <c r="AH31"/>
      <c r="AI31"/>
    </row>
    <row r="32" spans="2:35">
      <c r="B32" s="10" t="s">
        <v>71</v>
      </c>
      <c r="C32" s="98">
        <v>28653248926</v>
      </c>
      <c r="D32" s="98"/>
      <c r="E32" s="110">
        <v>665437875.94000006</v>
      </c>
      <c r="F32" s="110"/>
      <c r="G32" s="110"/>
      <c r="H32" s="110"/>
      <c r="I32" s="110"/>
      <c r="J32" s="98"/>
      <c r="K32" s="98"/>
      <c r="L32" s="98"/>
      <c r="M32" s="98"/>
      <c r="N32" s="98"/>
      <c r="O32" s="98"/>
      <c r="P32" s="98"/>
      <c r="Q32" s="174">
        <f t="shared" si="0"/>
        <v>665437875.94000006</v>
      </c>
      <c r="R32"/>
      <c r="S32"/>
      <c r="T32" s="44"/>
      <c r="U32" s="44"/>
      <c r="V32" s="44"/>
      <c r="W32" s="44"/>
      <c r="AC32" s="44"/>
      <c r="AD32" s="44"/>
      <c r="AE32"/>
      <c r="AF32"/>
      <c r="AG32"/>
      <c r="AH32"/>
      <c r="AI32"/>
    </row>
    <row r="33" spans="2:35">
      <c r="B33" s="10" t="s">
        <v>48</v>
      </c>
      <c r="C33" s="98">
        <v>833345000</v>
      </c>
      <c r="D33" s="98"/>
      <c r="E33" s="110">
        <v>0</v>
      </c>
      <c r="F33" s="110"/>
      <c r="G33" s="110"/>
      <c r="H33" s="110"/>
      <c r="I33" s="110"/>
      <c r="J33" s="98"/>
      <c r="K33" s="98"/>
      <c r="L33" s="98"/>
      <c r="M33" s="98"/>
      <c r="N33" s="98"/>
      <c r="O33" s="98"/>
      <c r="P33" s="98"/>
      <c r="Q33" s="174">
        <f t="shared" si="0"/>
        <v>0</v>
      </c>
      <c r="R33"/>
      <c r="S33"/>
      <c r="T33" s="44"/>
      <c r="U33" s="44"/>
      <c r="V33" s="44"/>
      <c r="W33" s="44"/>
      <c r="AC33" s="44"/>
      <c r="AD33" s="44"/>
      <c r="AE33"/>
      <c r="AF33"/>
      <c r="AG33"/>
      <c r="AH33"/>
      <c r="AI33"/>
    </row>
    <row r="34" spans="2:35">
      <c r="B34" s="10" t="s">
        <v>175</v>
      </c>
      <c r="C34" s="98">
        <v>11779811077</v>
      </c>
      <c r="D34" s="98"/>
      <c r="E34" s="110">
        <v>0</v>
      </c>
      <c r="F34" s="110"/>
      <c r="G34" s="110"/>
      <c r="H34" s="110"/>
      <c r="I34" s="110"/>
      <c r="J34" s="98"/>
      <c r="K34" s="98"/>
      <c r="L34" s="98"/>
      <c r="M34" s="98"/>
      <c r="N34" s="98"/>
      <c r="O34" s="98"/>
      <c r="P34" s="98"/>
      <c r="Q34" s="174">
        <f t="shared" si="0"/>
        <v>0</v>
      </c>
      <c r="R34"/>
      <c r="S34"/>
      <c r="T34" s="44"/>
      <c r="U34" s="44"/>
      <c r="V34" s="44"/>
      <c r="W34" s="44"/>
      <c r="AC34" s="44"/>
      <c r="AD34" s="44"/>
      <c r="AE34"/>
      <c r="AF34"/>
      <c r="AG34"/>
      <c r="AH34"/>
      <c r="AI34"/>
    </row>
    <row r="35" spans="2:35">
      <c r="B35" s="10" t="s">
        <v>52</v>
      </c>
      <c r="C35" s="98">
        <v>116537351314</v>
      </c>
      <c r="D35" s="98"/>
      <c r="E35" s="110">
        <v>5251916567.7799997</v>
      </c>
      <c r="F35" s="110"/>
      <c r="G35" s="110"/>
      <c r="H35" s="110"/>
      <c r="I35" s="110"/>
      <c r="J35" s="98"/>
      <c r="K35" s="98"/>
      <c r="L35" s="98"/>
      <c r="M35" s="98"/>
      <c r="N35" s="98"/>
      <c r="O35" s="98"/>
      <c r="P35" s="98"/>
      <c r="Q35" s="174"/>
      <c r="R35"/>
      <c r="S35"/>
      <c r="T35" s="44"/>
      <c r="U35" s="44"/>
      <c r="V35" s="44"/>
      <c r="W35" s="44"/>
      <c r="AC35" s="44"/>
      <c r="AD35" s="44"/>
      <c r="AE35"/>
      <c r="AF35"/>
      <c r="AG35"/>
      <c r="AH35"/>
      <c r="AI35"/>
    </row>
    <row r="36" spans="2:35">
      <c r="B36" s="8" t="s">
        <v>57</v>
      </c>
      <c r="C36" s="90">
        <v>2133666760</v>
      </c>
      <c r="D36" s="90"/>
      <c r="E36" s="90">
        <v>37741593</v>
      </c>
      <c r="F36" s="90"/>
      <c r="G36" s="90"/>
      <c r="H36" s="90"/>
      <c r="I36" s="90"/>
      <c r="J36" s="90"/>
      <c r="K36" s="90"/>
      <c r="L36" s="90"/>
      <c r="M36" s="90"/>
      <c r="N36" s="90"/>
      <c r="O36" s="90"/>
      <c r="P36" s="90"/>
      <c r="Q36" s="90">
        <f t="shared" si="0"/>
        <v>37741593</v>
      </c>
      <c r="R36"/>
      <c r="S36"/>
      <c r="T36" s="44"/>
      <c r="U36" s="44"/>
      <c r="V36" s="44"/>
      <c r="W36" s="44"/>
      <c r="AC36" s="44"/>
      <c r="AD36" s="44"/>
      <c r="AE36"/>
      <c r="AF36"/>
      <c r="AG36"/>
      <c r="AH36"/>
      <c r="AI36"/>
    </row>
    <row r="37" spans="2:35">
      <c r="B37" s="10" t="s">
        <v>58</v>
      </c>
      <c r="C37" s="110">
        <v>485908226</v>
      </c>
      <c r="D37" s="110"/>
      <c r="E37" s="110">
        <v>0</v>
      </c>
      <c r="F37" s="110"/>
      <c r="G37" s="110"/>
      <c r="H37" s="110"/>
      <c r="I37" s="110"/>
      <c r="J37" s="98"/>
      <c r="K37" s="98"/>
      <c r="L37" s="98"/>
      <c r="M37" s="98"/>
      <c r="N37" s="98"/>
      <c r="O37" s="98"/>
      <c r="P37" s="98"/>
      <c r="Q37" s="176">
        <f t="shared" si="0"/>
        <v>0</v>
      </c>
      <c r="R37"/>
      <c r="S37"/>
      <c r="T37" s="143"/>
      <c r="U37" s="44"/>
      <c r="V37" s="44"/>
      <c r="W37" s="44"/>
      <c r="AC37" s="44"/>
      <c r="AD37" s="44"/>
      <c r="AE37"/>
      <c r="AF37"/>
      <c r="AG37"/>
      <c r="AH37"/>
      <c r="AI37"/>
    </row>
    <row r="38" spans="2:35">
      <c r="B38" s="10" t="s">
        <v>36</v>
      </c>
      <c r="C38" s="110">
        <v>113778048</v>
      </c>
      <c r="D38" s="110"/>
      <c r="E38" s="110">
        <v>0</v>
      </c>
      <c r="F38" s="110"/>
      <c r="G38" s="110"/>
      <c r="H38" s="110"/>
      <c r="I38" s="110"/>
      <c r="J38" s="98"/>
      <c r="K38" s="98"/>
      <c r="L38" s="98"/>
      <c r="M38" s="98"/>
      <c r="N38" s="98"/>
      <c r="O38" s="98"/>
      <c r="P38" s="98"/>
      <c r="Q38" s="176">
        <f t="shared" si="0"/>
        <v>0</v>
      </c>
      <c r="R38"/>
      <c r="S38"/>
      <c r="T38" s="143"/>
      <c r="U38" s="44"/>
      <c r="V38" s="44"/>
      <c r="W38" s="44"/>
      <c r="AC38" s="44"/>
      <c r="AD38" s="44"/>
      <c r="AE38"/>
      <c r="AF38"/>
      <c r="AG38"/>
      <c r="AH38"/>
      <c r="AI38"/>
    </row>
    <row r="39" spans="2:35">
      <c r="B39" s="10" t="s">
        <v>121</v>
      </c>
      <c r="C39" s="120">
        <v>27216127</v>
      </c>
      <c r="D39" s="120"/>
      <c r="E39" s="110">
        <v>0</v>
      </c>
      <c r="F39" s="110"/>
      <c r="G39" s="110"/>
      <c r="H39" s="110"/>
      <c r="I39" s="110"/>
      <c r="J39" s="98"/>
      <c r="K39" s="98"/>
      <c r="L39" s="98"/>
      <c r="M39" s="98"/>
      <c r="N39" s="98"/>
      <c r="O39" s="98"/>
      <c r="P39" s="98"/>
      <c r="Q39" s="176">
        <f t="shared" si="0"/>
        <v>0</v>
      </c>
      <c r="R39"/>
      <c r="S39"/>
      <c r="T39" s="143"/>
      <c r="U39" s="44"/>
      <c r="V39" s="44"/>
      <c r="W39" s="44"/>
      <c r="AC39" s="44"/>
      <c r="AD39" s="44"/>
      <c r="AE39"/>
      <c r="AF39"/>
      <c r="AG39"/>
      <c r="AH39"/>
      <c r="AI39"/>
    </row>
    <row r="40" spans="2:35">
      <c r="B40" s="10" t="s">
        <v>40</v>
      </c>
      <c r="C40" s="120">
        <v>11850140</v>
      </c>
      <c r="D40" s="120"/>
      <c r="E40" s="110">
        <v>0</v>
      </c>
      <c r="F40" s="110"/>
      <c r="G40" s="110"/>
      <c r="H40" s="110"/>
      <c r="I40" s="110"/>
      <c r="J40" s="98"/>
      <c r="K40" s="98"/>
      <c r="L40" s="98"/>
      <c r="M40" s="98"/>
      <c r="N40" s="98"/>
      <c r="O40" s="98"/>
      <c r="P40" s="98"/>
      <c r="Q40" s="176">
        <f t="shared" si="0"/>
        <v>0</v>
      </c>
      <c r="R40"/>
      <c r="S40"/>
      <c r="T40" s="143"/>
      <c r="U40" s="44"/>
      <c r="V40" s="44"/>
      <c r="W40" s="44"/>
      <c r="AC40" s="44"/>
      <c r="AD40" s="44"/>
      <c r="AE40"/>
      <c r="AF40"/>
      <c r="AG40"/>
      <c r="AH40"/>
      <c r="AI40"/>
    </row>
    <row r="41" spans="2:35">
      <c r="B41" s="10" t="s">
        <v>41</v>
      </c>
      <c r="C41" s="110">
        <v>96929844</v>
      </c>
      <c r="D41" s="110"/>
      <c r="E41" s="110">
        <v>0</v>
      </c>
      <c r="F41" s="110"/>
      <c r="G41" s="110"/>
      <c r="H41" s="110"/>
      <c r="I41" s="110"/>
      <c r="J41" s="98"/>
      <c r="K41" s="98"/>
      <c r="L41" s="98"/>
      <c r="M41" s="98"/>
      <c r="N41" s="98"/>
      <c r="O41" s="98"/>
      <c r="P41" s="98"/>
      <c r="Q41" s="174">
        <f t="shared" si="0"/>
        <v>0</v>
      </c>
      <c r="R41"/>
      <c r="S41"/>
      <c r="T41" s="44"/>
      <c r="U41" s="44"/>
      <c r="V41" s="44"/>
      <c r="W41" s="44"/>
      <c r="AC41" s="44"/>
      <c r="AD41" s="44"/>
      <c r="AE41"/>
      <c r="AF41"/>
      <c r="AG41"/>
      <c r="AH41"/>
      <c r="AI41"/>
    </row>
    <row r="42" spans="2:35">
      <c r="B42" s="10" t="s">
        <v>157</v>
      </c>
      <c r="C42" s="110">
        <v>6536807</v>
      </c>
      <c r="D42" s="110"/>
      <c r="E42" s="110">
        <v>0</v>
      </c>
      <c r="F42" s="110"/>
      <c r="G42" s="110"/>
      <c r="H42" s="110"/>
      <c r="I42" s="110"/>
      <c r="J42" s="98"/>
      <c r="K42" s="98"/>
      <c r="L42" s="98"/>
      <c r="M42" s="98"/>
      <c r="N42" s="98"/>
      <c r="O42" s="98"/>
      <c r="P42" s="98"/>
      <c r="Q42" s="174">
        <f t="shared" si="0"/>
        <v>0</v>
      </c>
      <c r="R42"/>
      <c r="S42"/>
      <c r="T42" s="44"/>
      <c r="U42" s="44"/>
      <c r="V42" s="44"/>
      <c r="W42" s="44"/>
      <c r="AC42" s="44"/>
      <c r="AD42" s="44"/>
      <c r="AE42"/>
      <c r="AF42"/>
      <c r="AG42"/>
      <c r="AH42"/>
      <c r="AI42"/>
    </row>
    <row r="43" spans="2:35">
      <c r="B43" s="10" t="s">
        <v>166</v>
      </c>
      <c r="C43" s="110">
        <v>0</v>
      </c>
      <c r="D43" s="110"/>
      <c r="E43" s="110">
        <v>0</v>
      </c>
      <c r="F43" s="110"/>
      <c r="G43" s="110"/>
      <c r="H43" s="110"/>
      <c r="I43" s="110"/>
      <c r="J43" s="98"/>
      <c r="K43" s="98"/>
      <c r="L43" s="98"/>
      <c r="M43" s="98"/>
      <c r="N43" s="98"/>
      <c r="O43" s="98"/>
      <c r="P43" s="98"/>
      <c r="Q43" s="174">
        <f t="shared" si="0"/>
        <v>0</v>
      </c>
      <c r="R43"/>
      <c r="S43"/>
      <c r="T43" s="44"/>
      <c r="U43" s="44"/>
      <c r="V43" s="44"/>
      <c r="W43" s="44"/>
      <c r="AC43" s="44"/>
      <c r="AD43" s="44"/>
      <c r="AE43"/>
      <c r="AF43"/>
      <c r="AG43"/>
      <c r="AH43"/>
      <c r="AI43"/>
    </row>
    <row r="44" spans="2:35">
      <c r="B44" s="10" t="s">
        <v>42</v>
      </c>
      <c r="C44" s="110">
        <v>4693030</v>
      </c>
      <c r="D44" s="110"/>
      <c r="E44" s="110">
        <v>0</v>
      </c>
      <c r="F44" s="110"/>
      <c r="G44" s="110"/>
      <c r="H44" s="110"/>
      <c r="I44" s="110"/>
      <c r="J44" s="98"/>
      <c r="K44" s="98"/>
      <c r="L44" s="98"/>
      <c r="M44" s="98"/>
      <c r="N44" s="98"/>
      <c r="O44" s="98"/>
      <c r="P44" s="98"/>
      <c r="Q44" s="174">
        <f t="shared" si="0"/>
        <v>0</v>
      </c>
      <c r="R44"/>
      <c r="S44"/>
      <c r="T44" s="44"/>
      <c r="U44" s="44"/>
      <c r="V44" s="44"/>
      <c r="W44" s="44"/>
      <c r="AC44" s="44"/>
      <c r="AD44" s="44"/>
      <c r="AE44"/>
      <c r="AF44"/>
      <c r="AG44"/>
      <c r="AH44"/>
      <c r="AI44"/>
    </row>
    <row r="45" spans="2:35">
      <c r="B45" s="10" t="s">
        <v>60</v>
      </c>
      <c r="C45" s="110">
        <v>943479025</v>
      </c>
      <c r="D45" s="110"/>
      <c r="E45" s="110">
        <v>37741593</v>
      </c>
      <c r="F45" s="110"/>
      <c r="G45" s="110"/>
      <c r="H45" s="110"/>
      <c r="I45" s="110"/>
      <c r="J45" s="98"/>
      <c r="K45" s="98"/>
      <c r="L45" s="98"/>
      <c r="M45" s="98"/>
      <c r="N45" s="98"/>
      <c r="O45" s="98"/>
      <c r="P45" s="98"/>
      <c r="Q45" s="174">
        <f t="shared" si="0"/>
        <v>37741593</v>
      </c>
      <c r="R45"/>
      <c r="S45"/>
      <c r="T45" s="44"/>
      <c r="U45" s="44"/>
      <c r="V45" s="44"/>
      <c r="W45" s="44"/>
      <c r="AC45" s="44"/>
      <c r="AD45" s="44"/>
      <c r="AE45"/>
      <c r="AF45"/>
      <c r="AG45"/>
      <c r="AH45"/>
      <c r="AI45"/>
    </row>
    <row r="46" spans="2:35">
      <c r="B46" s="10" t="s">
        <v>61</v>
      </c>
      <c r="C46" s="110">
        <v>293868597</v>
      </c>
      <c r="D46" s="110"/>
      <c r="E46" s="110">
        <v>0</v>
      </c>
      <c r="F46" s="110"/>
      <c r="G46" s="110"/>
      <c r="H46" s="110"/>
      <c r="I46" s="110"/>
      <c r="J46" s="98"/>
      <c r="K46" s="98"/>
      <c r="L46" s="98"/>
      <c r="M46" s="98"/>
      <c r="N46" s="98"/>
      <c r="O46" s="98"/>
      <c r="P46" s="98"/>
      <c r="Q46" s="174">
        <f t="shared" si="0"/>
        <v>0</v>
      </c>
      <c r="R46"/>
      <c r="S46"/>
      <c r="T46" s="44"/>
      <c r="U46" s="44"/>
      <c r="V46" s="44"/>
      <c r="W46" s="44"/>
      <c r="AC46" s="44"/>
      <c r="AD46" s="44"/>
      <c r="AE46"/>
      <c r="AF46"/>
      <c r="AG46"/>
      <c r="AH46"/>
      <c r="AI46"/>
    </row>
    <row r="47" spans="2:35">
      <c r="B47" s="10" t="s">
        <v>45</v>
      </c>
      <c r="C47" s="110">
        <v>111984291</v>
      </c>
      <c r="D47" s="110"/>
      <c r="E47" s="110">
        <v>0</v>
      </c>
      <c r="F47" s="110"/>
      <c r="G47" s="110"/>
      <c r="H47" s="110"/>
      <c r="I47" s="110"/>
      <c r="J47" s="98"/>
      <c r="K47" s="98"/>
      <c r="L47" s="98"/>
      <c r="M47" s="98"/>
      <c r="N47" s="98"/>
      <c r="O47" s="98"/>
      <c r="P47" s="98"/>
      <c r="Q47" s="174">
        <f t="shared" si="0"/>
        <v>0</v>
      </c>
      <c r="R47"/>
      <c r="S47"/>
      <c r="T47" s="44"/>
      <c r="U47" s="44"/>
      <c r="V47" s="44"/>
      <c r="W47" s="44"/>
      <c r="AC47" s="44"/>
      <c r="AD47" s="44"/>
      <c r="AE47"/>
      <c r="AF47"/>
      <c r="AG47"/>
      <c r="AH47"/>
      <c r="AI47"/>
    </row>
    <row r="48" spans="2:35">
      <c r="B48" s="10" t="s">
        <v>169</v>
      </c>
      <c r="C48" s="110">
        <v>12991425</v>
      </c>
      <c r="D48" s="110"/>
      <c r="E48" s="110">
        <v>0</v>
      </c>
      <c r="F48" s="110"/>
      <c r="G48" s="110"/>
      <c r="H48" s="110"/>
      <c r="I48" s="110"/>
      <c r="J48" s="98"/>
      <c r="K48" s="98"/>
      <c r="L48" s="98"/>
      <c r="M48" s="98"/>
      <c r="N48" s="98"/>
      <c r="O48" s="98"/>
      <c r="P48" s="98"/>
      <c r="Q48" s="174">
        <f t="shared" si="0"/>
        <v>0</v>
      </c>
      <c r="R48"/>
      <c r="S48"/>
      <c r="T48" s="44"/>
      <c r="U48" s="44"/>
      <c r="V48" s="44"/>
      <c r="W48" s="44"/>
      <c r="AC48" s="44"/>
      <c r="AD48" s="44"/>
      <c r="AE48"/>
      <c r="AF48"/>
      <c r="AG48"/>
      <c r="AH48"/>
      <c r="AI48"/>
    </row>
    <row r="49" spans="2:35">
      <c r="B49" s="10" t="s">
        <v>71</v>
      </c>
      <c r="C49" s="110">
        <v>13898999</v>
      </c>
      <c r="D49" s="110"/>
      <c r="E49" s="110">
        <v>0</v>
      </c>
      <c r="F49" s="110"/>
      <c r="G49" s="110"/>
      <c r="H49" s="110"/>
      <c r="I49" s="110"/>
      <c r="J49" s="98"/>
      <c r="K49" s="98"/>
      <c r="L49" s="98"/>
      <c r="M49" s="98"/>
      <c r="N49" s="98"/>
      <c r="O49" s="98"/>
      <c r="P49" s="98"/>
      <c r="Q49" s="174">
        <f t="shared" si="0"/>
        <v>0</v>
      </c>
      <c r="R49"/>
      <c r="S49"/>
      <c r="T49" s="44"/>
      <c r="U49" s="44"/>
      <c r="V49" s="44"/>
      <c r="W49" s="44"/>
      <c r="AC49" s="44"/>
      <c r="AD49" s="44"/>
      <c r="AE49"/>
      <c r="AF49"/>
      <c r="AG49"/>
      <c r="AH49"/>
      <c r="AI49"/>
    </row>
    <row r="50" spans="2:35">
      <c r="B50" s="10" t="s">
        <v>170</v>
      </c>
      <c r="C50" s="110">
        <v>10532201</v>
      </c>
      <c r="D50" s="110"/>
      <c r="E50" s="110">
        <v>0</v>
      </c>
      <c r="F50" s="110"/>
      <c r="G50" s="110"/>
      <c r="H50" s="110"/>
      <c r="I50" s="110"/>
      <c r="J50" s="98"/>
      <c r="K50" s="98"/>
      <c r="L50" s="98"/>
      <c r="M50" s="98"/>
      <c r="N50" s="98"/>
      <c r="O50" s="98"/>
      <c r="P50" s="98"/>
      <c r="Q50" s="174">
        <f t="shared" si="0"/>
        <v>0</v>
      </c>
      <c r="R50"/>
      <c r="S50"/>
      <c r="T50" s="44"/>
      <c r="U50" s="44"/>
      <c r="V50" s="44"/>
      <c r="W50" s="44"/>
      <c r="AC50" s="44"/>
      <c r="AD50" s="44"/>
      <c r="AE50"/>
      <c r="AF50"/>
      <c r="AG50"/>
      <c r="AH50"/>
      <c r="AI50"/>
    </row>
    <row r="51" spans="2:35">
      <c r="B51" s="112" t="s">
        <v>64</v>
      </c>
      <c r="C51" s="121">
        <f t="shared" ref="C51:Q51" si="1">C10+C16+C19+C21+C36</f>
        <v>1622833406287</v>
      </c>
      <c r="D51" s="121">
        <f t="shared" si="1"/>
        <v>0</v>
      </c>
      <c r="E51" s="94">
        <f t="shared" si="1"/>
        <v>138463278741.68002</v>
      </c>
      <c r="F51" s="94">
        <f t="shared" si="1"/>
        <v>0</v>
      </c>
      <c r="G51" s="94">
        <f t="shared" si="1"/>
        <v>0</v>
      </c>
      <c r="H51" s="94">
        <f t="shared" si="1"/>
        <v>0</v>
      </c>
      <c r="I51" s="94">
        <f t="shared" si="1"/>
        <v>0</v>
      </c>
      <c r="J51" s="94">
        <f t="shared" si="1"/>
        <v>0</v>
      </c>
      <c r="K51" s="94">
        <f t="shared" si="1"/>
        <v>0</v>
      </c>
      <c r="L51" s="94">
        <f t="shared" si="1"/>
        <v>0</v>
      </c>
      <c r="M51" s="94">
        <f t="shared" si="1"/>
        <v>0</v>
      </c>
      <c r="N51" s="94">
        <f t="shared" si="1"/>
        <v>0</v>
      </c>
      <c r="O51" s="94">
        <f t="shared" si="1"/>
        <v>0</v>
      </c>
      <c r="P51" s="94">
        <f t="shared" si="1"/>
        <v>0</v>
      </c>
      <c r="Q51" s="94">
        <f t="shared" si="1"/>
        <v>138463278741.68002</v>
      </c>
      <c r="R51"/>
      <c r="S51"/>
      <c r="T51" s="44"/>
      <c r="U51" s="44"/>
      <c r="V51" s="44"/>
      <c r="W51" s="44"/>
      <c r="AC51"/>
      <c r="AD51"/>
      <c r="AE51"/>
      <c r="AF51"/>
      <c r="AG51"/>
      <c r="AH51"/>
      <c r="AI51"/>
    </row>
    <row r="52" spans="2:35">
      <c r="B52" s="84"/>
      <c r="C52" s="122"/>
      <c r="D52" s="122"/>
      <c r="E52"/>
      <c r="F52"/>
      <c r="G52"/>
      <c r="H52"/>
      <c r="I52"/>
      <c r="J52"/>
      <c r="K52"/>
      <c r="L52"/>
      <c r="M52"/>
      <c r="N52"/>
      <c r="O52"/>
      <c r="P52"/>
      <c r="Q52"/>
      <c r="R52"/>
      <c r="S52"/>
      <c r="T52" s="44"/>
      <c r="U52" s="44"/>
      <c r="V52" s="44"/>
      <c r="W52" s="44"/>
      <c r="AC52"/>
      <c r="AD52"/>
      <c r="AE52"/>
      <c r="AF52"/>
      <c r="AG52"/>
      <c r="AH52"/>
      <c r="AI52"/>
    </row>
    <row r="53" spans="2:35">
      <c r="B53" s="112"/>
      <c r="C53" s="123"/>
      <c r="D53" s="123"/>
      <c r="E53" s="102" t="s">
        <v>12</v>
      </c>
      <c r="F53" s="102" t="s">
        <v>13</v>
      </c>
      <c r="G53" s="102" t="s">
        <v>14</v>
      </c>
      <c r="H53" s="102" t="s">
        <v>15</v>
      </c>
      <c r="I53" s="102" t="str">
        <f t="shared" ref="I53:P53" si="2">+I9</f>
        <v>MAYO</v>
      </c>
      <c r="J53" s="102" t="str">
        <f t="shared" si="2"/>
        <v>JUNIO</v>
      </c>
      <c r="K53" s="102" t="str">
        <f t="shared" si="2"/>
        <v>JULIO</v>
      </c>
      <c r="L53" s="102" t="str">
        <f t="shared" si="2"/>
        <v>AGOSTO</v>
      </c>
      <c r="M53" s="102" t="str">
        <f t="shared" si="2"/>
        <v>SEPTIEMBRE</v>
      </c>
      <c r="N53" s="102" t="str">
        <f t="shared" si="2"/>
        <v>OCTUBRE</v>
      </c>
      <c r="O53" s="102" t="str">
        <f t="shared" si="2"/>
        <v>NOVIEMBRE</v>
      </c>
      <c r="P53" s="102" t="str">
        <f t="shared" si="2"/>
        <v>DICIEMBRE</v>
      </c>
      <c r="Q53" s="102" t="s">
        <v>24</v>
      </c>
      <c r="R53"/>
      <c r="S53"/>
      <c r="T53" s="44"/>
      <c r="U53" s="44"/>
      <c r="V53" s="44"/>
      <c r="W53" s="44"/>
      <c r="AC53"/>
      <c r="AD53"/>
      <c r="AE53"/>
      <c r="AF53"/>
      <c r="AG53"/>
      <c r="AH53"/>
      <c r="AI53"/>
    </row>
    <row r="54" spans="2:35">
      <c r="B54" s="8" t="s">
        <v>25</v>
      </c>
      <c r="C54" s="90">
        <v>32180073196</v>
      </c>
      <c r="D54" s="90"/>
      <c r="E54" s="90">
        <v>1116658540.4400001</v>
      </c>
      <c r="F54" s="90"/>
      <c r="G54" s="90"/>
      <c r="H54" s="90"/>
      <c r="I54" s="90"/>
      <c r="J54" s="90"/>
      <c r="K54" s="90"/>
      <c r="L54" s="90"/>
      <c r="M54" s="90"/>
      <c r="N54" s="90"/>
      <c r="O54" s="90"/>
      <c r="P54" s="90"/>
      <c r="Q54" s="90">
        <f t="shared" ref="Q54:Q60" si="3">SUM(E54:P54)</f>
        <v>1116658540.4400001</v>
      </c>
      <c r="R54"/>
      <c r="S54"/>
      <c r="T54" s="44"/>
      <c r="U54" s="44"/>
      <c r="V54" s="44"/>
      <c r="W54" s="44"/>
      <c r="AC54"/>
      <c r="AD54"/>
      <c r="AE54"/>
      <c r="AF54"/>
      <c r="AG54"/>
      <c r="AH54"/>
      <c r="AI54"/>
    </row>
    <row r="55" spans="2:35">
      <c r="B55" s="115" t="s">
        <v>26</v>
      </c>
      <c r="C55" s="110">
        <v>32180073196</v>
      </c>
      <c r="D55" s="110"/>
      <c r="E55" s="110">
        <v>1116658540.4400001</v>
      </c>
      <c r="F55" s="110"/>
      <c r="G55" s="110"/>
      <c r="H55" s="110"/>
      <c r="I55" s="110"/>
      <c r="J55" s="98"/>
      <c r="K55" s="98"/>
      <c r="L55" s="98"/>
      <c r="M55" s="98"/>
      <c r="N55" s="98"/>
      <c r="O55" s="98"/>
      <c r="P55" s="98"/>
      <c r="Q55" s="174">
        <f t="shared" si="3"/>
        <v>1116658540.4400001</v>
      </c>
      <c r="R55"/>
      <c r="S55"/>
      <c r="T55" s="44"/>
      <c r="U55" s="44"/>
      <c r="V55" s="44"/>
      <c r="W55" s="44"/>
      <c r="AC55"/>
      <c r="AD55"/>
      <c r="AE55"/>
      <c r="AF55"/>
      <c r="AG55"/>
      <c r="AH55"/>
      <c r="AI55"/>
    </row>
    <row r="56" spans="2:35">
      <c r="B56" s="8" t="s">
        <v>32</v>
      </c>
      <c r="C56" s="90">
        <v>10786613607</v>
      </c>
      <c r="D56" s="90"/>
      <c r="E56" s="90">
        <v>0</v>
      </c>
      <c r="F56" s="90"/>
      <c r="G56" s="90"/>
      <c r="H56" s="90"/>
      <c r="I56" s="90"/>
      <c r="J56" s="90"/>
      <c r="K56" s="90"/>
      <c r="L56" s="90"/>
      <c r="M56" s="90"/>
      <c r="N56" s="90"/>
      <c r="O56" s="90"/>
      <c r="P56" s="90"/>
      <c r="Q56" s="175">
        <f t="shared" si="3"/>
        <v>0</v>
      </c>
      <c r="R56"/>
      <c r="S56"/>
      <c r="T56" s="44"/>
      <c r="U56" s="44"/>
      <c r="V56" s="44"/>
      <c r="W56" s="44"/>
      <c r="AC56"/>
      <c r="AD56"/>
      <c r="AE56"/>
      <c r="AF56"/>
      <c r="AG56"/>
      <c r="AH56"/>
      <c r="AI56"/>
    </row>
    <row r="57" spans="2:35">
      <c r="B57" s="115" t="s">
        <v>34</v>
      </c>
      <c r="C57" s="110">
        <v>10786613607</v>
      </c>
      <c r="D57" s="110"/>
      <c r="E57" s="91">
        <v>0</v>
      </c>
      <c r="F57" s="91"/>
      <c r="G57" s="91"/>
      <c r="H57" s="90"/>
      <c r="I57" s="90"/>
      <c r="J57" s="90"/>
      <c r="K57" s="90"/>
      <c r="L57" s="90"/>
      <c r="M57" s="90"/>
      <c r="N57" s="90"/>
      <c r="O57" s="90"/>
      <c r="P57" s="90"/>
      <c r="Q57" s="174">
        <f t="shared" si="3"/>
        <v>0</v>
      </c>
      <c r="R57"/>
      <c r="S57"/>
      <c r="T57" s="44"/>
      <c r="U57" s="44"/>
      <c r="V57" s="44"/>
      <c r="W57" s="44"/>
      <c r="AC57"/>
      <c r="AD57"/>
      <c r="AE57"/>
      <c r="AF57"/>
      <c r="AG57"/>
      <c r="AH57"/>
      <c r="AI57"/>
    </row>
    <row r="58" spans="2:35">
      <c r="B58" s="8" t="s">
        <v>35</v>
      </c>
      <c r="C58" s="90">
        <v>78225875186</v>
      </c>
      <c r="D58" s="90"/>
      <c r="E58" s="90">
        <v>17208818989.200001</v>
      </c>
      <c r="F58" s="90"/>
      <c r="G58" s="90"/>
      <c r="H58" s="90"/>
      <c r="I58" s="90"/>
      <c r="J58" s="90"/>
      <c r="K58" s="90"/>
      <c r="L58" s="90"/>
      <c r="M58" s="90"/>
      <c r="N58" s="90"/>
      <c r="O58" s="90"/>
      <c r="P58" s="90"/>
      <c r="Q58" s="90">
        <f t="shared" si="3"/>
        <v>17208818989.200001</v>
      </c>
      <c r="R58"/>
      <c r="S58"/>
      <c r="T58" s="44"/>
      <c r="U58" s="44"/>
      <c r="V58" s="44"/>
      <c r="W58" s="44"/>
      <c r="AC58"/>
      <c r="AD58"/>
      <c r="AE58"/>
      <c r="AF58"/>
      <c r="AG58"/>
      <c r="AH58"/>
      <c r="AI58"/>
    </row>
    <row r="59" spans="2:35">
      <c r="B59" s="115" t="s">
        <v>71</v>
      </c>
      <c r="C59" s="110">
        <v>34288226500</v>
      </c>
      <c r="D59" s="110"/>
      <c r="E59" s="110">
        <v>17208818989.200001</v>
      </c>
      <c r="F59" s="110"/>
      <c r="G59" s="110"/>
      <c r="H59" s="110"/>
      <c r="I59" s="110"/>
      <c r="J59" s="110"/>
      <c r="K59" s="110"/>
      <c r="L59" s="110"/>
      <c r="M59" s="110"/>
      <c r="N59" s="98"/>
      <c r="O59" s="98"/>
      <c r="P59" s="98"/>
      <c r="Q59" s="174">
        <f t="shared" si="3"/>
        <v>17208818989.200001</v>
      </c>
      <c r="R59"/>
      <c r="S59"/>
      <c r="T59" s="44"/>
      <c r="U59" s="44"/>
      <c r="V59" s="44"/>
      <c r="W59" s="44"/>
      <c r="AC59" s="44"/>
      <c r="AD59" s="44"/>
      <c r="AE59"/>
      <c r="AF59"/>
      <c r="AG59"/>
      <c r="AH59"/>
      <c r="AI59"/>
    </row>
    <row r="60" spans="2:35">
      <c r="B60" s="115" t="s">
        <v>52</v>
      </c>
      <c r="C60" s="110">
        <v>43937648686</v>
      </c>
      <c r="D60" s="110"/>
      <c r="E60" s="110">
        <v>0</v>
      </c>
      <c r="F60" s="110"/>
      <c r="G60" s="110"/>
      <c r="H60" s="110"/>
      <c r="I60" s="110"/>
      <c r="J60" s="98"/>
      <c r="K60" s="98"/>
      <c r="L60" s="98"/>
      <c r="M60" s="98"/>
      <c r="N60" s="98"/>
      <c r="O60" s="98"/>
      <c r="P60" s="98"/>
      <c r="Q60" s="174">
        <f t="shared" si="3"/>
        <v>0</v>
      </c>
      <c r="R60"/>
      <c r="S60"/>
      <c r="AE60"/>
      <c r="AF60"/>
      <c r="AG60"/>
      <c r="AH60"/>
      <c r="AI60"/>
    </row>
    <row r="61" spans="2:35">
      <c r="B61" s="112" t="s">
        <v>79</v>
      </c>
      <c r="C61" s="121">
        <f>+C58+C56+C54</f>
        <v>121192561989</v>
      </c>
      <c r="D61" s="121">
        <f t="shared" ref="D61:P61" si="4">+D58+D56+D54</f>
        <v>0</v>
      </c>
      <c r="E61" s="94">
        <f t="shared" si="4"/>
        <v>18325477529.639999</v>
      </c>
      <c r="F61" s="94">
        <f t="shared" si="4"/>
        <v>0</v>
      </c>
      <c r="G61" s="94">
        <f t="shared" si="4"/>
        <v>0</v>
      </c>
      <c r="H61" s="94">
        <f t="shared" si="4"/>
        <v>0</v>
      </c>
      <c r="I61" s="94">
        <f t="shared" si="4"/>
        <v>0</v>
      </c>
      <c r="J61" s="94">
        <f t="shared" si="4"/>
        <v>0</v>
      </c>
      <c r="K61" s="94">
        <f t="shared" si="4"/>
        <v>0</v>
      </c>
      <c r="L61" s="94">
        <f t="shared" si="4"/>
        <v>0</v>
      </c>
      <c r="M61" s="94">
        <f t="shared" si="4"/>
        <v>0</v>
      </c>
      <c r="N61" s="94">
        <f t="shared" si="4"/>
        <v>0</v>
      </c>
      <c r="O61" s="94">
        <f t="shared" si="4"/>
        <v>0</v>
      </c>
      <c r="P61" s="94">
        <f t="shared" si="4"/>
        <v>0</v>
      </c>
      <c r="Q61" s="145">
        <f>+Q58+Q56+Q54</f>
        <v>18325477529.639999</v>
      </c>
      <c r="S61" s="44"/>
      <c r="AE61"/>
      <c r="AF61"/>
      <c r="AG61"/>
      <c r="AH61"/>
      <c r="AI61"/>
    </row>
    <row r="62" spans="2:35" s="3" customFormat="1">
      <c r="B62" s="84"/>
      <c r="C62" s="124"/>
      <c r="D62" s="124"/>
      <c r="E62" s="88"/>
      <c r="F62" s="88"/>
      <c r="G62" s="88"/>
      <c r="H62" s="88"/>
      <c r="I62" s="88"/>
      <c r="J62" s="88"/>
      <c r="K62" s="88"/>
      <c r="L62" s="88"/>
      <c r="M62" s="88"/>
      <c r="N62" s="88"/>
      <c r="O62" s="88"/>
      <c r="P62" s="88"/>
      <c r="Q62" s="88"/>
      <c r="S62" s="44"/>
      <c r="X62"/>
      <c r="Y62"/>
      <c r="Z62"/>
      <c r="AA62"/>
      <c r="AB62"/>
    </row>
    <row r="63" spans="2:35" s="3" customFormat="1">
      <c r="B63" s="112" t="s">
        <v>80</v>
      </c>
      <c r="C63" s="121">
        <f t="shared" ref="C63:Q63" si="5">C51+C61</f>
        <v>1744025968276</v>
      </c>
      <c r="D63" s="121">
        <f t="shared" si="5"/>
        <v>0</v>
      </c>
      <c r="E63" s="94">
        <f t="shared" si="5"/>
        <v>156788756271.32001</v>
      </c>
      <c r="F63" s="94">
        <f t="shared" si="5"/>
        <v>0</v>
      </c>
      <c r="G63" s="94">
        <f t="shared" si="5"/>
        <v>0</v>
      </c>
      <c r="H63" s="94">
        <f t="shared" si="5"/>
        <v>0</v>
      </c>
      <c r="I63" s="94">
        <f t="shared" si="5"/>
        <v>0</v>
      </c>
      <c r="J63" s="94">
        <f t="shared" si="5"/>
        <v>0</v>
      </c>
      <c r="K63" s="94">
        <f t="shared" si="5"/>
        <v>0</v>
      </c>
      <c r="L63" s="94">
        <f t="shared" si="5"/>
        <v>0</v>
      </c>
      <c r="M63" s="94">
        <f t="shared" si="5"/>
        <v>0</v>
      </c>
      <c r="N63" s="94">
        <f t="shared" si="5"/>
        <v>0</v>
      </c>
      <c r="O63" s="94">
        <f t="shared" si="5"/>
        <v>0</v>
      </c>
      <c r="P63" s="94">
        <f t="shared" si="5"/>
        <v>0</v>
      </c>
      <c r="Q63" s="145">
        <f t="shared" si="5"/>
        <v>156788756271.32001</v>
      </c>
      <c r="X63"/>
      <c r="Y63"/>
      <c r="Z63"/>
      <c r="AA63"/>
      <c r="AB63"/>
    </row>
    <row r="64" spans="2:35" s="3" customFormat="1">
      <c r="B64" s="25" t="s">
        <v>144</v>
      </c>
      <c r="C64" s="170"/>
      <c r="D64" s="170"/>
      <c r="E64" s="170"/>
      <c r="F64" s="170"/>
      <c r="G64" s="170"/>
      <c r="H64" s="170"/>
      <c r="I64" s="170"/>
      <c r="J64" s="170"/>
      <c r="K64" s="170"/>
      <c r="L64" s="170"/>
      <c r="M64" s="170"/>
      <c r="N64" s="170"/>
      <c r="O64" s="170"/>
      <c r="P64" s="170"/>
      <c r="Q64" s="170"/>
      <c r="X64"/>
      <c r="Y64"/>
      <c r="Z64"/>
      <c r="AA64"/>
      <c r="AB64"/>
    </row>
    <row r="65" spans="2:35" s="3" customFormat="1">
      <c r="B65" s="25" t="s">
        <v>183</v>
      </c>
      <c r="C65" s="84"/>
      <c r="D65" s="84"/>
      <c r="E65" s="2"/>
      <c r="F65" s="2"/>
      <c r="G65" s="2"/>
      <c r="H65" s="2"/>
      <c r="I65" s="2"/>
      <c r="J65" s="139"/>
      <c r="K65" s="139"/>
      <c r="L65" s="139"/>
      <c r="M65" s="139"/>
      <c r="N65" s="2"/>
      <c r="O65" s="2"/>
      <c r="P65" s="28"/>
      <c r="Q65" s="28"/>
      <c r="X65"/>
      <c r="Y65"/>
      <c r="Z65"/>
      <c r="AA65"/>
      <c r="AB65"/>
    </row>
    <row r="66" spans="2:35" s="3" customFormat="1">
      <c r="B66" s="27" t="s">
        <v>184</v>
      </c>
      <c r="C66" s="85"/>
      <c r="D66" s="85"/>
      <c r="E66" s="2"/>
      <c r="F66" s="2"/>
      <c r="G66" s="2"/>
      <c r="H66" s="2"/>
      <c r="I66" s="2"/>
      <c r="J66" s="2"/>
      <c r="K66" s="2"/>
      <c r="L66" s="2"/>
      <c r="M66" s="2"/>
      <c r="N66" s="2"/>
      <c r="O66" s="2"/>
      <c r="P66" s="28"/>
      <c r="Q66" s="28"/>
      <c r="X66"/>
      <c r="Y66"/>
      <c r="Z66"/>
      <c r="AA66"/>
      <c r="AB66"/>
    </row>
    <row r="67" spans="2:35" s="3" customFormat="1">
      <c r="B67" s="29" t="s">
        <v>83</v>
      </c>
      <c r="C67" s="27"/>
      <c r="D67" s="27"/>
      <c r="E67" s="149"/>
      <c r="F67" s="149"/>
      <c r="G67" s="149"/>
      <c r="H67" s="149"/>
      <c r="I67" s="27"/>
      <c r="J67" s="27"/>
      <c r="K67" s="27"/>
      <c r="L67" s="27"/>
      <c r="M67" s="27"/>
      <c r="N67" s="27"/>
      <c r="O67" s="27"/>
      <c r="P67" s="27"/>
      <c r="Q67" s="2"/>
      <c r="X67"/>
      <c r="Y67"/>
      <c r="Z67"/>
      <c r="AA67"/>
      <c r="AB67"/>
    </row>
    <row r="68" spans="2:35" s="3" customFormat="1" ht="48" hidden="1">
      <c r="B68" s="179" t="s">
        <v>180</v>
      </c>
      <c r="C68" s="30"/>
      <c r="D68" s="30"/>
      <c r="E68" s="148"/>
      <c r="F68" s="148"/>
      <c r="G68" s="148"/>
      <c r="H68" s="148"/>
      <c r="I68" s="30"/>
      <c r="J68" s="140"/>
      <c r="K68" s="140"/>
      <c r="L68" s="140"/>
      <c r="M68" s="140"/>
      <c r="N68" s="30"/>
      <c r="O68" s="30"/>
      <c r="P68" s="30"/>
      <c r="Q68" s="30"/>
      <c r="X68"/>
      <c r="Y68"/>
      <c r="Z68"/>
      <c r="AA68"/>
      <c r="AB68"/>
    </row>
    <row r="69" spans="2:35" s="3" customFormat="1">
      <c r="C69" s="31"/>
      <c r="D69" s="31"/>
      <c r="E69" s="32"/>
      <c r="F69" s="32"/>
      <c r="G69" s="32"/>
      <c r="H69" s="32"/>
      <c r="I69" s="32"/>
      <c r="J69" s="32"/>
      <c r="K69" s="32"/>
      <c r="L69" s="32"/>
      <c r="M69" s="32"/>
      <c r="X69"/>
      <c r="Y69"/>
      <c r="Z69"/>
      <c r="AA69"/>
      <c r="AB69"/>
    </row>
    <row r="70" spans="2:35" s="3" customFormat="1">
      <c r="B70" s="31"/>
      <c r="C70"/>
      <c r="D70"/>
      <c r="E70" s="14"/>
      <c r="F70" s="14"/>
      <c r="G70" s="14"/>
      <c r="H70" s="14"/>
      <c r="I70" s="14"/>
      <c r="J70" s="14"/>
      <c r="K70" s="14"/>
      <c r="L70" s="14"/>
      <c r="M70" s="14"/>
      <c r="X70"/>
      <c r="Y70"/>
      <c r="Z70"/>
      <c r="AA70"/>
      <c r="AB70"/>
    </row>
    <row r="71" spans="2:35" s="3" customFormat="1">
      <c r="B71"/>
      <c r="C71"/>
      <c r="D71"/>
      <c r="E71" s="37"/>
      <c r="F71" s="37"/>
      <c r="G71" s="37"/>
      <c r="H71" s="37"/>
      <c r="I71" s="37"/>
      <c r="J71" s="37"/>
      <c r="K71" s="37"/>
      <c r="L71" s="37"/>
      <c r="M71" s="37"/>
      <c r="X71"/>
      <c r="Y71"/>
      <c r="Z71"/>
      <c r="AA71"/>
      <c r="AB71"/>
    </row>
    <row r="72" spans="2:35" s="3" customFormat="1">
      <c r="B72"/>
      <c r="C72" s="27"/>
      <c r="D72" s="27"/>
      <c r="E72" s="37"/>
      <c r="F72" s="37"/>
      <c r="G72" s="37"/>
      <c r="H72" s="37"/>
      <c r="I72" s="37"/>
      <c r="J72" s="37"/>
      <c r="K72" s="37"/>
      <c r="L72" s="37"/>
      <c r="M72" s="37"/>
      <c r="X72"/>
      <c r="Y72"/>
      <c r="Z72"/>
      <c r="AA72"/>
      <c r="AB72"/>
    </row>
    <row r="73" spans="2:35" s="3" customFormat="1">
      <c r="B73"/>
      <c r="C73"/>
      <c r="D73"/>
      <c r="E73" s="150"/>
      <c r="F73" s="150"/>
      <c r="G73" s="150"/>
      <c r="H73" s="150"/>
      <c r="I73" s="14"/>
      <c r="J73" s="14"/>
      <c r="K73" s="14"/>
      <c r="L73" s="14"/>
      <c r="M73" s="14"/>
      <c r="N73" s="14"/>
      <c r="O73" s="14"/>
      <c r="P73" s="14"/>
      <c r="Q73" s="14"/>
      <c r="X73"/>
      <c r="Y73"/>
      <c r="Z73"/>
      <c r="AA73"/>
      <c r="AB73"/>
      <c r="AE73"/>
    </row>
    <row r="74" spans="2:35" s="3" customFormat="1">
      <c r="B74"/>
      <c r="C74"/>
      <c r="D74"/>
      <c r="E74" s="1"/>
      <c r="F74" s="1"/>
      <c r="G74" s="1"/>
      <c r="H74" s="1"/>
      <c r="I74" s="14"/>
      <c r="J74" s="14"/>
      <c r="K74" s="14"/>
      <c r="L74" s="14"/>
      <c r="M74" s="14"/>
      <c r="N74" s="14"/>
      <c r="O74" s="14"/>
      <c r="P74" s="14"/>
      <c r="Q74" s="14"/>
      <c r="X74"/>
      <c r="Y74"/>
      <c r="Z74"/>
      <c r="AA74"/>
      <c r="AB74"/>
      <c r="AE74"/>
    </row>
    <row r="75" spans="2:35">
      <c r="E75" s="38"/>
      <c r="F75" s="38"/>
      <c r="AE75"/>
      <c r="AF75"/>
      <c r="AG75"/>
      <c r="AH75"/>
      <c r="AI75"/>
    </row>
    <row r="76" spans="2:35">
      <c r="AE76"/>
      <c r="AF76"/>
      <c r="AG76"/>
      <c r="AH76"/>
      <c r="AI76"/>
    </row>
    <row r="77" spans="2:35">
      <c r="AE77"/>
      <c r="AF77"/>
      <c r="AG77"/>
      <c r="AH77"/>
      <c r="AI77"/>
    </row>
    <row r="78" spans="2:35">
      <c r="AE78"/>
      <c r="AF78"/>
      <c r="AG78"/>
      <c r="AH78"/>
      <c r="AI78"/>
    </row>
    <row r="79" spans="2:35">
      <c r="C79" s="8"/>
      <c r="D79" s="8"/>
      <c r="E79" s="90"/>
      <c r="F79" s="90"/>
      <c r="G79" s="90"/>
      <c r="H79" s="90"/>
      <c r="AE79"/>
      <c r="AF79"/>
      <c r="AG79"/>
      <c r="AH79"/>
      <c r="AI79"/>
    </row>
    <row r="80" spans="2:35">
      <c r="C80" s="8"/>
      <c r="D80" s="8"/>
      <c r="E80" s="90"/>
      <c r="F80" s="90"/>
      <c r="G80" s="90"/>
      <c r="H80" s="90"/>
      <c r="AE80"/>
      <c r="AF80"/>
      <c r="AG80"/>
      <c r="AH80"/>
      <c r="AI80"/>
    </row>
    <row r="81" spans="2:36">
      <c r="C81" s="8"/>
      <c r="D81" s="8"/>
      <c r="E81" s="90"/>
      <c r="F81" s="90"/>
      <c r="G81" s="90"/>
      <c r="H81" s="90"/>
      <c r="AE81"/>
      <c r="AF81"/>
      <c r="AG81"/>
      <c r="AH81"/>
      <c r="AI81"/>
    </row>
    <row r="82" spans="2:36">
      <c r="C82" s="8"/>
      <c r="D82" s="8"/>
      <c r="E82" s="90"/>
      <c r="F82" s="90"/>
      <c r="G82" s="90"/>
      <c r="H82" s="90"/>
      <c r="AE82"/>
      <c r="AF82"/>
      <c r="AG82"/>
      <c r="AH82"/>
      <c r="AI82"/>
    </row>
    <row r="83" spans="2:36">
      <c r="C83" s="8"/>
      <c r="D83" s="8"/>
      <c r="E83" s="90"/>
      <c r="F83" s="90"/>
      <c r="G83" s="90"/>
      <c r="H83" s="90"/>
      <c r="AE83"/>
      <c r="AF83"/>
      <c r="AG83"/>
      <c r="AH83"/>
      <c r="AI83"/>
    </row>
    <row r="84" spans="2:36">
      <c r="AE84"/>
      <c r="AF84"/>
      <c r="AG84"/>
      <c r="AH84"/>
      <c r="AI84"/>
    </row>
    <row r="87" spans="2:36">
      <c r="C87" s="116"/>
      <c r="D87" s="116"/>
      <c r="E87" s="90"/>
      <c r="F87" s="90"/>
      <c r="G87" s="90"/>
      <c r="H87" s="90"/>
    </row>
    <row r="88" spans="2:36">
      <c r="C88" s="116"/>
      <c r="D88" s="116"/>
      <c r="E88" s="90"/>
      <c r="F88" s="90"/>
      <c r="G88" s="90"/>
      <c r="H88" s="90"/>
    </row>
    <row r="89" spans="2:36">
      <c r="C89" s="116"/>
      <c r="D89" s="116"/>
      <c r="E89" s="90"/>
      <c r="F89" s="90"/>
      <c r="G89" s="90"/>
      <c r="H89" s="90"/>
    </row>
    <row r="90" spans="2:36" s="14" customFormat="1">
      <c r="B90"/>
      <c r="C90" s="116"/>
      <c r="D90" s="116"/>
      <c r="E90" s="90"/>
      <c r="F90" s="90"/>
      <c r="G90" s="90"/>
      <c r="H90" s="90"/>
      <c r="R90" s="3"/>
      <c r="S90" s="3"/>
      <c r="T90" s="3"/>
      <c r="U90" s="3"/>
      <c r="V90" s="3"/>
      <c r="W90" s="3"/>
      <c r="X90"/>
      <c r="Y90"/>
      <c r="Z90"/>
      <c r="AA90"/>
      <c r="AB90"/>
      <c r="AC90" s="3"/>
      <c r="AD90" s="3"/>
      <c r="AE90" s="3"/>
      <c r="AF90" s="3"/>
      <c r="AG90" s="3"/>
      <c r="AH90" s="3"/>
      <c r="AI90" s="3"/>
      <c r="AJ90"/>
    </row>
    <row r="91" spans="2:36">
      <c r="C91" s="116"/>
      <c r="D91" s="116"/>
      <c r="E91" s="90"/>
      <c r="F91" s="90"/>
      <c r="G91" s="90"/>
      <c r="H91"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88"/>
  <sheetViews>
    <sheetView showGridLines="0" zoomScale="85" zoomScaleNormal="85" workbookViewId="0">
      <selection activeCell="Q65" sqref="Q65"/>
    </sheetView>
  </sheetViews>
  <sheetFormatPr defaultColWidth="11.42578125" defaultRowHeight="15"/>
  <cols>
    <col min="1" max="1" width="11.42578125" customWidth="1"/>
    <col min="2" max="2" width="78.85546875" customWidth="1"/>
    <col min="3" max="3" width="21.85546875" bestFit="1" customWidth="1"/>
    <col min="4" max="4" width="23.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94" t="s">
        <v>0</v>
      </c>
      <c r="C2" s="194"/>
      <c r="D2" s="194"/>
      <c r="E2" s="194"/>
      <c r="F2" s="194"/>
      <c r="G2" s="194"/>
      <c r="H2" s="194"/>
      <c r="I2" s="194"/>
      <c r="J2" s="194"/>
      <c r="K2" s="194"/>
      <c r="L2" s="194"/>
      <c r="M2" s="194"/>
      <c r="N2" s="194"/>
      <c r="O2" s="194"/>
      <c r="P2" s="194"/>
      <c r="Q2" s="194"/>
    </row>
    <row r="3" spans="2:43" ht="21">
      <c r="B3" s="195" t="s">
        <v>1</v>
      </c>
      <c r="C3" s="195"/>
      <c r="D3" s="195"/>
      <c r="E3" s="195"/>
      <c r="F3" s="195"/>
      <c r="G3" s="195"/>
      <c r="H3" s="195"/>
      <c r="I3" s="195"/>
      <c r="J3" s="195"/>
      <c r="K3" s="195"/>
      <c r="L3" s="195"/>
      <c r="M3" s="195"/>
      <c r="N3" s="195"/>
      <c r="O3" s="195"/>
      <c r="P3" s="195"/>
      <c r="Q3" s="195"/>
    </row>
    <row r="4" spans="2:43" ht="15.75" customHeight="1">
      <c r="B4" s="196" t="s">
        <v>2</v>
      </c>
      <c r="C4" s="196"/>
      <c r="D4" s="196"/>
      <c r="E4" s="196"/>
      <c r="F4" s="196"/>
      <c r="G4" s="196"/>
      <c r="H4" s="196"/>
      <c r="I4" s="196"/>
      <c r="J4" s="196"/>
      <c r="K4" s="196"/>
      <c r="L4" s="196"/>
      <c r="M4" s="196"/>
      <c r="N4" s="196"/>
      <c r="O4" s="196"/>
      <c r="P4" s="196"/>
      <c r="Q4" s="196"/>
    </row>
    <row r="5" spans="2:43" ht="15.75" customHeight="1">
      <c r="B5" s="196" t="s">
        <v>3</v>
      </c>
      <c r="C5" s="196"/>
      <c r="D5" s="196"/>
      <c r="E5" s="196"/>
      <c r="F5" s="196"/>
      <c r="G5" s="196"/>
      <c r="H5" s="196"/>
      <c r="I5" s="196"/>
      <c r="J5" s="196"/>
      <c r="K5" s="196"/>
      <c r="L5" s="196"/>
      <c r="M5" s="196"/>
      <c r="N5" s="196"/>
      <c r="O5" s="196"/>
      <c r="P5" s="196"/>
      <c r="Q5" s="196"/>
    </row>
    <row r="6" spans="2:43" ht="15.75" customHeight="1">
      <c r="B6" s="196"/>
      <c r="C6" s="196"/>
      <c r="D6" s="196"/>
      <c r="E6" s="196"/>
      <c r="F6" s="196"/>
      <c r="G6" s="196"/>
      <c r="H6" s="196"/>
      <c r="I6" s="196"/>
      <c r="J6" s="196"/>
      <c r="K6" s="196"/>
      <c r="L6" s="196"/>
      <c r="M6" s="196"/>
      <c r="N6" s="196"/>
      <c r="O6" s="196"/>
      <c r="P6" s="196"/>
      <c r="Q6" s="196"/>
    </row>
    <row r="7" spans="2:43">
      <c r="B7" s="4" t="s">
        <v>87</v>
      </c>
      <c r="C7" s="5"/>
      <c r="D7" s="5"/>
      <c r="E7" s="6"/>
      <c r="F7" s="6"/>
      <c r="G7" s="6"/>
      <c r="H7" s="6"/>
      <c r="I7" s="6"/>
      <c r="J7" s="6"/>
      <c r="K7" s="6"/>
      <c r="L7" s="6"/>
      <c r="M7" s="6"/>
      <c r="N7" s="6"/>
      <c r="O7" s="6"/>
      <c r="P7" s="6"/>
      <c r="Q7" s="7" t="s">
        <v>5</v>
      </c>
    </row>
    <row r="8" spans="2:43">
      <c r="B8" s="182" t="s">
        <v>6</v>
      </c>
      <c r="C8" s="183" t="s">
        <v>7</v>
      </c>
      <c r="D8" s="183" t="s">
        <v>8</v>
      </c>
      <c r="E8" s="197" t="s">
        <v>88</v>
      </c>
      <c r="F8" s="197"/>
      <c r="G8" s="197"/>
      <c r="H8" s="197"/>
      <c r="I8" s="197"/>
      <c r="J8" s="197"/>
      <c r="K8" s="197"/>
      <c r="L8" s="197"/>
      <c r="M8" s="197"/>
      <c r="N8" s="197"/>
      <c r="O8" s="197"/>
      <c r="P8" s="197"/>
      <c r="Q8" s="197"/>
    </row>
    <row r="9" spans="2:43" ht="30.75" customHeight="1">
      <c r="B9" s="182"/>
      <c r="C9" s="183"/>
      <c r="D9" s="183"/>
      <c r="E9" s="36" t="s">
        <v>12</v>
      </c>
      <c r="F9" s="36" t="s">
        <v>13</v>
      </c>
      <c r="G9" s="36" t="s">
        <v>14</v>
      </c>
      <c r="H9" s="36" t="s">
        <v>15</v>
      </c>
      <c r="I9" s="36" t="s">
        <v>16</v>
      </c>
      <c r="J9" s="36" t="s">
        <v>17</v>
      </c>
      <c r="K9" s="36" t="s">
        <v>18</v>
      </c>
      <c r="L9" s="36" t="s">
        <v>19</v>
      </c>
      <c r="M9" s="36" t="s">
        <v>20</v>
      </c>
      <c r="N9" s="36" t="s">
        <v>21</v>
      </c>
      <c r="O9" s="36" t="s">
        <v>22</v>
      </c>
      <c r="P9" s="36" t="s">
        <v>23</v>
      </c>
      <c r="Q9" s="113" t="s">
        <v>24</v>
      </c>
      <c r="R9" s="13"/>
      <c r="AH9" s="44"/>
      <c r="AI9" s="44"/>
      <c r="AJ9" s="44"/>
      <c r="AK9" s="44"/>
      <c r="AL9" s="44"/>
      <c r="AM9" s="44"/>
      <c r="AN9" s="44"/>
    </row>
    <row r="10" spans="2:43">
      <c r="B10" s="8" t="s">
        <v>25</v>
      </c>
      <c r="C10" s="127">
        <f t="shared" ref="C10:P10" si="0">SUM(C11:C14)</f>
        <v>491467299462</v>
      </c>
      <c r="D10" s="127">
        <f t="shared" si="0"/>
        <v>502932045505.91992</v>
      </c>
      <c r="E10" s="127">
        <f t="shared" si="0"/>
        <v>27715353156.700005</v>
      </c>
      <c r="F10" s="127">
        <f t="shared" si="0"/>
        <v>39156581199.189995</v>
      </c>
      <c r="G10" s="127">
        <f t="shared" si="0"/>
        <v>40522507069.269997</v>
      </c>
      <c r="H10" s="127">
        <f t="shared" si="0"/>
        <v>37197729930.019989</v>
      </c>
      <c r="I10" s="127">
        <f t="shared" si="0"/>
        <v>38644333108.209999</v>
      </c>
      <c r="J10" s="127">
        <f t="shared" si="0"/>
        <v>37883286027.5</v>
      </c>
      <c r="K10" s="127">
        <f t="shared" si="0"/>
        <v>35855867115.950005</v>
      </c>
      <c r="L10" s="127">
        <f t="shared" si="0"/>
        <v>36768656889.959991</v>
      </c>
      <c r="M10" s="127">
        <f t="shared" si="0"/>
        <v>36389710647.110001</v>
      </c>
      <c r="N10" s="127">
        <f t="shared" si="0"/>
        <v>35854228286.640007</v>
      </c>
      <c r="O10" s="127">
        <f t="shared" si="0"/>
        <v>43778175450.430008</v>
      </c>
      <c r="P10" s="127">
        <f t="shared" si="0"/>
        <v>84863821041.499985</v>
      </c>
      <c r="Q10" s="130">
        <f t="shared" ref="Q10:Q37" si="1">E10+F10+G10+H10+I10+J10+K10+L10+M10+O10+N10+P10</f>
        <v>494630249922.47998</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c r="B11" s="10" t="s">
        <v>26</v>
      </c>
      <c r="C11" s="132">
        <v>485020416952</v>
      </c>
      <c r="D11" s="132">
        <v>497217002484.71991</v>
      </c>
      <c r="E11" s="166">
        <v>27715353156.700005</v>
      </c>
      <c r="F11" s="166">
        <v>38972986839.469994</v>
      </c>
      <c r="G11" s="166">
        <v>40190337687.909996</v>
      </c>
      <c r="H11" s="166">
        <v>36968545002.069992</v>
      </c>
      <c r="I11" s="166">
        <v>38352964516.139999</v>
      </c>
      <c r="J11" s="166">
        <v>37436079526.900002</v>
      </c>
      <c r="K11" s="166">
        <v>35679866364.75</v>
      </c>
      <c r="L11" s="166">
        <v>36137421321.029991</v>
      </c>
      <c r="M11" s="166">
        <v>36155201234.360001</v>
      </c>
      <c r="N11" s="166">
        <v>35334521033.280006</v>
      </c>
      <c r="O11" s="166">
        <v>43306079107.550003</v>
      </c>
      <c r="P11" s="166">
        <v>83290405069.929993</v>
      </c>
      <c r="Q11" s="166">
        <f t="shared" si="1"/>
        <v>489539760860.08997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c r="B12" s="10" t="s">
        <v>27</v>
      </c>
      <c r="C12" s="132">
        <v>1204101217</v>
      </c>
      <c r="D12" s="132">
        <v>1572261723.2</v>
      </c>
      <c r="E12" s="12">
        <v>0</v>
      </c>
      <c r="F12" s="166">
        <v>6151816.7199999997</v>
      </c>
      <c r="G12" s="166">
        <v>15280582.359999999</v>
      </c>
      <c r="H12" s="166">
        <v>11878347.949999999</v>
      </c>
      <c r="I12" s="166">
        <v>27558704.32</v>
      </c>
      <c r="J12" s="166">
        <v>149246339.59999999</v>
      </c>
      <c r="K12" s="166">
        <v>40548400.049999997</v>
      </c>
      <c r="L12" s="166">
        <v>58628580.93</v>
      </c>
      <c r="M12" s="166">
        <v>50336931.170000002</v>
      </c>
      <c r="N12" s="166">
        <v>50112981.309999995</v>
      </c>
      <c r="O12" s="166">
        <v>23018890.66</v>
      </c>
      <c r="P12" s="166">
        <v>555956048.98000002</v>
      </c>
      <c r="Q12" s="166">
        <f t="shared" si="1"/>
        <v>988717624.05000007</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c r="B13" s="10" t="s">
        <v>28</v>
      </c>
      <c r="C13" s="132">
        <v>4647993656</v>
      </c>
      <c r="D13" s="132">
        <v>4142781298</v>
      </c>
      <c r="E13" s="12">
        <v>0</v>
      </c>
      <c r="F13" s="166">
        <v>177442543</v>
      </c>
      <c r="G13" s="166">
        <v>316888799</v>
      </c>
      <c r="H13" s="166">
        <v>217306580</v>
      </c>
      <c r="I13" s="166">
        <v>263809887.74999997</v>
      </c>
      <c r="J13" s="166">
        <v>297960161</v>
      </c>
      <c r="K13" s="166">
        <v>135452351.15000001</v>
      </c>
      <c r="L13" s="166">
        <v>572606988</v>
      </c>
      <c r="M13" s="166">
        <v>184172481.57999998</v>
      </c>
      <c r="N13" s="166">
        <v>469594272.05000001</v>
      </c>
      <c r="O13" s="166">
        <v>449077452.21999997</v>
      </c>
      <c r="P13" s="166">
        <v>1017459922.59</v>
      </c>
      <c r="Q13" s="166">
        <f t="shared" si="1"/>
        <v>4101771438.3400002</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c r="B14" s="10" t="s">
        <v>29</v>
      </c>
      <c r="C14" s="132">
        <v>594787637</v>
      </c>
      <c r="D14" s="11">
        <v>0</v>
      </c>
      <c r="E14" s="12">
        <v>0</v>
      </c>
      <c r="F14" s="12">
        <v>0</v>
      </c>
      <c r="G14" s="12">
        <v>0</v>
      </c>
      <c r="H14" s="12">
        <v>0</v>
      </c>
      <c r="I14" s="12">
        <v>0</v>
      </c>
      <c r="J14" s="12">
        <v>0</v>
      </c>
      <c r="K14" s="12">
        <v>0</v>
      </c>
      <c r="L14" s="12">
        <v>0</v>
      </c>
      <c r="M14" s="12">
        <v>0</v>
      </c>
      <c r="N14" s="12">
        <v>0</v>
      </c>
      <c r="O14" s="12">
        <v>0</v>
      </c>
      <c r="P14" s="12">
        <v>0</v>
      </c>
      <c r="Q14" s="12">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c r="B15" s="8" t="s">
        <v>30</v>
      </c>
      <c r="C15" s="127">
        <f t="shared" ref="C15:P15" si="2">SUM(C16:C17)</f>
        <v>80214368657</v>
      </c>
      <c r="D15" s="127">
        <f t="shared" si="2"/>
        <v>81341006203.900009</v>
      </c>
      <c r="E15" s="127">
        <f t="shared" si="2"/>
        <v>10807327281.76</v>
      </c>
      <c r="F15" s="127">
        <f t="shared" si="2"/>
        <v>2834672534.5</v>
      </c>
      <c r="G15" s="127">
        <f t="shared" si="2"/>
        <v>2901953388.4500003</v>
      </c>
      <c r="H15" s="127">
        <f t="shared" si="2"/>
        <v>8997424574.5</v>
      </c>
      <c r="I15" s="127">
        <f t="shared" si="2"/>
        <v>3081658946.5400004</v>
      </c>
      <c r="J15" s="127">
        <f t="shared" si="2"/>
        <v>14159850970.809999</v>
      </c>
      <c r="K15" s="127">
        <f t="shared" si="2"/>
        <v>3669786214.1000004</v>
      </c>
      <c r="L15" s="127">
        <f t="shared" si="2"/>
        <v>3029699235.0700006</v>
      </c>
      <c r="M15" s="127">
        <f t="shared" si="2"/>
        <v>8617666365.5300007</v>
      </c>
      <c r="N15" s="127">
        <f t="shared" si="2"/>
        <v>5599894274.1300011</v>
      </c>
      <c r="O15" s="127">
        <f t="shared" si="2"/>
        <v>3662039539.9900002</v>
      </c>
      <c r="P15" s="127">
        <f t="shared" si="2"/>
        <v>8547480537.4300003</v>
      </c>
      <c r="Q15" s="130">
        <f t="shared" si="1"/>
        <v>75909453862.809998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c r="B16" s="10" t="s">
        <v>26</v>
      </c>
      <c r="C16" s="132">
        <v>64052652420</v>
      </c>
      <c r="D16" s="132">
        <v>63815519399.550003</v>
      </c>
      <c r="E16" s="166">
        <v>10442648435.07</v>
      </c>
      <c r="F16" s="166">
        <v>2268000076.1399999</v>
      </c>
      <c r="G16" s="166">
        <v>1744123178.1700003</v>
      </c>
      <c r="H16" s="166">
        <v>8135624591.96</v>
      </c>
      <c r="I16" s="166">
        <v>2291238580.8900003</v>
      </c>
      <c r="J16" s="166">
        <v>13177923648.16</v>
      </c>
      <c r="K16" s="166">
        <v>2465633774.3199997</v>
      </c>
      <c r="L16" s="166">
        <v>2103638511.9900005</v>
      </c>
      <c r="M16" s="166">
        <v>7669992679.420001</v>
      </c>
      <c r="N16" s="166">
        <v>4640462084.4500008</v>
      </c>
      <c r="O16" s="166">
        <v>2076187121.3300002</v>
      </c>
      <c r="P16" s="166">
        <v>4754325107.6800003</v>
      </c>
      <c r="Q16" s="166">
        <f t="shared" si="1"/>
        <v>61769797789.579994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c r="B17" s="10" t="s">
        <v>31</v>
      </c>
      <c r="C17" s="132">
        <v>16161716237</v>
      </c>
      <c r="D17" s="132">
        <v>17525486804.350002</v>
      </c>
      <c r="E17" s="166">
        <v>364678846.69000006</v>
      </c>
      <c r="F17" s="166">
        <v>566672458.36000001</v>
      </c>
      <c r="G17" s="166">
        <v>1157830210.28</v>
      </c>
      <c r="H17" s="166">
        <v>861799982.54000008</v>
      </c>
      <c r="I17" s="166">
        <v>790420365.6500001</v>
      </c>
      <c r="J17" s="166">
        <v>981927322.65000021</v>
      </c>
      <c r="K17" s="166">
        <v>1204152439.7800004</v>
      </c>
      <c r="L17" s="166">
        <v>926060723.08000016</v>
      </c>
      <c r="M17" s="166">
        <v>947673686.11000001</v>
      </c>
      <c r="N17" s="166">
        <v>959432189.68000007</v>
      </c>
      <c r="O17" s="166">
        <v>1585852418.6600001</v>
      </c>
      <c r="P17" s="166">
        <v>3793155429.75</v>
      </c>
      <c r="Q17" s="166">
        <f t="shared" si="1"/>
        <v>14139656073.230001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c r="B18" s="8" t="s">
        <v>32</v>
      </c>
      <c r="C18" s="130">
        <f t="shared" ref="C18:P18" si="3">SUM(C19:C20)</f>
        <v>61376493748</v>
      </c>
      <c r="D18" s="130">
        <f t="shared" si="3"/>
        <v>69102433441</v>
      </c>
      <c r="E18" s="130">
        <f t="shared" si="3"/>
        <v>973992161.82000005</v>
      </c>
      <c r="F18" s="130">
        <f t="shared" si="3"/>
        <v>7413236459.5900002</v>
      </c>
      <c r="G18" s="130">
        <f t="shared" si="3"/>
        <v>2420868671.9299998</v>
      </c>
      <c r="H18" s="130">
        <f t="shared" si="3"/>
        <v>3088091312.2599998</v>
      </c>
      <c r="I18" s="130">
        <f t="shared" si="3"/>
        <v>7033519434.5299997</v>
      </c>
      <c r="J18" s="130">
        <f t="shared" si="3"/>
        <v>8390975864.3000002</v>
      </c>
      <c r="K18" s="130">
        <f t="shared" si="3"/>
        <v>5767588606.8299999</v>
      </c>
      <c r="L18" s="130">
        <f t="shared" si="3"/>
        <v>12374346488.300001</v>
      </c>
      <c r="M18" s="130">
        <f t="shared" si="3"/>
        <v>3000851259.48</v>
      </c>
      <c r="N18" s="130">
        <f t="shared" si="3"/>
        <v>2304857851.6300001</v>
      </c>
      <c r="O18" s="130">
        <f t="shared" si="3"/>
        <v>3953108270.8199997</v>
      </c>
      <c r="P18" s="130">
        <f t="shared" si="3"/>
        <v>11992364983.009998</v>
      </c>
      <c r="Q18" s="130">
        <f t="shared" si="1"/>
        <v>68713801364.5</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c r="B19" s="10" t="s">
        <v>89</v>
      </c>
      <c r="C19" s="9">
        <v>0</v>
      </c>
      <c r="D19" s="132">
        <v>7594732693</v>
      </c>
      <c r="E19" s="47">
        <v>0</v>
      </c>
      <c r="F19" s="47">
        <v>0</v>
      </c>
      <c r="G19" s="47">
        <v>0</v>
      </c>
      <c r="H19" s="47">
        <v>0</v>
      </c>
      <c r="I19" s="47">
        <v>0</v>
      </c>
      <c r="J19" s="47">
        <v>0</v>
      </c>
      <c r="K19" s="47">
        <v>0</v>
      </c>
      <c r="L19" s="47">
        <v>0</v>
      </c>
      <c r="M19" s="47">
        <v>0</v>
      </c>
      <c r="N19" s="47">
        <v>0</v>
      </c>
      <c r="O19" s="47">
        <v>0</v>
      </c>
      <c r="P19" s="167">
        <v>7592902472.7199993</v>
      </c>
      <c r="Q19" s="167">
        <f t="shared" si="1"/>
        <v>7592902472.7199993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c r="B20" s="10" t="s">
        <v>34</v>
      </c>
      <c r="C20" s="132">
        <v>61376493748</v>
      </c>
      <c r="D20" s="132">
        <v>61507700748</v>
      </c>
      <c r="E20" s="166">
        <v>973992161.82000005</v>
      </c>
      <c r="F20" s="166">
        <v>7413236459.5900002</v>
      </c>
      <c r="G20" s="166">
        <v>2420868671.9299998</v>
      </c>
      <c r="H20" s="166">
        <v>3088091312.2599998</v>
      </c>
      <c r="I20" s="166">
        <v>7033519434.5299997</v>
      </c>
      <c r="J20" s="166">
        <v>8390975864.3000002</v>
      </c>
      <c r="K20" s="166">
        <v>5767588606.8299999</v>
      </c>
      <c r="L20" s="166">
        <v>12374346488.300001</v>
      </c>
      <c r="M20" s="166">
        <v>3000851259.48</v>
      </c>
      <c r="N20" s="166">
        <v>2304857851.6300001</v>
      </c>
      <c r="O20" s="166">
        <v>3953108270.8199997</v>
      </c>
      <c r="P20" s="166">
        <v>4399462510.29</v>
      </c>
      <c r="Q20" s="166">
        <f t="shared" si="1"/>
        <v>61120898891.780006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c r="B21" s="8" t="s">
        <v>35</v>
      </c>
      <c r="C21" s="130">
        <f t="shared" ref="C21:P21" si="4">SUM(C22:C39)</f>
        <v>55182824791</v>
      </c>
      <c r="D21" s="130">
        <f t="shared" si="4"/>
        <v>51378522265.489998</v>
      </c>
      <c r="E21" s="130">
        <f t="shared" si="4"/>
        <v>5353885354.6699991</v>
      </c>
      <c r="F21" s="130">
        <f t="shared" si="4"/>
        <v>2893761974.1200004</v>
      </c>
      <c r="G21" s="130">
        <f t="shared" si="4"/>
        <v>3803835058.7800007</v>
      </c>
      <c r="H21" s="130">
        <f t="shared" si="4"/>
        <v>1982075667.22</v>
      </c>
      <c r="I21" s="130">
        <f t="shared" si="4"/>
        <v>1494323114.1399999</v>
      </c>
      <c r="J21" s="130">
        <f t="shared" si="4"/>
        <v>1606857937.0800002</v>
      </c>
      <c r="K21" s="130">
        <f t="shared" si="4"/>
        <v>2190691855.6199999</v>
      </c>
      <c r="L21" s="130">
        <f t="shared" si="4"/>
        <v>1506179719.3199999</v>
      </c>
      <c r="M21" s="130">
        <f t="shared" si="4"/>
        <v>869867897.21999991</v>
      </c>
      <c r="N21" s="130">
        <f t="shared" si="4"/>
        <v>4548896446.8699999</v>
      </c>
      <c r="O21" s="130">
        <f t="shared" si="4"/>
        <v>5522229899.4900007</v>
      </c>
      <c r="P21" s="130">
        <f t="shared" si="4"/>
        <v>13168233091.009998</v>
      </c>
      <c r="Q21" s="130">
        <f t="shared" si="1"/>
        <v>44940838015.539993</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c r="B22" s="10" t="s">
        <v>90</v>
      </c>
      <c r="C22" s="132">
        <v>316800000</v>
      </c>
      <c r="D22" s="132">
        <v>321748857.67000002</v>
      </c>
      <c r="E22" s="12">
        <v>0</v>
      </c>
      <c r="F22" s="12">
        <v>0</v>
      </c>
      <c r="G22" s="12">
        <v>0</v>
      </c>
      <c r="H22" s="12">
        <v>0</v>
      </c>
      <c r="I22" s="12">
        <v>0</v>
      </c>
      <c r="J22" s="12">
        <v>0</v>
      </c>
      <c r="K22" s="12">
        <v>0</v>
      </c>
      <c r="L22" s="12">
        <v>0</v>
      </c>
      <c r="M22" s="12">
        <v>0</v>
      </c>
      <c r="N22" s="12">
        <v>0</v>
      </c>
      <c r="O22" s="12">
        <v>0</v>
      </c>
      <c r="P22" s="166">
        <v>49463204.030000001</v>
      </c>
      <c r="Q22" s="166">
        <f t="shared" si="1"/>
        <v>49463204.030000001</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c r="B23" s="10" t="s">
        <v>91</v>
      </c>
      <c r="C23" s="132">
        <v>49500000</v>
      </c>
      <c r="D23" s="132">
        <v>49500000</v>
      </c>
      <c r="E23" s="12">
        <v>0</v>
      </c>
      <c r="F23" s="12">
        <v>0</v>
      </c>
      <c r="G23" s="12">
        <v>0</v>
      </c>
      <c r="H23" s="12">
        <v>0</v>
      </c>
      <c r="I23" s="12">
        <v>0</v>
      </c>
      <c r="J23" s="12">
        <v>0</v>
      </c>
      <c r="K23" s="12">
        <v>0</v>
      </c>
      <c r="L23" s="12">
        <v>0</v>
      </c>
      <c r="M23" s="12">
        <v>0</v>
      </c>
      <c r="N23" s="12">
        <v>0</v>
      </c>
      <c r="O23" s="12">
        <v>0</v>
      </c>
      <c r="P23" s="12">
        <v>0</v>
      </c>
      <c r="Q23" s="12">
        <f t="shared" si="1"/>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c r="B24" s="10" t="s">
        <v>66</v>
      </c>
      <c r="C24" s="132">
        <v>404826457</v>
      </c>
      <c r="D24" s="132">
        <v>201679693</v>
      </c>
      <c r="E24" s="12">
        <v>0</v>
      </c>
      <c r="F24" s="12">
        <v>0</v>
      </c>
      <c r="G24" s="12">
        <v>0</v>
      </c>
      <c r="H24" s="12">
        <v>0</v>
      </c>
      <c r="I24" s="12">
        <v>0</v>
      </c>
      <c r="J24" s="12">
        <v>0</v>
      </c>
      <c r="K24" s="12">
        <v>0</v>
      </c>
      <c r="L24" s="12">
        <v>0</v>
      </c>
      <c r="M24" s="12">
        <v>0</v>
      </c>
      <c r="N24" s="12">
        <v>0</v>
      </c>
      <c r="O24" s="12">
        <v>0</v>
      </c>
      <c r="P24" s="166">
        <v>201667421.13999999</v>
      </c>
      <c r="Q24" s="166">
        <f t="shared" si="1"/>
        <v>201667421.13999999</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c r="B25" s="10" t="s">
        <v>92</v>
      </c>
      <c r="C25" s="132">
        <v>247500000</v>
      </c>
      <c r="D25" s="132">
        <v>247500000</v>
      </c>
      <c r="E25" s="12">
        <v>0</v>
      </c>
      <c r="F25" s="12">
        <v>0</v>
      </c>
      <c r="G25" s="12">
        <v>0</v>
      </c>
      <c r="H25" s="12">
        <v>0</v>
      </c>
      <c r="I25" s="12">
        <v>0</v>
      </c>
      <c r="J25" s="12">
        <v>0</v>
      </c>
      <c r="K25" s="12">
        <v>0</v>
      </c>
      <c r="L25" s="12">
        <v>0</v>
      </c>
      <c r="M25" s="12">
        <v>0</v>
      </c>
      <c r="N25" s="12">
        <v>0</v>
      </c>
      <c r="O25" s="12">
        <v>0</v>
      </c>
      <c r="P25" s="12">
        <v>0</v>
      </c>
      <c r="Q25" s="12">
        <f t="shared" si="1"/>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c r="B26" s="10" t="s">
        <v>67</v>
      </c>
      <c r="C26" s="132">
        <v>5470332479</v>
      </c>
      <c r="D26" s="132">
        <v>3192196420.1900001</v>
      </c>
      <c r="E26" s="12">
        <v>0</v>
      </c>
      <c r="F26" s="12">
        <v>0</v>
      </c>
      <c r="G26" s="12">
        <v>0</v>
      </c>
      <c r="H26" s="12">
        <v>0</v>
      </c>
      <c r="I26" s="166">
        <v>4285101.54</v>
      </c>
      <c r="J26" s="166">
        <v>2691394.14</v>
      </c>
      <c r="K26" s="166">
        <v>392271207.80000001</v>
      </c>
      <c r="L26" s="166">
        <v>1323460.79</v>
      </c>
      <c r="M26" s="166">
        <v>24945938.640000001</v>
      </c>
      <c r="N26" s="166">
        <v>213608258.29000002</v>
      </c>
      <c r="O26" s="166">
        <v>114754305.51000001</v>
      </c>
      <c r="P26" s="166">
        <v>1442747500.4599996</v>
      </c>
      <c r="Q26" s="166">
        <f t="shared" si="1"/>
        <v>2196627167.1699996</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c r="B27" s="10" t="s">
        <v>59</v>
      </c>
      <c r="C27" s="132">
        <v>293514837</v>
      </c>
      <c r="D27" s="132">
        <v>1078233152.8699999</v>
      </c>
      <c r="E27" s="12">
        <v>0</v>
      </c>
      <c r="F27" s="12">
        <v>0</v>
      </c>
      <c r="G27" s="12">
        <v>0</v>
      </c>
      <c r="H27" s="12">
        <v>0</v>
      </c>
      <c r="I27" s="12">
        <v>0</v>
      </c>
      <c r="J27" s="12">
        <v>0</v>
      </c>
      <c r="K27" s="166">
        <v>57165307.100000001</v>
      </c>
      <c r="L27" s="12">
        <v>0</v>
      </c>
      <c r="M27" s="166">
        <v>103484367.08</v>
      </c>
      <c r="N27" s="166">
        <v>6135942.6799999997</v>
      </c>
      <c r="O27" s="12">
        <v>0</v>
      </c>
      <c r="P27" s="166">
        <v>871173502.62</v>
      </c>
      <c r="Q27" s="166">
        <f t="shared" si="1"/>
        <v>1037959119.48</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c r="B28" s="10" t="s">
        <v>68</v>
      </c>
      <c r="C28" s="132">
        <v>321750000</v>
      </c>
      <c r="D28" s="132">
        <v>333288662</v>
      </c>
      <c r="E28" s="12">
        <v>0</v>
      </c>
      <c r="F28" s="12">
        <v>0</v>
      </c>
      <c r="G28" s="12">
        <v>0</v>
      </c>
      <c r="H28" s="12">
        <v>0</v>
      </c>
      <c r="I28" s="12">
        <v>0</v>
      </c>
      <c r="J28" s="12">
        <v>0</v>
      </c>
      <c r="K28" s="166">
        <v>7058926.8399999999</v>
      </c>
      <c r="L28" s="12">
        <v>0</v>
      </c>
      <c r="M28" s="12">
        <v>0</v>
      </c>
      <c r="N28" s="12">
        <v>0</v>
      </c>
      <c r="O28" s="166">
        <v>159216417.88</v>
      </c>
      <c r="P28" s="166">
        <v>139337594.34</v>
      </c>
      <c r="Q28" s="166">
        <f t="shared" si="1"/>
        <v>305612939.06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c r="B29" s="10" t="s">
        <v>93</v>
      </c>
      <c r="C29" s="11">
        <v>0</v>
      </c>
      <c r="D29" s="132">
        <v>2475000000</v>
      </c>
      <c r="E29" s="12">
        <v>0</v>
      </c>
      <c r="F29" s="12">
        <v>0</v>
      </c>
      <c r="G29" s="12">
        <v>0</v>
      </c>
      <c r="H29" s="12">
        <v>0</v>
      </c>
      <c r="I29" s="12">
        <v>0</v>
      </c>
      <c r="J29" s="12">
        <v>0</v>
      </c>
      <c r="K29" s="12">
        <v>0</v>
      </c>
      <c r="L29" s="12">
        <v>0</v>
      </c>
      <c r="M29" s="12">
        <v>0</v>
      </c>
      <c r="N29" s="12">
        <v>0</v>
      </c>
      <c r="O29" s="12">
        <v>0</v>
      </c>
      <c r="P29" s="166">
        <v>1297959884.77</v>
      </c>
      <c r="Q29" s="166">
        <f t="shared" si="1"/>
        <v>1297959884.77</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c r="B30" s="10" t="s">
        <v>69</v>
      </c>
      <c r="C30" s="132">
        <v>1013776227</v>
      </c>
      <c r="D30" s="132">
        <v>1044887224.09</v>
      </c>
      <c r="E30" s="12">
        <v>0</v>
      </c>
      <c r="F30" s="12">
        <v>0</v>
      </c>
      <c r="G30" s="166">
        <v>1210.0899999999999</v>
      </c>
      <c r="H30" s="166">
        <v>1229.96</v>
      </c>
      <c r="I30" s="166">
        <v>2465.16</v>
      </c>
      <c r="J30" s="12">
        <v>0</v>
      </c>
      <c r="K30" s="166">
        <v>283614475.47000003</v>
      </c>
      <c r="L30" s="12">
        <v>0</v>
      </c>
      <c r="M30" s="12">
        <v>0</v>
      </c>
      <c r="N30" s="166">
        <v>322089530.87</v>
      </c>
      <c r="O30" s="166">
        <v>1239.8699999999999</v>
      </c>
      <c r="P30" s="166">
        <v>262858654.95000002</v>
      </c>
      <c r="Q30" s="166">
        <f t="shared" si="1"/>
        <v>868568806.37000012</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c r="B31" s="10" t="s">
        <v>70</v>
      </c>
      <c r="C31" s="132">
        <v>2227500000</v>
      </c>
      <c r="D31" s="132">
        <v>2385502000.5</v>
      </c>
      <c r="E31" s="12">
        <v>0</v>
      </c>
      <c r="F31" s="12">
        <v>0</v>
      </c>
      <c r="G31" s="12">
        <v>0</v>
      </c>
      <c r="H31" s="12">
        <v>0</v>
      </c>
      <c r="I31" s="12">
        <v>0</v>
      </c>
      <c r="J31" s="12">
        <v>0</v>
      </c>
      <c r="K31" s="12">
        <v>0</v>
      </c>
      <c r="L31" s="166">
        <v>4537014.2300000004</v>
      </c>
      <c r="M31" s="12">
        <v>0</v>
      </c>
      <c r="N31" s="12">
        <v>0</v>
      </c>
      <c r="O31" s="166">
        <v>22366196.93</v>
      </c>
      <c r="P31" s="166">
        <v>984394892.59000003</v>
      </c>
      <c r="Q31" s="166">
        <f t="shared" si="1"/>
        <v>1011298103.75</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c r="B32" s="10" t="s">
        <v>46</v>
      </c>
      <c r="C32" s="132">
        <v>3465000000</v>
      </c>
      <c r="D32" s="132">
        <v>229754616.23000002</v>
      </c>
      <c r="E32" s="40">
        <v>0</v>
      </c>
      <c r="F32" s="40">
        <v>0</v>
      </c>
      <c r="G32" s="40">
        <v>0</v>
      </c>
      <c r="H32" s="40">
        <v>0</v>
      </c>
      <c r="I32" s="40">
        <v>0</v>
      </c>
      <c r="J32" s="40">
        <v>0</v>
      </c>
      <c r="K32" s="40">
        <v>0</v>
      </c>
      <c r="L32" s="40">
        <v>0</v>
      </c>
      <c r="M32" s="40">
        <v>0</v>
      </c>
      <c r="N32" s="40">
        <v>0</v>
      </c>
      <c r="O32" s="40">
        <v>0</v>
      </c>
      <c r="P32" s="40">
        <v>0</v>
      </c>
      <c r="Q32" s="12">
        <f t="shared" si="1"/>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c r="B33" s="10" t="s">
        <v>73</v>
      </c>
      <c r="C33" s="132">
        <v>940500000</v>
      </c>
      <c r="D33" s="132">
        <v>159075429.33000004</v>
      </c>
      <c r="E33" s="12">
        <v>0</v>
      </c>
      <c r="F33" s="12">
        <v>0</v>
      </c>
      <c r="G33" s="12">
        <v>0</v>
      </c>
      <c r="H33" s="12">
        <v>0</v>
      </c>
      <c r="I33" s="12">
        <v>0</v>
      </c>
      <c r="J33" s="12">
        <v>0</v>
      </c>
      <c r="K33" s="12">
        <v>0</v>
      </c>
      <c r="L33" s="12">
        <v>0</v>
      </c>
      <c r="M33" s="12">
        <v>0</v>
      </c>
      <c r="N33" s="12">
        <v>0</v>
      </c>
      <c r="O33" s="12">
        <v>0</v>
      </c>
      <c r="P33" s="166">
        <v>159047604.50999999</v>
      </c>
      <c r="Q33" s="166">
        <f t="shared" si="1"/>
        <v>159047604.50999999</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c r="B34" s="10" t="s">
        <v>74</v>
      </c>
      <c r="C34" s="132">
        <v>693000000</v>
      </c>
      <c r="D34" s="132">
        <v>1369908000</v>
      </c>
      <c r="E34" s="12">
        <v>0</v>
      </c>
      <c r="F34" s="12">
        <v>0</v>
      </c>
      <c r="G34" s="12">
        <v>0</v>
      </c>
      <c r="H34" s="12">
        <v>0</v>
      </c>
      <c r="I34" s="12">
        <v>0</v>
      </c>
      <c r="J34" s="12">
        <v>0</v>
      </c>
      <c r="K34" s="166">
        <v>426565546.00999999</v>
      </c>
      <c r="L34" s="12">
        <v>0</v>
      </c>
      <c r="M34" s="12">
        <v>0</v>
      </c>
      <c r="N34" s="12">
        <v>0</v>
      </c>
      <c r="O34" s="166">
        <v>34405726.810000002</v>
      </c>
      <c r="P34" s="166">
        <v>800018008.94000006</v>
      </c>
      <c r="Q34" s="166">
        <f t="shared" si="1"/>
        <v>1260989281.76</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c r="B35" s="10" t="s">
        <v>75</v>
      </c>
      <c r="C35" s="132">
        <v>742500000</v>
      </c>
      <c r="D35" s="132">
        <v>637843201.47000003</v>
      </c>
      <c r="E35" s="12">
        <v>0</v>
      </c>
      <c r="F35" s="12">
        <v>0</v>
      </c>
      <c r="G35" s="12">
        <v>0</v>
      </c>
      <c r="H35" s="12">
        <v>0</v>
      </c>
      <c r="I35" s="12">
        <v>0</v>
      </c>
      <c r="J35" s="12">
        <v>0</v>
      </c>
      <c r="K35" s="166">
        <v>196684891.87</v>
      </c>
      <c r="L35" s="12">
        <v>0</v>
      </c>
      <c r="M35" s="12">
        <v>0</v>
      </c>
      <c r="N35" s="12">
        <v>0</v>
      </c>
      <c r="O35" s="12">
        <v>0</v>
      </c>
      <c r="P35" s="166">
        <v>155084483.46000001</v>
      </c>
      <c r="Q35" s="166">
        <f t="shared" si="1"/>
        <v>351769375.33000004</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c r="B36" s="10" t="s">
        <v>94</v>
      </c>
      <c r="C36" s="132">
        <v>37857824791</v>
      </c>
      <c r="D36" s="132">
        <v>36503905008.139999</v>
      </c>
      <c r="E36" s="166">
        <v>5353885354.6699991</v>
      </c>
      <c r="F36" s="166">
        <v>2893761974.1200004</v>
      </c>
      <c r="G36" s="166">
        <v>3802110338.9800005</v>
      </c>
      <c r="H36" s="166">
        <v>1979186282.3699999</v>
      </c>
      <c r="I36" s="166">
        <v>1488707885.2299998</v>
      </c>
      <c r="J36" s="166">
        <v>1602406171.8700001</v>
      </c>
      <c r="K36" s="166">
        <v>827331500.52999997</v>
      </c>
      <c r="L36" s="166">
        <v>1500319244.3</v>
      </c>
      <c r="M36" s="166">
        <v>740194151.69999993</v>
      </c>
      <c r="N36" s="166">
        <v>4007062715.0299997</v>
      </c>
      <c r="O36" s="166">
        <v>5190990005.4700003</v>
      </c>
      <c r="P36" s="166">
        <v>6804480339.1999989</v>
      </c>
      <c r="Q36" s="166">
        <f t="shared" si="1"/>
        <v>36190435963.470001</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c r="B37" s="10" t="s">
        <v>76</v>
      </c>
      <c r="C37" s="132">
        <v>742500000</v>
      </c>
      <c r="D37" s="132">
        <v>742500000</v>
      </c>
      <c r="E37" s="12">
        <v>0</v>
      </c>
      <c r="F37" s="12">
        <v>0</v>
      </c>
      <c r="G37" s="12">
        <v>0</v>
      </c>
      <c r="H37" s="12">
        <v>0</v>
      </c>
      <c r="I37" s="12">
        <v>0</v>
      </c>
      <c r="J37" s="12">
        <v>0</v>
      </c>
      <c r="K37" s="12">
        <v>0</v>
      </c>
      <c r="L37" s="12">
        <v>0</v>
      </c>
      <c r="M37" s="12">
        <v>0</v>
      </c>
      <c r="N37" s="12">
        <v>0</v>
      </c>
      <c r="O37" s="12">
        <v>0</v>
      </c>
      <c r="P37" s="12">
        <v>0</v>
      </c>
      <c r="Q37" s="12">
        <f t="shared" si="1"/>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c r="B38" s="10" t="s">
        <v>77</v>
      </c>
      <c r="C38" s="132">
        <v>396000000</v>
      </c>
      <c r="D38" s="132">
        <v>396000000</v>
      </c>
      <c r="E38" s="12">
        <v>0</v>
      </c>
      <c r="F38" s="12">
        <v>0</v>
      </c>
      <c r="G38" s="12">
        <v>0</v>
      </c>
      <c r="H38" s="12">
        <v>0</v>
      </c>
      <c r="I38" s="12">
        <v>0</v>
      </c>
      <c r="J38" s="12">
        <v>0</v>
      </c>
      <c r="K38" s="12">
        <v>0</v>
      </c>
      <c r="L38" s="12">
        <v>0</v>
      </c>
      <c r="M38" s="12">
        <v>0</v>
      </c>
      <c r="N38" s="12">
        <v>0</v>
      </c>
      <c r="O38" s="12">
        <v>0</v>
      </c>
      <c r="P38" s="12">
        <v>0</v>
      </c>
      <c r="Q38" s="12"/>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c r="B39" s="10" t="s">
        <v>95</v>
      </c>
      <c r="C39" s="11">
        <v>0</v>
      </c>
      <c r="D39" s="132">
        <v>10000000</v>
      </c>
      <c r="E39" s="12">
        <v>0</v>
      </c>
      <c r="F39" s="12">
        <v>0</v>
      </c>
      <c r="G39" s="166">
        <v>1723509.71</v>
      </c>
      <c r="H39" s="166">
        <v>2888154.89</v>
      </c>
      <c r="I39" s="166">
        <v>1327662.21</v>
      </c>
      <c r="J39" s="166">
        <v>1760371.07</v>
      </c>
      <c r="K39" s="12">
        <v>0</v>
      </c>
      <c r="L39" s="12">
        <v>0</v>
      </c>
      <c r="M39" s="166">
        <v>1243439.8</v>
      </c>
      <c r="N39" s="12">
        <v>0</v>
      </c>
      <c r="O39" s="166">
        <v>496007.02</v>
      </c>
      <c r="P39" s="12">
        <v>0</v>
      </c>
      <c r="Q39" s="166">
        <f t="shared" ref="Q39:Q55" si="5">E39+F39+G39+H39+I39+J39+K39+L39+M39+O39+N39+P39</f>
        <v>9439144.6999999993</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c r="B40" s="8" t="s">
        <v>57</v>
      </c>
      <c r="C40" s="130">
        <f t="shared" ref="C40:P40" si="6">SUM(C41:C54)</f>
        <v>1645238069</v>
      </c>
      <c r="D40" s="130">
        <f t="shared" si="6"/>
        <v>2323632588.4700003</v>
      </c>
      <c r="E40" s="130">
        <f t="shared" si="6"/>
        <v>763911.38</v>
      </c>
      <c r="F40" s="130">
        <f t="shared" si="6"/>
        <v>13876157.1</v>
      </c>
      <c r="G40" s="130">
        <f t="shared" si="6"/>
        <v>13620328.459999999</v>
      </c>
      <c r="H40" s="130">
        <f t="shared" si="6"/>
        <v>18470300.34</v>
      </c>
      <c r="I40" s="130">
        <f t="shared" si="6"/>
        <v>67197432.510000005</v>
      </c>
      <c r="J40" s="130">
        <f t="shared" si="6"/>
        <v>17083469.350000001</v>
      </c>
      <c r="K40" s="130">
        <f t="shared" si="6"/>
        <v>157980333.09999999</v>
      </c>
      <c r="L40" s="130">
        <f t="shared" si="6"/>
        <v>15630384.020000001</v>
      </c>
      <c r="M40" s="130">
        <f t="shared" si="6"/>
        <v>67219820.020000011</v>
      </c>
      <c r="N40" s="130">
        <f t="shared" si="6"/>
        <v>47304546.579999998</v>
      </c>
      <c r="O40" s="130">
        <f t="shared" si="6"/>
        <v>65654061.070000008</v>
      </c>
      <c r="P40" s="130">
        <f t="shared" si="6"/>
        <v>656418132.9000001</v>
      </c>
      <c r="Q40" s="130">
        <f t="shared" si="5"/>
        <v>1141218876.8299999</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row>
    <row r="41" spans="2:43">
      <c r="B41" s="10" t="s">
        <v>96</v>
      </c>
      <c r="C41" s="132">
        <v>15290471</v>
      </c>
      <c r="D41" s="132">
        <v>266157806.60000002</v>
      </c>
      <c r="E41" s="12">
        <v>0</v>
      </c>
      <c r="F41" s="12">
        <v>0</v>
      </c>
      <c r="G41" s="12">
        <v>0</v>
      </c>
      <c r="H41" s="12">
        <v>0</v>
      </c>
      <c r="I41" s="12">
        <v>0</v>
      </c>
      <c r="J41" s="12">
        <v>0</v>
      </c>
      <c r="K41" s="166">
        <v>23045247.349999998</v>
      </c>
      <c r="L41" s="12">
        <v>0</v>
      </c>
      <c r="M41" s="12">
        <v>0</v>
      </c>
      <c r="N41" s="166">
        <v>1550</v>
      </c>
      <c r="O41" s="166">
        <v>2265</v>
      </c>
      <c r="P41" s="166">
        <v>174675978.74000001</v>
      </c>
      <c r="Q41" s="166">
        <f t="shared" si="5"/>
        <v>197725041.09</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c r="B42" s="10" t="s">
        <v>66</v>
      </c>
      <c r="C42" s="132">
        <v>2000000</v>
      </c>
      <c r="D42" s="11">
        <v>0</v>
      </c>
      <c r="E42" s="12">
        <v>0</v>
      </c>
      <c r="F42" s="12">
        <v>0</v>
      </c>
      <c r="G42" s="12">
        <v>0</v>
      </c>
      <c r="H42" s="12">
        <v>0</v>
      </c>
      <c r="I42" s="12">
        <v>0</v>
      </c>
      <c r="J42" s="12">
        <v>0</v>
      </c>
      <c r="K42" s="12">
        <v>0</v>
      </c>
      <c r="L42" s="12">
        <v>0</v>
      </c>
      <c r="M42" s="12">
        <v>0</v>
      </c>
      <c r="N42" s="12">
        <v>0</v>
      </c>
      <c r="O42" s="12">
        <v>0</v>
      </c>
      <c r="P42" s="12">
        <v>0</v>
      </c>
      <c r="Q42" s="12">
        <f t="shared" si="5"/>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c r="B43" s="10" t="s">
        <v>97</v>
      </c>
      <c r="C43" s="11">
        <v>0</v>
      </c>
      <c r="D43" s="132">
        <v>28438949.93</v>
      </c>
      <c r="E43" s="12">
        <v>0</v>
      </c>
      <c r="F43" s="12">
        <v>0</v>
      </c>
      <c r="G43" s="12">
        <v>0</v>
      </c>
      <c r="H43" s="12">
        <v>0</v>
      </c>
      <c r="I43" s="12">
        <v>0</v>
      </c>
      <c r="J43" s="12">
        <v>0</v>
      </c>
      <c r="K43" s="12">
        <v>0</v>
      </c>
      <c r="L43" s="12">
        <v>0</v>
      </c>
      <c r="M43" s="12">
        <v>0</v>
      </c>
      <c r="N43" s="12">
        <v>0</v>
      </c>
      <c r="O43" s="12">
        <v>0</v>
      </c>
      <c r="P43" s="166">
        <v>13168009.93</v>
      </c>
      <c r="Q43" s="166">
        <f t="shared" si="5"/>
        <v>13168009.93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c r="B44" s="10" t="s">
        <v>67</v>
      </c>
      <c r="C44" s="11">
        <v>0</v>
      </c>
      <c r="D44" s="132">
        <v>8838950.4000000004</v>
      </c>
      <c r="E44" s="12">
        <v>0</v>
      </c>
      <c r="F44" s="12">
        <v>0</v>
      </c>
      <c r="G44" s="12">
        <v>0</v>
      </c>
      <c r="H44" s="12">
        <v>0</v>
      </c>
      <c r="I44" s="12">
        <v>0</v>
      </c>
      <c r="J44" s="12">
        <v>0</v>
      </c>
      <c r="K44" s="12">
        <v>0</v>
      </c>
      <c r="L44" s="12">
        <v>0</v>
      </c>
      <c r="M44" s="12">
        <v>0</v>
      </c>
      <c r="N44" s="166">
        <v>15724.1</v>
      </c>
      <c r="O44" s="12">
        <v>0</v>
      </c>
      <c r="P44" s="166">
        <v>8767637.0099999998</v>
      </c>
      <c r="Q44" s="166">
        <f t="shared" si="5"/>
        <v>8783361.1099999994</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c r="B45" s="10" t="s">
        <v>59</v>
      </c>
      <c r="C45" s="132">
        <v>4384340</v>
      </c>
      <c r="D45" s="132">
        <v>70188973.680000007</v>
      </c>
      <c r="E45" s="12">
        <v>0</v>
      </c>
      <c r="F45" s="12">
        <v>0</v>
      </c>
      <c r="G45" s="12">
        <v>0</v>
      </c>
      <c r="H45" s="12">
        <v>0</v>
      </c>
      <c r="I45" s="12">
        <v>0</v>
      </c>
      <c r="J45" s="12">
        <v>0</v>
      </c>
      <c r="K45" s="12">
        <v>0</v>
      </c>
      <c r="L45" s="12">
        <v>0</v>
      </c>
      <c r="M45" s="12">
        <v>0</v>
      </c>
      <c r="N45" s="12">
        <v>0</v>
      </c>
      <c r="O45" s="12">
        <v>0</v>
      </c>
      <c r="P45" s="166">
        <v>65791598.179999992</v>
      </c>
      <c r="Q45" s="166">
        <f t="shared" si="5"/>
        <v>65791598.179999992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c r="B46" s="10" t="s">
        <v>98</v>
      </c>
      <c r="C46" s="132">
        <v>10068737</v>
      </c>
      <c r="D46" s="132">
        <v>10073397</v>
      </c>
      <c r="E46" s="12">
        <v>0</v>
      </c>
      <c r="F46" s="12">
        <v>0</v>
      </c>
      <c r="G46" s="12">
        <v>0</v>
      </c>
      <c r="H46" s="12">
        <v>0</v>
      </c>
      <c r="I46" s="12">
        <v>0</v>
      </c>
      <c r="J46" s="12">
        <v>0</v>
      </c>
      <c r="K46" s="12">
        <v>0</v>
      </c>
      <c r="L46" s="12">
        <v>0</v>
      </c>
      <c r="M46" s="12">
        <v>0</v>
      </c>
      <c r="N46" s="12">
        <v>0</v>
      </c>
      <c r="O46" s="12">
        <v>0</v>
      </c>
      <c r="P46" s="166">
        <v>4660</v>
      </c>
      <c r="Q46" s="166">
        <f t="shared" si="5"/>
        <v>4660</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row>
    <row r="47" spans="2:43">
      <c r="B47" s="10" t="s">
        <v>99</v>
      </c>
      <c r="C47" s="132">
        <v>1161621298</v>
      </c>
      <c r="D47" s="132">
        <v>1210726333.9100001</v>
      </c>
      <c r="E47" s="166">
        <v>763911.38</v>
      </c>
      <c r="F47" s="166">
        <v>13876157.1</v>
      </c>
      <c r="G47" s="166">
        <v>13077917.199999999</v>
      </c>
      <c r="H47" s="166">
        <v>12079997.34</v>
      </c>
      <c r="I47" s="166">
        <v>15696021.470000001</v>
      </c>
      <c r="J47" s="166">
        <v>13583369.35</v>
      </c>
      <c r="K47" s="166">
        <v>10797415.890000001</v>
      </c>
      <c r="L47" s="166">
        <v>15630384.020000001</v>
      </c>
      <c r="M47" s="166">
        <v>23777891.710000001</v>
      </c>
      <c r="N47" s="166">
        <v>38482903.359999999</v>
      </c>
      <c r="O47" s="166">
        <v>33142051.140000008</v>
      </c>
      <c r="P47" s="166">
        <v>133979338.92</v>
      </c>
      <c r="Q47" s="166">
        <f t="shared" si="5"/>
        <v>324887358.88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row>
    <row r="48" spans="2:43">
      <c r="B48" s="10" t="s">
        <v>100</v>
      </c>
      <c r="C48" s="11">
        <v>0</v>
      </c>
      <c r="D48" s="132">
        <v>336063920</v>
      </c>
      <c r="E48" s="12">
        <v>0</v>
      </c>
      <c r="F48" s="12">
        <v>0</v>
      </c>
      <c r="G48" s="12">
        <v>0</v>
      </c>
      <c r="H48" s="12">
        <v>0</v>
      </c>
      <c r="I48" s="12">
        <v>0</v>
      </c>
      <c r="J48" s="12">
        <v>0</v>
      </c>
      <c r="K48" s="166">
        <v>39230145.780000001</v>
      </c>
      <c r="L48" s="12">
        <v>0</v>
      </c>
      <c r="M48" s="12">
        <v>0</v>
      </c>
      <c r="N48" s="12">
        <v>0</v>
      </c>
      <c r="O48" s="166">
        <v>32509744.929999996</v>
      </c>
      <c r="P48" s="166">
        <v>231994419.35999998</v>
      </c>
      <c r="Q48" s="166">
        <f t="shared" si="5"/>
        <v>303734310.06999999</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row>
    <row r="49" spans="2:43">
      <c r="B49" s="10" t="s">
        <v>70</v>
      </c>
      <c r="C49" s="11">
        <v>0</v>
      </c>
      <c r="D49" s="132">
        <v>7584389.46</v>
      </c>
      <c r="E49" s="12">
        <v>0</v>
      </c>
      <c r="F49" s="12">
        <v>0</v>
      </c>
      <c r="G49" s="12">
        <v>0</v>
      </c>
      <c r="H49" s="12">
        <v>0</v>
      </c>
      <c r="I49" s="12">
        <v>0</v>
      </c>
      <c r="J49" s="12">
        <v>0</v>
      </c>
      <c r="K49" s="12">
        <v>0</v>
      </c>
      <c r="L49" s="12">
        <v>0</v>
      </c>
      <c r="M49" s="12">
        <v>0</v>
      </c>
      <c r="N49" s="12">
        <v>0</v>
      </c>
      <c r="O49" s="12">
        <v>0</v>
      </c>
      <c r="P49" s="166">
        <v>4205631.9400000004</v>
      </c>
      <c r="Q49" s="166">
        <f t="shared" si="5"/>
        <v>4205631.9400000004</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row>
    <row r="50" spans="2:43">
      <c r="B50" s="10" t="s">
        <v>101</v>
      </c>
      <c r="C50" s="11">
        <v>0</v>
      </c>
      <c r="D50" s="132">
        <v>1592150.71</v>
      </c>
      <c r="E50" s="12">
        <v>0</v>
      </c>
      <c r="F50" s="12">
        <v>0</v>
      </c>
      <c r="G50" s="12">
        <v>0</v>
      </c>
      <c r="H50" s="12">
        <v>0</v>
      </c>
      <c r="I50" s="166">
        <v>249060</v>
      </c>
      <c r="J50" s="12">
        <v>0</v>
      </c>
      <c r="K50" s="12">
        <v>0</v>
      </c>
      <c r="L50" s="12">
        <v>0</v>
      </c>
      <c r="M50" s="166">
        <v>432000</v>
      </c>
      <c r="N50" s="166">
        <v>216000</v>
      </c>
      <c r="O50" s="12">
        <v>0</v>
      </c>
      <c r="P50" s="166">
        <v>641400</v>
      </c>
      <c r="Q50" s="166">
        <f t="shared" si="5"/>
        <v>1538460</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row>
    <row r="51" spans="2:43">
      <c r="B51" s="10" t="s">
        <v>46</v>
      </c>
      <c r="C51" s="11">
        <v>0</v>
      </c>
      <c r="D51" s="132">
        <v>8590768</v>
      </c>
      <c r="E51" s="12">
        <v>0</v>
      </c>
      <c r="F51" s="12">
        <v>0</v>
      </c>
      <c r="G51" s="12">
        <v>0</v>
      </c>
      <c r="H51" s="12">
        <v>0</v>
      </c>
      <c r="I51" s="12">
        <v>0</v>
      </c>
      <c r="J51" s="12">
        <v>0</v>
      </c>
      <c r="K51" s="12">
        <v>0</v>
      </c>
      <c r="L51" s="12">
        <v>0</v>
      </c>
      <c r="M51" s="12">
        <v>0</v>
      </c>
      <c r="N51" s="12">
        <v>0</v>
      </c>
      <c r="O51" s="12">
        <v>0</v>
      </c>
      <c r="P51" s="166">
        <v>8590765.7100000009</v>
      </c>
      <c r="Q51" s="166">
        <f t="shared" si="5"/>
        <v>8590765.7100000009</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row>
    <row r="52" spans="2:43">
      <c r="B52" s="10" t="s">
        <v>76</v>
      </c>
      <c r="C52" s="132">
        <v>395845162</v>
      </c>
      <c r="D52" s="132">
        <v>79176416.469999999</v>
      </c>
      <c r="E52" s="12">
        <v>0</v>
      </c>
      <c r="F52" s="12">
        <v>0</v>
      </c>
      <c r="G52" s="12">
        <v>0</v>
      </c>
      <c r="H52" s="12">
        <v>0</v>
      </c>
      <c r="I52" s="12">
        <v>0</v>
      </c>
      <c r="J52" s="12">
        <v>0</v>
      </c>
      <c r="K52" s="12">
        <v>0</v>
      </c>
      <c r="L52" s="12">
        <v>0</v>
      </c>
      <c r="M52" s="12">
        <v>0</v>
      </c>
      <c r="N52" s="12">
        <v>0</v>
      </c>
      <c r="O52" s="12">
        <v>0</v>
      </c>
      <c r="P52" s="12">
        <v>0</v>
      </c>
      <c r="Q52" s="12">
        <f t="shared" si="5"/>
        <v>0</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row>
    <row r="53" spans="2:43">
      <c r="B53" s="10" t="s">
        <v>102</v>
      </c>
      <c r="C53" s="132">
        <v>56028061</v>
      </c>
      <c r="D53" s="132">
        <v>296181449.81</v>
      </c>
      <c r="E53" s="12">
        <v>0</v>
      </c>
      <c r="F53" s="12">
        <v>0</v>
      </c>
      <c r="G53" s="166">
        <v>542411.26</v>
      </c>
      <c r="H53" s="166">
        <v>6390303</v>
      </c>
      <c r="I53" s="166">
        <v>51252351.039999999</v>
      </c>
      <c r="J53" s="166">
        <v>3500100</v>
      </c>
      <c r="K53" s="166">
        <v>84907524.079999998</v>
      </c>
      <c r="L53" s="12">
        <v>0</v>
      </c>
      <c r="M53" s="166">
        <v>43009928.310000002</v>
      </c>
      <c r="N53" s="166">
        <v>8570471.620000001</v>
      </c>
      <c r="O53" s="12">
        <v>0</v>
      </c>
      <c r="P53" s="166">
        <v>14597508.109999999</v>
      </c>
      <c r="Q53" s="166">
        <f t="shared" si="5"/>
        <v>212770597.42000002</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row>
    <row r="54" spans="2:43">
      <c r="B54" s="10" t="s">
        <v>63</v>
      </c>
      <c r="C54" s="11">
        <v>0</v>
      </c>
      <c r="D54" s="132">
        <v>19082.5</v>
      </c>
      <c r="E54" s="12">
        <v>0</v>
      </c>
      <c r="F54" s="12">
        <v>0</v>
      </c>
      <c r="G54" s="12">
        <v>0</v>
      </c>
      <c r="H54" s="12">
        <v>0</v>
      </c>
      <c r="I54" s="12">
        <v>0</v>
      </c>
      <c r="J54" s="12">
        <v>0</v>
      </c>
      <c r="K54" s="12">
        <v>0</v>
      </c>
      <c r="L54" s="12">
        <v>0</v>
      </c>
      <c r="M54" s="12">
        <v>0</v>
      </c>
      <c r="N54" s="166">
        <v>17897.5</v>
      </c>
      <c r="O54" s="12">
        <v>0</v>
      </c>
      <c r="P54" s="166">
        <v>1185</v>
      </c>
      <c r="Q54" s="166">
        <f t="shared" si="5"/>
        <v>19082.5</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row>
    <row r="55" spans="2:43">
      <c r="B55" s="15" t="s">
        <v>64</v>
      </c>
      <c r="C55" s="168">
        <v>689886224726.99988</v>
      </c>
      <c r="D55" s="168">
        <f t="shared" ref="D55:P55" si="7">D10+D15+D18+D21+D40</f>
        <v>707077640004.77991</v>
      </c>
      <c r="E55" s="169">
        <f t="shared" si="7"/>
        <v>44851321866.330002</v>
      </c>
      <c r="F55" s="169">
        <f t="shared" si="7"/>
        <v>52312128324.5</v>
      </c>
      <c r="G55" s="169">
        <f t="shared" si="7"/>
        <v>49662784516.889992</v>
      </c>
      <c r="H55" s="169">
        <f t="shared" si="7"/>
        <v>51283791784.339989</v>
      </c>
      <c r="I55" s="169">
        <f t="shared" si="7"/>
        <v>50321032035.93</v>
      </c>
      <c r="J55" s="169">
        <f t="shared" si="7"/>
        <v>62058054269.040001</v>
      </c>
      <c r="K55" s="169">
        <f t="shared" si="7"/>
        <v>47641914125.600006</v>
      </c>
      <c r="L55" s="169">
        <f t="shared" si="7"/>
        <v>53694512716.669991</v>
      </c>
      <c r="M55" s="169">
        <f t="shared" si="7"/>
        <v>48945315989.360001</v>
      </c>
      <c r="N55" s="169">
        <f t="shared" si="7"/>
        <v>48355181405.850006</v>
      </c>
      <c r="O55" s="169">
        <f t="shared" si="7"/>
        <v>56981207221.800003</v>
      </c>
      <c r="P55" s="169">
        <f t="shared" si="7"/>
        <v>119228317785.84998</v>
      </c>
      <c r="Q55" s="169">
        <f t="shared" si="5"/>
        <v>685335562042.15991</v>
      </c>
      <c r="R55" s="41"/>
      <c r="S55" s="41"/>
      <c r="T55" s="41"/>
      <c r="U55" s="41"/>
      <c r="V55" s="41"/>
      <c r="W55" s="41"/>
      <c r="X55" s="41"/>
      <c r="Y55" s="41"/>
      <c r="Z55" s="42"/>
      <c r="AA55" s="42"/>
      <c r="AB55" s="42"/>
      <c r="AC55" s="44"/>
      <c r="AD55" s="44"/>
      <c r="AE55" s="44"/>
      <c r="AF55" s="44"/>
      <c r="AG55" s="44"/>
      <c r="AH55" s="44"/>
      <c r="AI55" s="44"/>
      <c r="AJ55" s="44"/>
      <c r="AK55" s="44"/>
      <c r="AL55" s="44"/>
      <c r="AM55" s="44"/>
      <c r="AN55" s="44"/>
      <c r="AO55" s="44"/>
      <c r="AP55" s="44"/>
      <c r="AQ55" s="44"/>
    </row>
    <row r="56" spans="2:43">
      <c r="B56" s="3"/>
      <c r="C56" s="3"/>
      <c r="D56" s="3"/>
      <c r="E56" s="16"/>
      <c r="F56" s="16"/>
      <c r="G56" s="16"/>
      <c r="H56" s="16"/>
      <c r="I56" s="16"/>
      <c r="J56" s="16"/>
      <c r="K56" s="16"/>
      <c r="L56" s="16"/>
      <c r="M56" s="16"/>
      <c r="N56" s="16"/>
      <c r="O56" s="16"/>
      <c r="P56" s="16"/>
      <c r="Q56" s="17"/>
      <c r="R56" s="42"/>
      <c r="S56" s="42"/>
      <c r="T56" s="42"/>
      <c r="U56" s="42"/>
      <c r="V56" s="42"/>
      <c r="W56" s="42"/>
      <c r="X56" s="42"/>
      <c r="Y56" s="42"/>
      <c r="Z56" s="42"/>
      <c r="AA56" s="42"/>
      <c r="AB56" s="42"/>
      <c r="AC56" s="44"/>
      <c r="AD56" s="44"/>
      <c r="AE56" s="44"/>
      <c r="AF56" s="44"/>
      <c r="AG56" s="44"/>
      <c r="AH56" s="44"/>
      <c r="AI56" s="44"/>
      <c r="AJ56" s="44"/>
      <c r="AK56" s="44"/>
      <c r="AL56" s="44"/>
      <c r="AM56" s="44"/>
      <c r="AN56" s="44"/>
      <c r="AO56" s="44"/>
      <c r="AP56" s="44"/>
      <c r="AQ56" s="44"/>
    </row>
    <row r="57" spans="2:43">
      <c r="B57" s="83"/>
      <c r="C57" s="83"/>
      <c r="D57" s="83"/>
      <c r="E57" s="16"/>
      <c r="F57" s="16"/>
      <c r="G57" s="1"/>
      <c r="H57" s="1"/>
      <c r="I57" s="1"/>
      <c r="J57" s="1"/>
      <c r="K57" s="1"/>
      <c r="L57" s="1"/>
      <c r="M57" s="1"/>
      <c r="N57" s="1"/>
      <c r="O57" s="1"/>
      <c r="P57" s="1"/>
      <c r="Q57" s="2"/>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row>
    <row r="58" spans="2:43">
      <c r="B58" s="15" t="s">
        <v>65</v>
      </c>
      <c r="C58" s="35" t="s">
        <v>7</v>
      </c>
      <c r="D58" s="35" t="s">
        <v>8</v>
      </c>
      <c r="E58" s="19" t="s">
        <v>12</v>
      </c>
      <c r="F58" s="19" t="s">
        <v>13</v>
      </c>
      <c r="G58" s="19" t="s">
        <v>14</v>
      </c>
      <c r="H58" s="19" t="s">
        <v>15</v>
      </c>
      <c r="I58" s="19" t="str">
        <f t="shared" ref="I58:P58" si="8">+I9</f>
        <v>MAYO</v>
      </c>
      <c r="J58" s="19" t="str">
        <f t="shared" si="8"/>
        <v>JUNIO</v>
      </c>
      <c r="K58" s="19" t="str">
        <f t="shared" si="8"/>
        <v>JULIO</v>
      </c>
      <c r="L58" s="19" t="str">
        <f t="shared" si="8"/>
        <v>AGOSTO</v>
      </c>
      <c r="M58" s="19" t="str">
        <f t="shared" si="8"/>
        <v>SEPTIEMBRE</v>
      </c>
      <c r="N58" s="19" t="str">
        <f t="shared" si="8"/>
        <v>OCTUBRE</v>
      </c>
      <c r="O58" s="19" t="str">
        <f t="shared" si="8"/>
        <v>NOVIEMBRE</v>
      </c>
      <c r="P58" s="19" t="str">
        <f t="shared" si="8"/>
        <v>DICIEMBRE</v>
      </c>
      <c r="Q58" s="19" t="s">
        <v>24</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row>
    <row r="59" spans="2:43">
      <c r="B59" s="8" t="s">
        <v>25</v>
      </c>
      <c r="C59" s="130">
        <f t="shared" ref="C59:P59" si="9">SUM(C60)</f>
        <v>28933577079</v>
      </c>
      <c r="D59" s="130">
        <f t="shared" si="9"/>
        <v>28820344727</v>
      </c>
      <c r="E59" s="130">
        <f t="shared" si="9"/>
        <v>7749999999</v>
      </c>
      <c r="F59" s="130">
        <f t="shared" si="9"/>
        <v>1492717929.0699999</v>
      </c>
      <c r="G59" s="130">
        <f t="shared" si="9"/>
        <v>2488353307.1899996</v>
      </c>
      <c r="H59" s="130">
        <f t="shared" si="9"/>
        <v>732772263.72000003</v>
      </c>
      <c r="I59" s="130">
        <f t="shared" si="9"/>
        <v>8494014831.6499996</v>
      </c>
      <c r="J59" s="130">
        <f t="shared" si="9"/>
        <v>341432740.86000001</v>
      </c>
      <c r="K59" s="130">
        <f t="shared" si="9"/>
        <v>473923943.26999998</v>
      </c>
      <c r="L59" s="130">
        <f t="shared" si="9"/>
        <v>636093460.89999998</v>
      </c>
      <c r="M59" s="130">
        <f t="shared" si="9"/>
        <v>1454846270.0300002</v>
      </c>
      <c r="N59" s="130">
        <f t="shared" si="9"/>
        <v>343633083.75</v>
      </c>
      <c r="O59" s="130">
        <f t="shared" si="9"/>
        <v>458534632.08000004</v>
      </c>
      <c r="P59" s="130">
        <f t="shared" si="9"/>
        <v>3378334430.0100002</v>
      </c>
      <c r="Q59" s="130">
        <f t="shared" ref="Q59:Q68" si="10">E59+F59+G59+H59+I59+J59+K59+L59+M59+O59+N59+P59</f>
        <v>28044656891.529999</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row>
    <row r="60" spans="2:43">
      <c r="B60" s="10" t="s">
        <v>26</v>
      </c>
      <c r="C60" s="132">
        <v>28933577079</v>
      </c>
      <c r="D60" s="132">
        <v>28820344727</v>
      </c>
      <c r="E60" s="166">
        <v>7749999999</v>
      </c>
      <c r="F60" s="166">
        <v>1492717929.0699999</v>
      </c>
      <c r="G60" s="166">
        <v>2488353307.1899996</v>
      </c>
      <c r="H60" s="166">
        <v>732772263.72000003</v>
      </c>
      <c r="I60" s="166">
        <v>8494014831.6499996</v>
      </c>
      <c r="J60" s="166">
        <v>341432740.86000001</v>
      </c>
      <c r="K60" s="166">
        <v>473923943.26999998</v>
      </c>
      <c r="L60" s="166">
        <v>636093460.89999998</v>
      </c>
      <c r="M60" s="166">
        <v>1454846270.0300002</v>
      </c>
      <c r="N60" s="166">
        <v>343633083.75</v>
      </c>
      <c r="O60" s="166">
        <v>458534632.08000004</v>
      </c>
      <c r="P60" s="166">
        <v>3378334430.0100002</v>
      </c>
      <c r="Q60" s="166">
        <f t="shared" si="10"/>
        <v>28044656891.529999</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row>
    <row r="61" spans="2:43">
      <c r="B61" s="8" t="s">
        <v>30</v>
      </c>
      <c r="C61" s="151">
        <f t="shared" ref="C61:P61" si="11">SUM(C62:C63)</f>
        <v>626576720</v>
      </c>
      <c r="D61" s="151">
        <f t="shared" si="11"/>
        <v>617576720</v>
      </c>
      <c r="E61" s="130">
        <f t="shared" si="11"/>
        <v>1589726.39</v>
      </c>
      <c r="F61" s="130">
        <f t="shared" si="11"/>
        <v>1589726.39</v>
      </c>
      <c r="G61" s="130">
        <f t="shared" si="11"/>
        <v>198736217.88</v>
      </c>
      <c r="H61" s="130">
        <f t="shared" si="11"/>
        <v>50681859.699999996</v>
      </c>
      <c r="I61" s="130">
        <f t="shared" si="11"/>
        <v>110318363.31999999</v>
      </c>
      <c r="J61" s="130">
        <f t="shared" si="11"/>
        <v>213127158.76999998</v>
      </c>
      <c r="K61" s="130">
        <f t="shared" si="11"/>
        <v>6572360.7699999996</v>
      </c>
      <c r="L61" s="130">
        <f t="shared" si="11"/>
        <v>1589726.39</v>
      </c>
      <c r="M61" s="130">
        <f t="shared" si="11"/>
        <v>22973638.07</v>
      </c>
      <c r="N61" s="130">
        <f t="shared" si="11"/>
        <v>6923038.2599999998</v>
      </c>
      <c r="O61" s="130">
        <f t="shared" si="11"/>
        <v>1904151.43</v>
      </c>
      <c r="P61" s="130">
        <f t="shared" si="11"/>
        <v>491626.39</v>
      </c>
      <c r="Q61" s="130">
        <f t="shared" si="10"/>
        <v>616497593.75999987</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row>
    <row r="62" spans="2:43">
      <c r="B62" s="10" t="s">
        <v>26</v>
      </c>
      <c r="C62" s="132">
        <v>7500000</v>
      </c>
      <c r="D62" s="21">
        <v>0</v>
      </c>
      <c r="E62" s="22">
        <v>0</v>
      </c>
      <c r="F62" s="22">
        <v>0</v>
      </c>
      <c r="G62" s="22">
        <v>0</v>
      </c>
      <c r="H62" s="22">
        <v>0</v>
      </c>
      <c r="I62" s="22">
        <v>0</v>
      </c>
      <c r="J62" s="22">
        <v>0</v>
      </c>
      <c r="K62" s="22">
        <v>0</v>
      </c>
      <c r="L62" s="22">
        <v>0</v>
      </c>
      <c r="M62" s="22">
        <v>0</v>
      </c>
      <c r="N62" s="22">
        <v>0</v>
      </c>
      <c r="O62" s="22">
        <v>0</v>
      </c>
      <c r="P62" s="22">
        <v>0</v>
      </c>
      <c r="Q62" s="22">
        <f t="shared" si="10"/>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row>
    <row r="63" spans="2:43">
      <c r="B63" s="10" t="s">
        <v>31</v>
      </c>
      <c r="C63" s="132">
        <v>619076720</v>
      </c>
      <c r="D63" s="132">
        <v>617576720</v>
      </c>
      <c r="E63" s="166">
        <v>1589726.39</v>
      </c>
      <c r="F63" s="166">
        <v>1589726.39</v>
      </c>
      <c r="G63" s="166">
        <v>198736217.88</v>
      </c>
      <c r="H63" s="166">
        <v>50681859.699999996</v>
      </c>
      <c r="I63" s="166">
        <v>110318363.31999999</v>
      </c>
      <c r="J63" s="166">
        <v>213127158.76999998</v>
      </c>
      <c r="K63" s="166">
        <v>6572360.7699999996</v>
      </c>
      <c r="L63" s="166">
        <v>1589726.39</v>
      </c>
      <c r="M63" s="166">
        <v>22973638.07</v>
      </c>
      <c r="N63" s="166">
        <v>6923038.2599999998</v>
      </c>
      <c r="O63" s="166">
        <v>1904151.43</v>
      </c>
      <c r="P63" s="166">
        <v>491626.39</v>
      </c>
      <c r="Q63" s="166">
        <f t="shared" si="10"/>
        <v>616497593.75999987</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row>
    <row r="64" spans="2:43">
      <c r="B64" s="8" t="s">
        <v>32</v>
      </c>
      <c r="C64" s="130">
        <f t="shared" ref="C64:P64" si="12">+C65</f>
        <v>8623506252</v>
      </c>
      <c r="D64" s="130">
        <f t="shared" si="12"/>
        <v>8429287038</v>
      </c>
      <c r="E64" s="20">
        <f t="shared" si="12"/>
        <v>0</v>
      </c>
      <c r="F64" s="20">
        <f t="shared" si="12"/>
        <v>0</v>
      </c>
      <c r="G64" s="130">
        <f t="shared" si="12"/>
        <v>1480088614.74</v>
      </c>
      <c r="H64" s="130">
        <f t="shared" si="12"/>
        <v>3258488322.1099997</v>
      </c>
      <c r="I64" s="130">
        <f t="shared" si="12"/>
        <v>74504031.140000001</v>
      </c>
      <c r="J64" s="130">
        <f t="shared" si="12"/>
        <v>79740802.409999996</v>
      </c>
      <c r="K64" s="130">
        <f t="shared" si="12"/>
        <v>128159768.00000001</v>
      </c>
      <c r="L64" s="130">
        <f t="shared" si="12"/>
        <v>366092993.50999999</v>
      </c>
      <c r="M64" s="130">
        <f t="shared" si="12"/>
        <v>305777209.82999998</v>
      </c>
      <c r="N64" s="130">
        <f t="shared" si="12"/>
        <v>1538282939.3200002</v>
      </c>
      <c r="O64" s="130">
        <f t="shared" si="12"/>
        <v>298075661.07999998</v>
      </c>
      <c r="P64" s="130">
        <f t="shared" si="12"/>
        <v>859620795.31999993</v>
      </c>
      <c r="Q64" s="130">
        <f t="shared" si="10"/>
        <v>8388831137.4599991</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row>
    <row r="65" spans="2:43">
      <c r="B65" s="10" t="s">
        <v>34</v>
      </c>
      <c r="C65" s="132">
        <v>8623506252</v>
      </c>
      <c r="D65" s="132">
        <v>8429287038</v>
      </c>
      <c r="E65" s="22">
        <v>0</v>
      </c>
      <c r="F65" s="22">
        <v>0</v>
      </c>
      <c r="G65" s="166">
        <v>1480088614.74</v>
      </c>
      <c r="H65" s="166">
        <v>3258488322.1099997</v>
      </c>
      <c r="I65" s="166">
        <v>74504031.140000001</v>
      </c>
      <c r="J65" s="166">
        <v>79740802.409999996</v>
      </c>
      <c r="K65" s="166">
        <v>128159768.00000001</v>
      </c>
      <c r="L65" s="166">
        <v>366092993.50999999</v>
      </c>
      <c r="M65" s="166">
        <v>305777209.82999998</v>
      </c>
      <c r="N65" s="166">
        <v>1538282939.3200002</v>
      </c>
      <c r="O65" s="166">
        <v>298075661.07999998</v>
      </c>
      <c r="P65" s="166">
        <v>859620795.31999993</v>
      </c>
      <c r="Q65" s="166">
        <f t="shared" si="10"/>
        <v>8388831137.4599991</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row>
    <row r="66" spans="2:43">
      <c r="B66" s="8" t="s">
        <v>35</v>
      </c>
      <c r="C66" s="151">
        <f t="shared" ref="C66:P66" si="13">SUM(C67:C70)</f>
        <v>88495455639</v>
      </c>
      <c r="D66" s="151">
        <f t="shared" si="13"/>
        <v>88811907205</v>
      </c>
      <c r="E66" s="130">
        <f t="shared" si="13"/>
        <v>6512186314.29</v>
      </c>
      <c r="F66" s="130">
        <f t="shared" si="13"/>
        <v>6396848673.4700003</v>
      </c>
      <c r="G66" s="130">
        <f t="shared" si="13"/>
        <v>7822134923.7799997</v>
      </c>
      <c r="H66" s="130">
        <f t="shared" si="13"/>
        <v>8905133447.9700012</v>
      </c>
      <c r="I66" s="130">
        <f t="shared" si="13"/>
        <v>6742736024.4400005</v>
      </c>
      <c r="J66" s="130">
        <f t="shared" si="13"/>
        <v>6966002831.46</v>
      </c>
      <c r="K66" s="130">
        <f t="shared" si="13"/>
        <v>5167129575.3500004</v>
      </c>
      <c r="L66" s="130">
        <f t="shared" si="13"/>
        <v>4040200678.2500005</v>
      </c>
      <c r="M66" s="130">
        <f t="shared" si="13"/>
        <v>5711483927.5499992</v>
      </c>
      <c r="N66" s="130">
        <f t="shared" si="13"/>
        <v>7343903105.54</v>
      </c>
      <c r="O66" s="130">
        <f t="shared" si="13"/>
        <v>5863916916.3800001</v>
      </c>
      <c r="P66" s="130">
        <f t="shared" si="13"/>
        <v>16885016310.489998</v>
      </c>
      <c r="Q66" s="130">
        <f t="shared" si="10"/>
        <v>88356692728.970001</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row>
    <row r="67" spans="2:43">
      <c r="B67" s="10" t="s">
        <v>39</v>
      </c>
      <c r="C67" s="167">
        <v>1237900000</v>
      </c>
      <c r="D67" s="167">
        <v>1227895000</v>
      </c>
      <c r="E67" s="20">
        <v>0</v>
      </c>
      <c r="F67" s="20">
        <v>0</v>
      </c>
      <c r="G67" s="20">
        <v>0</v>
      </c>
      <c r="H67" s="20">
        <v>0</v>
      </c>
      <c r="I67" s="20">
        <v>0</v>
      </c>
      <c r="J67" s="20">
        <v>0</v>
      </c>
      <c r="K67" s="20">
        <v>0</v>
      </c>
      <c r="L67" s="167">
        <v>884583434.49000001</v>
      </c>
      <c r="M67" s="167">
        <v>328763013.94999999</v>
      </c>
      <c r="N67" s="167">
        <v>14463960.870000001</v>
      </c>
      <c r="O67" s="33">
        <v>0</v>
      </c>
      <c r="P67" s="33">
        <v>0</v>
      </c>
      <c r="Q67" s="167">
        <f t="shared" si="10"/>
        <v>1227810409.3099999</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row>
    <row r="68" spans="2:43">
      <c r="B68" s="10" t="s">
        <v>71</v>
      </c>
      <c r="C68" s="132">
        <v>19758380430</v>
      </c>
      <c r="D68" s="132">
        <v>19659026007.669998</v>
      </c>
      <c r="E68" s="166">
        <v>3102025311.5100002</v>
      </c>
      <c r="F68" s="22">
        <v>0</v>
      </c>
      <c r="G68" s="22">
        <v>0</v>
      </c>
      <c r="H68" s="22">
        <v>0</v>
      </c>
      <c r="I68" s="22">
        <v>0</v>
      </c>
      <c r="J68" s="22">
        <v>0</v>
      </c>
      <c r="K68" s="166">
        <v>1363003150.96</v>
      </c>
      <c r="L68" s="166">
        <v>2323153618.5700002</v>
      </c>
      <c r="M68" s="166">
        <v>3834222886.7599998</v>
      </c>
      <c r="N68" s="166">
        <v>3131533694.23</v>
      </c>
      <c r="O68" s="166">
        <v>4504925074.1300001</v>
      </c>
      <c r="P68" s="166">
        <v>1397192593.8499999</v>
      </c>
      <c r="Q68" s="166">
        <f t="shared" si="10"/>
        <v>19656056330.009998</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row>
    <row r="69" spans="2:43">
      <c r="B69" s="10" t="s">
        <v>75</v>
      </c>
      <c r="C69" s="21">
        <v>0</v>
      </c>
      <c r="D69" s="132">
        <v>1303000000</v>
      </c>
      <c r="E69" s="22">
        <v>0</v>
      </c>
      <c r="F69" s="22">
        <v>0</v>
      </c>
      <c r="G69" s="22">
        <v>0</v>
      </c>
      <c r="H69" s="22">
        <v>0</v>
      </c>
      <c r="I69" s="22">
        <v>0</v>
      </c>
      <c r="J69" s="22">
        <v>0</v>
      </c>
      <c r="K69" s="22">
        <v>0</v>
      </c>
      <c r="L69" s="22">
        <v>0</v>
      </c>
      <c r="M69" s="22">
        <v>0</v>
      </c>
      <c r="N69" s="22">
        <v>0</v>
      </c>
      <c r="O69" s="22">
        <v>0</v>
      </c>
      <c r="P69" s="166">
        <v>1281278954.9400001</v>
      </c>
      <c r="Q69" s="166">
        <v>1281278954.9400001</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row>
    <row r="70" spans="2:43">
      <c r="B70" s="10" t="s">
        <v>52</v>
      </c>
      <c r="C70" s="132">
        <v>67499175208.999992</v>
      </c>
      <c r="D70" s="132">
        <v>66621986197.330002</v>
      </c>
      <c r="E70" s="166">
        <v>3410161002.7799997</v>
      </c>
      <c r="F70" s="166">
        <v>6396848673.4700003</v>
      </c>
      <c r="G70" s="166">
        <v>7822134923.7799997</v>
      </c>
      <c r="H70" s="166">
        <v>8905133447.9700012</v>
      </c>
      <c r="I70" s="166">
        <v>6742736024.4400005</v>
      </c>
      <c r="J70" s="166">
        <v>6966002831.46</v>
      </c>
      <c r="K70" s="166">
        <v>3804126424.3899999</v>
      </c>
      <c r="L70" s="166">
        <v>832463625.19000006</v>
      </c>
      <c r="M70" s="166">
        <v>1548498026.8399999</v>
      </c>
      <c r="N70" s="166">
        <v>4197905450.4400001</v>
      </c>
      <c r="O70" s="166">
        <v>1358991842.25</v>
      </c>
      <c r="P70" s="166">
        <v>14206544761.699999</v>
      </c>
      <c r="Q70" s="166">
        <f>E70+F70+G70+H70+I70+J70+K70+L70+M70+O70+N70+P70</f>
        <v>66191547034.709999</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row>
    <row r="71" spans="2:43">
      <c r="B71" s="8" t="s">
        <v>103</v>
      </c>
      <c r="C71" s="21">
        <v>0</v>
      </c>
      <c r="D71" s="21">
        <v>0</v>
      </c>
      <c r="E71" s="21">
        <v>0</v>
      </c>
      <c r="F71" s="21">
        <v>0</v>
      </c>
      <c r="G71" s="21">
        <v>0</v>
      </c>
      <c r="H71" s="21">
        <v>0</v>
      </c>
      <c r="I71" s="21">
        <v>0</v>
      </c>
      <c r="J71" s="21">
        <v>0</v>
      </c>
      <c r="K71" s="21">
        <v>0</v>
      </c>
      <c r="L71" s="21">
        <v>0</v>
      </c>
      <c r="M71" s="21">
        <v>0</v>
      </c>
      <c r="N71" s="21">
        <v>0</v>
      </c>
      <c r="O71" s="21">
        <v>0</v>
      </c>
      <c r="P71" s="21">
        <v>0</v>
      </c>
      <c r="Q71" s="21">
        <f>E71+F71+G71+H71+I71+J71+K71+L71+M71+O71+N71+P71</f>
        <v>0</v>
      </c>
      <c r="AE71" s="44"/>
      <c r="AF71" s="44"/>
      <c r="AG71" s="44"/>
      <c r="AH71" s="44"/>
      <c r="AI71" s="44"/>
      <c r="AJ71" s="44"/>
      <c r="AK71" s="44"/>
      <c r="AL71" s="44"/>
      <c r="AM71" s="44"/>
      <c r="AN71" s="44"/>
      <c r="AO71" s="44"/>
      <c r="AP71" s="44"/>
      <c r="AQ71" s="44"/>
    </row>
    <row r="72" spans="2:43">
      <c r="B72" s="10" t="s">
        <v>26</v>
      </c>
      <c r="C72" s="21">
        <v>0</v>
      </c>
      <c r="D72" s="21">
        <v>0</v>
      </c>
      <c r="E72" s="21">
        <v>0</v>
      </c>
      <c r="F72" s="21">
        <v>0</v>
      </c>
      <c r="G72" s="21">
        <v>0</v>
      </c>
      <c r="H72" s="21">
        <v>0</v>
      </c>
      <c r="I72" s="21">
        <v>0</v>
      </c>
      <c r="J72" s="21">
        <v>0</v>
      </c>
      <c r="K72" s="21">
        <v>0</v>
      </c>
      <c r="L72" s="21">
        <v>0</v>
      </c>
      <c r="M72" s="21">
        <v>0</v>
      </c>
      <c r="N72" s="21">
        <v>0</v>
      </c>
      <c r="O72" s="21">
        <v>0</v>
      </c>
      <c r="P72" s="21">
        <v>0</v>
      </c>
      <c r="Q72" s="21">
        <f>E72+F72+G72+H72+I72+J72+K72+L72+M72+O72+N72+P72</f>
        <v>0</v>
      </c>
      <c r="R72" s="42"/>
      <c r="S72" s="42"/>
      <c r="T72" s="42"/>
      <c r="U72" s="42"/>
      <c r="V72" s="42"/>
      <c r="W72" s="42"/>
      <c r="X72" s="42"/>
      <c r="Y72" s="42"/>
      <c r="Z72" s="42"/>
      <c r="AA72" s="42"/>
      <c r="AB72" s="42"/>
      <c r="AC72" s="44"/>
      <c r="AD72" s="44"/>
      <c r="AE72" s="44"/>
      <c r="AF72" s="44"/>
      <c r="AG72" s="44"/>
      <c r="AH72" s="44"/>
      <c r="AI72" s="44"/>
      <c r="AJ72" s="44"/>
      <c r="AK72" s="44"/>
      <c r="AL72" s="44"/>
      <c r="AM72" s="44"/>
      <c r="AN72" s="44"/>
      <c r="AO72" s="44"/>
      <c r="AP72" s="44"/>
      <c r="AQ72" s="44"/>
    </row>
    <row r="73" spans="2:43" s="23" customFormat="1">
      <c r="B73" s="15" t="s">
        <v>79</v>
      </c>
      <c r="C73" s="168">
        <f t="shared" ref="C73:P73" si="14">C59+C61+C64+C66</f>
        <v>126679115690</v>
      </c>
      <c r="D73" s="168">
        <f t="shared" si="14"/>
        <v>126679115690</v>
      </c>
      <c r="E73" s="169">
        <f t="shared" si="14"/>
        <v>14263776039.68</v>
      </c>
      <c r="F73" s="169">
        <f t="shared" si="14"/>
        <v>7891156328.9300003</v>
      </c>
      <c r="G73" s="169">
        <f t="shared" si="14"/>
        <v>11989313063.59</v>
      </c>
      <c r="H73" s="169">
        <f t="shared" si="14"/>
        <v>12947075893.5</v>
      </c>
      <c r="I73" s="169">
        <f t="shared" si="14"/>
        <v>15421573250.549999</v>
      </c>
      <c r="J73" s="169">
        <f t="shared" si="14"/>
        <v>7600303533.5</v>
      </c>
      <c r="K73" s="169">
        <f t="shared" si="14"/>
        <v>5775785647.3900003</v>
      </c>
      <c r="L73" s="169">
        <f t="shared" si="14"/>
        <v>5043976859.0500002</v>
      </c>
      <c r="M73" s="169">
        <f t="shared" si="14"/>
        <v>7495081045.4799995</v>
      </c>
      <c r="N73" s="169">
        <f t="shared" si="14"/>
        <v>9232742166.8700008</v>
      </c>
      <c r="O73" s="169">
        <f t="shared" si="14"/>
        <v>6622431360.9700003</v>
      </c>
      <c r="P73" s="169">
        <f t="shared" si="14"/>
        <v>21123463162.209999</v>
      </c>
      <c r="Q73" s="169">
        <f>E73+F73+G73+H73+I73+J73+K73+L73+M73+O73+N73+P73</f>
        <v>125406678351.72</v>
      </c>
      <c r="R73" s="42"/>
      <c r="S73" s="42"/>
      <c r="T73" s="42"/>
      <c r="U73" s="42"/>
      <c r="V73" s="42"/>
      <c r="W73" s="42"/>
      <c r="X73" s="42"/>
      <c r="Y73" s="42"/>
      <c r="Z73" s="42"/>
      <c r="AA73" s="42"/>
      <c r="AB73" s="42"/>
      <c r="AC73" s="44"/>
      <c r="AD73" s="44"/>
      <c r="AE73" s="44"/>
      <c r="AF73" s="44"/>
      <c r="AG73" s="44"/>
      <c r="AH73" s="44"/>
      <c r="AI73" s="44"/>
      <c r="AJ73" s="44"/>
      <c r="AK73" s="44"/>
      <c r="AL73" s="44"/>
      <c r="AM73" s="44"/>
      <c r="AN73" s="44"/>
      <c r="AO73" s="44"/>
      <c r="AP73" s="44"/>
      <c r="AQ73" s="44"/>
    </row>
    <row r="74" spans="2:43">
      <c r="C74" s="21"/>
      <c r="D74" s="21"/>
      <c r="E74" s="22"/>
      <c r="F74" s="22"/>
      <c r="G74" s="22"/>
      <c r="H74" s="22"/>
      <c r="I74" s="22"/>
      <c r="J74" s="22"/>
      <c r="K74" s="22"/>
      <c r="L74" s="22"/>
      <c r="M74" s="22"/>
      <c r="N74" s="22"/>
      <c r="O74" s="22"/>
      <c r="P74" s="22"/>
      <c r="Q74" s="22"/>
      <c r="R74" s="42"/>
      <c r="S74" s="42"/>
      <c r="T74" s="42"/>
      <c r="U74" s="42"/>
      <c r="V74" s="42"/>
      <c r="W74" s="42"/>
      <c r="X74" s="42"/>
      <c r="Y74" s="42"/>
      <c r="Z74" s="42"/>
      <c r="AA74" s="42"/>
      <c r="AB74" s="42"/>
      <c r="AC74" s="44"/>
      <c r="AD74" s="44"/>
      <c r="AE74" s="44"/>
      <c r="AF74" s="44"/>
      <c r="AG74" s="44"/>
      <c r="AH74" s="44"/>
      <c r="AI74" s="44"/>
      <c r="AJ74" s="44"/>
      <c r="AK74" s="44"/>
      <c r="AL74" s="44"/>
      <c r="AM74" s="44"/>
      <c r="AN74" s="44"/>
      <c r="AO74" s="44"/>
      <c r="AP74" s="44"/>
      <c r="AQ74" s="44"/>
    </row>
    <row r="75" spans="2:43" s="24" customFormat="1">
      <c r="B75" s="15" t="s">
        <v>80</v>
      </c>
      <c r="C75" s="168">
        <f t="shared" ref="C75:P75" si="15">C55+C73</f>
        <v>816565340416.99988</v>
      </c>
      <c r="D75" s="168">
        <f t="shared" si="15"/>
        <v>833756755694.77991</v>
      </c>
      <c r="E75" s="169">
        <f t="shared" si="15"/>
        <v>59115097906.010002</v>
      </c>
      <c r="F75" s="169">
        <f t="shared" si="15"/>
        <v>60203284653.43</v>
      </c>
      <c r="G75" s="169">
        <f t="shared" si="15"/>
        <v>61652097580.479996</v>
      </c>
      <c r="H75" s="169">
        <f t="shared" si="15"/>
        <v>64230867677.839989</v>
      </c>
      <c r="I75" s="169">
        <f t="shared" si="15"/>
        <v>65742605286.479996</v>
      </c>
      <c r="J75" s="169">
        <f t="shared" si="15"/>
        <v>69658357802.540009</v>
      </c>
      <c r="K75" s="169">
        <f t="shared" si="15"/>
        <v>53417699772.990005</v>
      </c>
      <c r="L75" s="169">
        <f t="shared" si="15"/>
        <v>58738489575.719994</v>
      </c>
      <c r="M75" s="169">
        <f t="shared" si="15"/>
        <v>56440397034.839996</v>
      </c>
      <c r="N75" s="169">
        <f t="shared" si="15"/>
        <v>57587923572.720009</v>
      </c>
      <c r="O75" s="169">
        <f t="shared" si="15"/>
        <v>63603638582.770004</v>
      </c>
      <c r="P75" s="169">
        <f t="shared" si="15"/>
        <v>140351780948.05997</v>
      </c>
      <c r="Q75" s="169">
        <f>E75+F75+G75+H75+I75+J75+K75+L75+M75+O75+N75+P75</f>
        <v>810742240393.87988</v>
      </c>
      <c r="R75" s="43"/>
      <c r="S75" s="43"/>
      <c r="T75" s="43"/>
      <c r="U75" s="41"/>
      <c r="V75" s="43"/>
      <c r="W75" s="43"/>
      <c r="X75" s="43"/>
      <c r="Y75" s="46"/>
      <c r="Z75" s="46"/>
      <c r="AA75" s="46"/>
      <c r="AB75" s="46"/>
      <c r="AC75" s="44"/>
      <c r="AD75" s="44"/>
      <c r="AE75" s="44"/>
      <c r="AF75" s="44"/>
      <c r="AG75" s="44"/>
      <c r="AH75" s="44"/>
      <c r="AI75" s="44"/>
      <c r="AJ75" s="44"/>
      <c r="AK75" s="44"/>
      <c r="AL75" s="44"/>
      <c r="AM75" s="44"/>
      <c r="AN75" s="44"/>
      <c r="AO75" s="44"/>
      <c r="AP75" s="44"/>
      <c r="AQ75" s="44"/>
    </row>
    <row r="76" spans="2:43">
      <c r="B76" s="25" t="s">
        <v>81</v>
      </c>
      <c r="C76" s="26"/>
      <c r="D76" s="26"/>
      <c r="E76" s="26"/>
      <c r="F76" s="26"/>
      <c r="G76" s="26"/>
      <c r="H76" s="26"/>
      <c r="I76" s="26"/>
      <c r="J76" s="26"/>
      <c r="K76" s="26"/>
      <c r="L76" s="26"/>
      <c r="M76" s="26"/>
      <c r="N76" s="26"/>
      <c r="O76" s="26"/>
      <c r="P76" s="26"/>
      <c r="Q76" s="2"/>
      <c r="R76" s="42"/>
      <c r="S76" s="42"/>
      <c r="T76" s="42"/>
      <c r="U76" s="42"/>
      <c r="V76" s="42"/>
      <c r="W76" s="42"/>
      <c r="X76" s="42"/>
      <c r="Y76" s="42"/>
      <c r="Z76" s="42"/>
      <c r="AA76" s="42"/>
      <c r="AB76" s="42"/>
    </row>
    <row r="77" spans="2:43">
      <c r="B77" s="27" t="s">
        <v>104</v>
      </c>
      <c r="C77" s="27"/>
      <c r="D77" s="27"/>
      <c r="E77" s="28"/>
      <c r="F77" s="28"/>
      <c r="G77" s="28"/>
      <c r="H77" s="28"/>
      <c r="I77" s="28"/>
      <c r="J77" s="28"/>
      <c r="K77" s="28"/>
      <c r="L77" s="28"/>
      <c r="M77" s="28"/>
      <c r="N77" s="28"/>
      <c r="O77" s="28"/>
      <c r="P77" s="28"/>
      <c r="Q77" s="28"/>
    </row>
    <row r="78" spans="2:43">
      <c r="B78" s="29" t="s">
        <v>83</v>
      </c>
      <c r="C78" s="29"/>
      <c r="D78" s="29"/>
      <c r="E78" s="28"/>
      <c r="F78" s="28"/>
      <c r="G78" s="28"/>
      <c r="H78" s="28"/>
      <c r="I78" s="28"/>
      <c r="J78" s="28"/>
      <c r="K78" s="28"/>
      <c r="L78" s="28"/>
      <c r="M78" s="28"/>
      <c r="N78" s="28"/>
      <c r="O78" s="28"/>
      <c r="P78" s="28"/>
      <c r="Q78" s="28"/>
    </row>
    <row r="79" spans="2:43">
      <c r="B79" s="193"/>
      <c r="C79" s="193"/>
      <c r="D79" s="193"/>
      <c r="E79" s="193"/>
      <c r="F79" s="27"/>
      <c r="G79" s="27"/>
      <c r="H79" s="27"/>
      <c r="I79" s="27"/>
      <c r="J79" s="27"/>
      <c r="K79" s="27"/>
      <c r="L79" s="27"/>
      <c r="M79" s="27"/>
      <c r="N79" s="27"/>
      <c r="O79" s="27"/>
      <c r="P79" s="27"/>
      <c r="Q79" s="2"/>
    </row>
    <row r="80" spans="2:43">
      <c r="B80" s="27"/>
      <c r="C80" s="30"/>
      <c r="D80" s="30"/>
      <c r="E80" s="30"/>
      <c r="F80" s="30"/>
      <c r="G80" s="30"/>
      <c r="H80" s="30"/>
      <c r="I80" s="30"/>
      <c r="J80" s="30"/>
      <c r="K80" s="30"/>
      <c r="L80" s="30"/>
      <c r="M80" s="30"/>
      <c r="N80" s="30"/>
      <c r="O80" s="30"/>
      <c r="P80" s="30"/>
      <c r="Q80" s="30"/>
    </row>
    <row r="81" spans="2:19">
      <c r="B81" s="31"/>
      <c r="C81" s="31"/>
      <c r="D81" s="31"/>
      <c r="E81" s="32"/>
      <c r="F81" s="32"/>
      <c r="G81" s="32"/>
      <c r="H81" s="32"/>
      <c r="I81" s="32"/>
      <c r="J81" s="32"/>
      <c r="K81" s="32"/>
      <c r="L81" s="32"/>
      <c r="M81" s="32"/>
      <c r="N81" s="32"/>
      <c r="O81" s="32"/>
      <c r="P81" s="32"/>
      <c r="Q81" s="32"/>
    </row>
    <row r="82" spans="2:19">
      <c r="E82" s="38"/>
      <c r="F82" s="38"/>
      <c r="R82" s="13"/>
    </row>
    <row r="83" spans="2:19">
      <c r="E83" s="38"/>
      <c r="F83" s="39"/>
      <c r="G83" s="37"/>
      <c r="H83" s="37"/>
      <c r="I83" s="37"/>
      <c r="J83" s="37"/>
      <c r="K83" s="37"/>
      <c r="L83" s="37"/>
      <c r="M83" s="37"/>
      <c r="N83" s="37"/>
      <c r="O83" s="37"/>
      <c r="P83" s="37"/>
      <c r="Q83" s="37"/>
      <c r="R83" s="13"/>
    </row>
    <row r="84" spans="2:19">
      <c r="C84" s="14"/>
      <c r="D84" s="14"/>
      <c r="E84" s="38"/>
      <c r="F84" s="39"/>
      <c r="G84" s="37"/>
      <c r="H84" s="37"/>
      <c r="I84" s="37"/>
      <c r="J84" s="37"/>
      <c r="K84" s="37"/>
      <c r="L84" s="37"/>
      <c r="M84" s="37"/>
      <c r="N84" s="37"/>
      <c r="O84" s="37"/>
      <c r="P84" s="37"/>
      <c r="Q84" s="37"/>
      <c r="R84" s="13"/>
    </row>
    <row r="85" spans="2:19">
      <c r="E85" s="38"/>
      <c r="F85" s="38"/>
    </row>
    <row r="86" spans="2:19">
      <c r="E86" s="38"/>
      <c r="F86" s="38"/>
    </row>
    <row r="87" spans="2:19">
      <c r="E87" s="38"/>
      <c r="F87" s="38"/>
      <c r="R87" s="13"/>
      <c r="S87" s="13"/>
    </row>
    <row r="88" spans="2:19">
      <c r="R88" s="13"/>
    </row>
  </sheetData>
  <mergeCells count="10">
    <mergeCell ref="B79:E79"/>
    <mergeCell ref="B2:Q2"/>
    <mergeCell ref="B3:Q3"/>
    <mergeCell ref="B4:Q4"/>
    <mergeCell ref="B5:Q5"/>
    <mergeCell ref="B6:Q6"/>
    <mergeCell ref="B8:B9"/>
    <mergeCell ref="C8:C9"/>
    <mergeCell ref="E8:Q8"/>
    <mergeCell ref="D8:D9"/>
  </mergeCells>
  <pageMargins left="0.7" right="0.7" top="0.75" bottom="0.75" header="0.3" footer="0.3"/>
  <pageSetup orientation="portrait" horizontalDpi="4294967295" verticalDpi="4294967295" r:id="rId1"/>
  <ignoredErrors>
    <ignoredError sqref="C40 C66:Y6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S93"/>
  <sheetViews>
    <sheetView showGridLines="0" topLeftCell="A43" zoomScale="85" zoomScaleNormal="85" workbookViewId="0">
      <selection activeCell="Q75" sqref="Q75"/>
    </sheetView>
  </sheetViews>
  <sheetFormatPr defaultColWidth="11.42578125" defaultRowHeight="15"/>
  <cols>
    <col min="1" max="1" width="11.42578125" customWidth="1"/>
    <col min="2" max="2" width="73.42578125" customWidth="1"/>
    <col min="3" max="3" width="15.85546875" customWidth="1"/>
    <col min="4" max="4" width="17.42578125" customWidth="1"/>
    <col min="5" max="5" width="13.7109375" style="14" customWidth="1"/>
    <col min="6" max="6" width="14" style="14" customWidth="1"/>
    <col min="7" max="7" width="13.7109375" style="14" customWidth="1"/>
    <col min="8" max="8" width="14.140625" style="14" customWidth="1"/>
    <col min="9" max="16" width="13.42578125" style="14" customWidth="1"/>
    <col min="17" max="17" width="14.140625" style="14" customWidth="1"/>
    <col min="18" max="18" width="18.42578125" style="3" customWidth="1"/>
    <col min="19" max="23" width="17.85546875" style="3" bestFit="1" customWidth="1"/>
    <col min="24" max="24" width="18.85546875" style="3" bestFit="1" customWidth="1"/>
    <col min="25" max="45" width="11.42578125" style="3"/>
  </cols>
  <sheetData>
    <row r="1" spans="2:45">
      <c r="E1" s="1"/>
      <c r="F1" s="1"/>
      <c r="G1" s="1"/>
      <c r="H1" s="1"/>
      <c r="I1" s="1"/>
      <c r="J1" s="1"/>
      <c r="K1" s="1"/>
      <c r="L1" s="1"/>
      <c r="M1" s="1"/>
      <c r="N1" s="1"/>
      <c r="O1" s="1"/>
      <c r="P1" s="1"/>
      <c r="Q1" s="2"/>
    </row>
    <row r="2" spans="2:45" ht="28.5">
      <c r="B2" s="194" t="s">
        <v>0</v>
      </c>
      <c r="C2" s="194"/>
      <c r="D2" s="194"/>
      <c r="E2" s="194"/>
      <c r="F2" s="194"/>
      <c r="G2" s="194"/>
      <c r="H2" s="194"/>
      <c r="I2" s="194"/>
      <c r="J2" s="194"/>
      <c r="K2" s="194"/>
      <c r="L2" s="194"/>
      <c r="M2" s="194"/>
      <c r="N2" s="194"/>
      <c r="O2" s="194"/>
      <c r="P2" s="194"/>
      <c r="Q2" s="194"/>
    </row>
    <row r="3" spans="2:45" ht="21">
      <c r="B3" s="195" t="s">
        <v>1</v>
      </c>
      <c r="C3" s="195"/>
      <c r="D3" s="195"/>
      <c r="E3" s="195"/>
      <c r="F3" s="195"/>
      <c r="G3" s="195"/>
      <c r="H3" s="195"/>
      <c r="I3" s="195"/>
      <c r="J3" s="195"/>
      <c r="K3" s="195"/>
      <c r="L3" s="195"/>
      <c r="M3" s="195"/>
      <c r="N3" s="195"/>
      <c r="O3" s="195"/>
      <c r="P3" s="195"/>
      <c r="Q3" s="195"/>
    </row>
    <row r="4" spans="2:45" ht="15.75" customHeight="1">
      <c r="B4" s="196" t="s">
        <v>2</v>
      </c>
      <c r="C4" s="196"/>
      <c r="D4" s="196"/>
      <c r="E4" s="196"/>
      <c r="F4" s="196"/>
      <c r="G4" s="196"/>
      <c r="H4" s="196"/>
      <c r="I4" s="196"/>
      <c r="J4" s="196"/>
      <c r="K4" s="196"/>
      <c r="L4" s="196"/>
      <c r="M4" s="196"/>
      <c r="N4" s="196"/>
      <c r="O4" s="196"/>
      <c r="P4" s="196"/>
      <c r="Q4" s="196"/>
    </row>
    <row r="5" spans="2:45" ht="15.75" customHeight="1">
      <c r="B5" s="196" t="s">
        <v>3</v>
      </c>
      <c r="C5" s="196"/>
      <c r="D5" s="196"/>
      <c r="E5" s="196"/>
      <c r="F5" s="196"/>
      <c r="G5" s="196"/>
      <c r="H5" s="196"/>
      <c r="I5" s="196"/>
      <c r="J5" s="196"/>
      <c r="K5" s="196"/>
      <c r="L5" s="196"/>
      <c r="M5" s="196"/>
      <c r="N5" s="196"/>
      <c r="O5" s="196"/>
      <c r="P5" s="196"/>
      <c r="Q5" s="196"/>
    </row>
    <row r="6" spans="2:45" ht="15.75" customHeight="1">
      <c r="B6" s="196"/>
      <c r="C6" s="196"/>
      <c r="D6" s="196"/>
      <c r="E6" s="196"/>
      <c r="F6" s="196"/>
      <c r="G6" s="196"/>
      <c r="H6" s="196"/>
      <c r="I6" s="196"/>
      <c r="J6" s="196"/>
      <c r="K6" s="196"/>
      <c r="L6" s="196"/>
      <c r="M6" s="196"/>
      <c r="N6" s="196"/>
      <c r="O6" s="196"/>
      <c r="P6" s="196"/>
      <c r="Q6" s="196"/>
    </row>
    <row r="7" spans="2:45">
      <c r="B7" s="4" t="s">
        <v>105</v>
      </c>
      <c r="C7" s="5"/>
      <c r="D7" s="5"/>
      <c r="E7" s="6"/>
      <c r="F7" s="6"/>
      <c r="G7" s="6"/>
      <c r="H7" s="6"/>
      <c r="I7" s="6"/>
      <c r="J7" s="6"/>
      <c r="K7" s="6"/>
      <c r="L7" s="6"/>
      <c r="M7" s="6"/>
      <c r="N7" s="6"/>
      <c r="O7" s="6"/>
      <c r="P7" s="6"/>
      <c r="Q7" s="7" t="s">
        <v>5</v>
      </c>
    </row>
    <row r="8" spans="2:45" ht="15" customHeight="1">
      <c r="B8" s="182" t="s">
        <v>6</v>
      </c>
      <c r="C8" s="183" t="s">
        <v>7</v>
      </c>
      <c r="D8" s="183" t="s">
        <v>8</v>
      </c>
      <c r="E8" s="197" t="s">
        <v>88</v>
      </c>
      <c r="F8" s="197"/>
      <c r="G8" s="197"/>
      <c r="H8" s="197"/>
      <c r="I8" s="197"/>
      <c r="J8" s="197"/>
      <c r="K8" s="197"/>
      <c r="L8" s="197"/>
      <c r="M8" s="197"/>
      <c r="N8" s="197"/>
      <c r="O8" s="197"/>
      <c r="P8" s="197"/>
      <c r="Q8" s="197"/>
    </row>
    <row r="9" spans="2:45" ht="30.75" customHeight="1">
      <c r="B9" s="182"/>
      <c r="C9" s="183"/>
      <c r="D9" s="183"/>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c r="B10" s="8" t="s">
        <v>25</v>
      </c>
      <c r="C10" s="127">
        <f t="shared" ref="C10:Q10" si="0">SUM(C11:C14)</f>
        <v>489674449064</v>
      </c>
      <c r="D10" s="127">
        <f t="shared" si="0"/>
        <v>504532554685.46997</v>
      </c>
      <c r="E10" s="127">
        <f t="shared" si="0"/>
        <v>30545351109.23</v>
      </c>
      <c r="F10" s="127">
        <f t="shared" si="0"/>
        <v>39453126791.820007</v>
      </c>
      <c r="G10" s="127">
        <f t="shared" si="0"/>
        <v>39846867357.970001</v>
      </c>
      <c r="H10" s="127">
        <f t="shared" si="0"/>
        <v>39923599584.670006</v>
      </c>
      <c r="I10" s="127">
        <f t="shared" si="0"/>
        <v>42015833184</v>
      </c>
      <c r="J10" s="127">
        <f t="shared" si="0"/>
        <v>38334887638.430016</v>
      </c>
      <c r="K10" s="127">
        <f t="shared" si="0"/>
        <v>39338600300.43</v>
      </c>
      <c r="L10" s="127">
        <f t="shared" si="0"/>
        <v>37284714129.599998</v>
      </c>
      <c r="M10" s="127">
        <f t="shared" si="0"/>
        <v>34702651115.210007</v>
      </c>
      <c r="N10" s="127">
        <f t="shared" si="0"/>
        <v>37122881727.790001</v>
      </c>
      <c r="O10" s="127">
        <f t="shared" si="0"/>
        <v>50487578644.159988</v>
      </c>
      <c r="P10" s="127">
        <f t="shared" si="0"/>
        <v>63255996919.999992</v>
      </c>
      <c r="Q10" s="130">
        <f t="shared" si="0"/>
        <v>492312088503.31006</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c r="B11" s="10" t="s">
        <v>26</v>
      </c>
      <c r="C11" s="132">
        <v>482397920186</v>
      </c>
      <c r="D11" s="132">
        <v>496550450244.34998</v>
      </c>
      <c r="E11" s="166">
        <v>30545351109.23</v>
      </c>
      <c r="F11" s="166">
        <v>39070667647.170006</v>
      </c>
      <c r="G11" s="166">
        <v>39372887755.360001</v>
      </c>
      <c r="H11" s="166">
        <v>39455065560.070007</v>
      </c>
      <c r="I11" s="166">
        <v>41505862738.019997</v>
      </c>
      <c r="J11" s="166">
        <v>38257788550.860016</v>
      </c>
      <c r="K11" s="166">
        <v>38540053156.160004</v>
      </c>
      <c r="L11" s="166">
        <v>36897745121.239998</v>
      </c>
      <c r="M11" s="166">
        <v>34369695032.420006</v>
      </c>
      <c r="N11" s="166">
        <v>36370096596.020004</v>
      </c>
      <c r="O11" s="166">
        <v>49933964495.729988</v>
      </c>
      <c r="P11" s="166">
        <v>61256082348.139992</v>
      </c>
      <c r="Q11" s="166">
        <f>E11+F11+G11+H11+I11+J11+K11+L11+M11+O11+N11+P11</f>
        <v>485575260110.42004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c r="B12" s="10" t="s">
        <v>27</v>
      </c>
      <c r="C12" s="132">
        <v>2033747585</v>
      </c>
      <c r="D12" s="132">
        <v>3594323149.0100002</v>
      </c>
      <c r="E12" s="12">
        <v>0</v>
      </c>
      <c r="F12" s="166">
        <v>83423647.650000006</v>
      </c>
      <c r="G12" s="166">
        <v>93147227.219999999</v>
      </c>
      <c r="H12" s="166">
        <v>152379140.99000001</v>
      </c>
      <c r="I12" s="166">
        <v>152650259.06999999</v>
      </c>
      <c r="J12" s="166">
        <v>72797217.50999999</v>
      </c>
      <c r="K12" s="166">
        <v>151535535.19999999</v>
      </c>
      <c r="L12" s="166">
        <v>154987818.35999998</v>
      </c>
      <c r="M12" s="166">
        <v>61647167.789999999</v>
      </c>
      <c r="N12" s="166">
        <v>359722053.83999997</v>
      </c>
      <c r="O12" s="166">
        <v>136810234.96000001</v>
      </c>
      <c r="P12" s="166">
        <v>1549220325.1600001</v>
      </c>
      <c r="Q12" s="166">
        <f t="shared" ref="Q12:Q16" si="1">E12+F12+G12+H12+I12+J12+K12+L12+M12+O12+N12+P12</f>
        <v>2968320627.75</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c r="B13" s="10" t="s">
        <v>28</v>
      </c>
      <c r="C13" s="132">
        <v>4647993656</v>
      </c>
      <c r="D13" s="132">
        <v>3792993655.1099997</v>
      </c>
      <c r="E13" s="12">
        <v>0</v>
      </c>
      <c r="F13" s="166">
        <v>299035497</v>
      </c>
      <c r="G13" s="166">
        <v>330832375.38999999</v>
      </c>
      <c r="H13" s="166">
        <v>316154883.61000001</v>
      </c>
      <c r="I13" s="166">
        <v>357320186.91000003</v>
      </c>
      <c r="J13" s="166">
        <v>4301870.0599999996</v>
      </c>
      <c r="K13" s="166">
        <v>647011609.07000005</v>
      </c>
      <c r="L13" s="166">
        <v>231981190</v>
      </c>
      <c r="M13" s="166">
        <v>271308915</v>
      </c>
      <c r="N13" s="166">
        <v>393063077.93000001</v>
      </c>
      <c r="O13" s="166">
        <v>416803913.46999997</v>
      </c>
      <c r="P13" s="166">
        <v>450694246.69999999</v>
      </c>
      <c r="Q13" s="166">
        <f t="shared" si="1"/>
        <v>3718507765.1399994</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c r="B14" s="10" t="s">
        <v>29</v>
      </c>
      <c r="C14" s="132">
        <v>594787637</v>
      </c>
      <c r="D14" s="132">
        <v>594787637</v>
      </c>
      <c r="E14" s="12">
        <v>0</v>
      </c>
      <c r="F14" s="12">
        <v>0</v>
      </c>
      <c r="G14" s="166">
        <v>50000000</v>
      </c>
      <c r="H14" s="12">
        <v>0</v>
      </c>
      <c r="I14" s="12">
        <v>0</v>
      </c>
      <c r="J14" s="12">
        <v>0</v>
      </c>
      <c r="K14" s="12">
        <v>0</v>
      </c>
      <c r="L14" s="12">
        <v>0</v>
      </c>
      <c r="M14" s="12">
        <v>0</v>
      </c>
      <c r="N14" s="12">
        <v>0</v>
      </c>
      <c r="O14" s="12">
        <v>0</v>
      </c>
      <c r="P14" s="12">
        <v>0</v>
      </c>
      <c r="Q14" s="166">
        <f>E14+F14+G14+H14+I14+J14+K14+L14+M14+O14+N14+P14</f>
        <v>50000000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c r="B15" s="8" t="s">
        <v>30</v>
      </c>
      <c r="C15" s="127">
        <f t="shared" ref="C15:Q15" si="2">SUM(C16:C17)</f>
        <v>83654453781</v>
      </c>
      <c r="D15" s="127">
        <f t="shared" si="2"/>
        <v>84200972094.550003</v>
      </c>
      <c r="E15" s="127">
        <f t="shared" si="2"/>
        <v>10510426533.139999</v>
      </c>
      <c r="F15" s="127">
        <f t="shared" si="2"/>
        <v>6797679974.9299994</v>
      </c>
      <c r="G15" s="127">
        <f t="shared" si="2"/>
        <v>8131015231.6099997</v>
      </c>
      <c r="H15" s="127">
        <f t="shared" si="2"/>
        <v>7111201562.3099995</v>
      </c>
      <c r="I15" s="127">
        <f t="shared" si="2"/>
        <v>3727488203.8099995</v>
      </c>
      <c r="J15" s="127">
        <f t="shared" si="2"/>
        <v>16688352413.58</v>
      </c>
      <c r="K15" s="127">
        <f t="shared" si="2"/>
        <v>3576425978.9899998</v>
      </c>
      <c r="L15" s="127">
        <f t="shared" si="2"/>
        <v>5486694403.4699993</v>
      </c>
      <c r="M15" s="127">
        <f t="shared" si="2"/>
        <v>2766474779.5899997</v>
      </c>
      <c r="N15" s="127">
        <f t="shared" si="2"/>
        <v>4210770252.4100003</v>
      </c>
      <c r="O15" s="127">
        <f t="shared" si="2"/>
        <v>3792089740.9900002</v>
      </c>
      <c r="P15" s="127">
        <f t="shared" si="2"/>
        <v>7294814866.3600006</v>
      </c>
      <c r="Q15" s="130">
        <f t="shared" si="2"/>
        <v>80093433941.190002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c r="B16" s="10" t="s">
        <v>26</v>
      </c>
      <c r="C16" s="132">
        <v>63248156776</v>
      </c>
      <c r="D16" s="132">
        <v>63190050461</v>
      </c>
      <c r="E16" s="166">
        <v>10137989411.84</v>
      </c>
      <c r="F16" s="166">
        <v>4038905179.1599998</v>
      </c>
      <c r="G16" s="166">
        <v>7108901567.3299999</v>
      </c>
      <c r="H16" s="166">
        <v>6243018641.8499994</v>
      </c>
      <c r="I16" s="166">
        <v>2597270746.4999995</v>
      </c>
      <c r="J16" s="166">
        <v>15482394956.58</v>
      </c>
      <c r="K16" s="166">
        <v>2017754949.05</v>
      </c>
      <c r="L16" s="166">
        <v>4117290326.0299997</v>
      </c>
      <c r="M16" s="166">
        <v>1803529039.6499999</v>
      </c>
      <c r="N16" s="166">
        <v>2749794122.7700005</v>
      </c>
      <c r="O16" s="166">
        <v>1742343797.24</v>
      </c>
      <c r="P16" s="166">
        <v>3918868233.3400002</v>
      </c>
      <c r="Q16" s="166">
        <f t="shared" si="1"/>
        <v>61958060971.339996</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c r="B17" s="10" t="s">
        <v>31</v>
      </c>
      <c r="C17" s="132">
        <v>20406297005</v>
      </c>
      <c r="D17" s="132">
        <v>21010921633.549999</v>
      </c>
      <c r="E17" s="166">
        <v>372437121.29999995</v>
      </c>
      <c r="F17" s="166">
        <v>2758774795.7699995</v>
      </c>
      <c r="G17" s="166">
        <v>1022113664.28</v>
      </c>
      <c r="H17" s="166">
        <v>868182920.46000004</v>
      </c>
      <c r="I17" s="166">
        <v>1130217457.3099999</v>
      </c>
      <c r="J17" s="166">
        <v>1205957457</v>
      </c>
      <c r="K17" s="166">
        <v>1558671029.9399998</v>
      </c>
      <c r="L17" s="166">
        <v>1369404077.4400001</v>
      </c>
      <c r="M17" s="166">
        <v>962945739.93999994</v>
      </c>
      <c r="N17" s="166">
        <v>1460976129.6399999</v>
      </c>
      <c r="O17" s="166">
        <v>2049745943.7500002</v>
      </c>
      <c r="P17" s="166">
        <v>3375946633.02</v>
      </c>
      <c r="Q17" s="166">
        <f>E17+F17+G17+H17+I17+J17+K17+L17+M17+O17+N17+P17</f>
        <v>18135372969.849998</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c r="B18" s="8" t="s">
        <v>32</v>
      </c>
      <c r="C18" s="130">
        <f t="shared" ref="C18:Q18" si="3">SUM(C19:C19)</f>
        <v>72818391466</v>
      </c>
      <c r="D18" s="130">
        <f t="shared" si="3"/>
        <v>72674391466.320007</v>
      </c>
      <c r="E18" s="130">
        <f t="shared" si="3"/>
        <v>4540480105.0700006</v>
      </c>
      <c r="F18" s="130">
        <f t="shared" si="3"/>
        <v>7444840149.8799992</v>
      </c>
      <c r="G18" s="130">
        <f t="shared" si="3"/>
        <v>12179108041.230001</v>
      </c>
      <c r="H18" s="130">
        <f t="shared" si="3"/>
        <v>2505306600.6199999</v>
      </c>
      <c r="I18" s="130">
        <f t="shared" si="3"/>
        <v>5383431257.1899996</v>
      </c>
      <c r="J18" s="130">
        <f t="shared" si="3"/>
        <v>6453069857.5200005</v>
      </c>
      <c r="K18" s="130">
        <f t="shared" si="3"/>
        <v>3391941879.0800004</v>
      </c>
      <c r="L18" s="130">
        <f t="shared" si="3"/>
        <v>7578500164.0199995</v>
      </c>
      <c r="M18" s="130">
        <f t="shared" si="3"/>
        <v>998511200.5999999</v>
      </c>
      <c r="N18" s="130">
        <f t="shared" si="3"/>
        <v>9431210246.039999</v>
      </c>
      <c r="O18" s="130">
        <f t="shared" si="3"/>
        <v>3212078941.3800001</v>
      </c>
      <c r="P18" s="130">
        <f t="shared" si="3"/>
        <v>8152493754.6599998</v>
      </c>
      <c r="Q18" s="130">
        <f t="shared" si="3"/>
        <v>71270972197.289993</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c r="B19" s="10" t="s">
        <v>34</v>
      </c>
      <c r="C19" s="132">
        <v>72818391466</v>
      </c>
      <c r="D19" s="132">
        <v>72674391466.320007</v>
      </c>
      <c r="E19" s="167">
        <v>4540480105.0700006</v>
      </c>
      <c r="F19" s="167">
        <v>7444840149.8799992</v>
      </c>
      <c r="G19" s="167">
        <v>12179108041.230001</v>
      </c>
      <c r="H19" s="167">
        <v>2505306600.6199999</v>
      </c>
      <c r="I19" s="167">
        <v>5383431257.1899996</v>
      </c>
      <c r="J19" s="167">
        <v>6453069857.5200005</v>
      </c>
      <c r="K19" s="167">
        <v>3391941879.0800004</v>
      </c>
      <c r="L19" s="167">
        <v>7578500164.0199995</v>
      </c>
      <c r="M19" s="167">
        <v>998511200.5999999</v>
      </c>
      <c r="N19" s="167">
        <v>9431210246.039999</v>
      </c>
      <c r="O19" s="167">
        <v>3212078941.3800001</v>
      </c>
      <c r="P19" s="167">
        <v>8152493754.6599998</v>
      </c>
      <c r="Q19" s="167">
        <f>E19+F19+G19+H19+I19+J19+K19+L19+M19+O19+N19+P19</f>
        <v>71270972197.289993</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c r="B20" s="8" t="s">
        <v>35</v>
      </c>
      <c r="C20" s="130">
        <f>SUM(C21:C39)</f>
        <v>116421343142</v>
      </c>
      <c r="D20" s="130">
        <f>SUM(D21:D39)</f>
        <v>112645899736.20999</v>
      </c>
      <c r="E20" s="130">
        <f>SUM(E21:E39)</f>
        <v>2453108275.0300002</v>
      </c>
      <c r="F20" s="130">
        <f t="shared" ref="F20:O20" si="4">SUM(F21:F39)</f>
        <v>4920438616.9799995</v>
      </c>
      <c r="G20" s="130">
        <f t="shared" si="4"/>
        <v>3263481316.75</v>
      </c>
      <c r="H20" s="130">
        <f t="shared" si="4"/>
        <v>3864402526.3299999</v>
      </c>
      <c r="I20" s="130">
        <f t="shared" si="4"/>
        <v>5532444395.3699999</v>
      </c>
      <c r="J20" s="130">
        <f t="shared" si="4"/>
        <v>11382164353.080002</v>
      </c>
      <c r="K20" s="130">
        <f t="shared" si="4"/>
        <v>9614711796.9599991</v>
      </c>
      <c r="L20" s="130">
        <f>SUM(L21:L39)</f>
        <v>10885921502.799999</v>
      </c>
      <c r="M20" s="130">
        <f>SUM(M21:M39)</f>
        <v>11957917468.65</v>
      </c>
      <c r="N20" s="130">
        <f t="shared" si="4"/>
        <v>5882213897.3199997</v>
      </c>
      <c r="O20" s="130">
        <f t="shared" si="4"/>
        <v>8718483321.7199993</v>
      </c>
      <c r="P20" s="130">
        <f>SUM(P21:P39)</f>
        <v>21272624537.23</v>
      </c>
      <c r="Q20" s="130">
        <f>SUM(Q21:Q39)</f>
        <v>99747912008.220016</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c r="B21" s="10" t="s">
        <v>90</v>
      </c>
      <c r="C21" s="132">
        <v>1816800000</v>
      </c>
      <c r="D21" s="132">
        <v>1464763300</v>
      </c>
      <c r="E21" s="12">
        <v>0</v>
      </c>
      <c r="F21" s="12">
        <v>0</v>
      </c>
      <c r="G21" s="12">
        <v>0</v>
      </c>
      <c r="H21" s="166">
        <v>113258123.33</v>
      </c>
      <c r="I21" s="166">
        <v>113645797.98999999</v>
      </c>
      <c r="J21" s="12">
        <v>0</v>
      </c>
      <c r="K21" s="166">
        <v>25025108.489999998</v>
      </c>
      <c r="L21" s="166">
        <v>11634654.82</v>
      </c>
      <c r="M21" s="166">
        <v>3000000</v>
      </c>
      <c r="N21" s="166">
        <v>9126038.5700000003</v>
      </c>
      <c r="O21" s="166">
        <v>38300685.770000003</v>
      </c>
      <c r="P21" s="166">
        <v>14001869.380000001</v>
      </c>
      <c r="Q21" s="166">
        <f t="shared" ref="Q21:Q39" si="5">E21+F21+G21+H21+I21+J21+K21+L21+M21+O21+N21+P21</f>
        <v>327992278.34999996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c r="B22" s="10" t="s">
        <v>91</v>
      </c>
      <c r="C22" s="11">
        <v>0</v>
      </c>
      <c r="D22" s="11">
        <v>0</v>
      </c>
      <c r="E22" s="12">
        <v>0</v>
      </c>
      <c r="F22" s="12">
        <v>0</v>
      </c>
      <c r="G22" s="12">
        <v>0</v>
      </c>
      <c r="H22" s="12">
        <v>0</v>
      </c>
      <c r="I22" s="12">
        <v>0</v>
      </c>
      <c r="J22" s="12">
        <v>0</v>
      </c>
      <c r="K22" s="12">
        <v>0</v>
      </c>
      <c r="L22" s="12">
        <v>0</v>
      </c>
      <c r="M22" s="12">
        <v>0</v>
      </c>
      <c r="N22" s="12">
        <v>0</v>
      </c>
      <c r="O22" s="12">
        <v>0</v>
      </c>
      <c r="P22" s="12">
        <v>0</v>
      </c>
      <c r="Q22" s="12">
        <f t="shared" si="5"/>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c r="B23" s="10" t="s">
        <v>66</v>
      </c>
      <c r="C23" s="11">
        <v>0</v>
      </c>
      <c r="D23" s="132">
        <v>430646704.30000001</v>
      </c>
      <c r="E23" s="12">
        <v>0</v>
      </c>
      <c r="F23" s="12">
        <v>0</v>
      </c>
      <c r="G23" s="12">
        <v>0</v>
      </c>
      <c r="H23" s="12">
        <v>0</v>
      </c>
      <c r="I23" s="12">
        <v>0</v>
      </c>
      <c r="J23" s="12">
        <v>0</v>
      </c>
      <c r="K23" s="12">
        <v>0</v>
      </c>
      <c r="L23" s="12">
        <v>0</v>
      </c>
      <c r="M23" s="12">
        <v>0</v>
      </c>
      <c r="N23" s="12">
        <v>0</v>
      </c>
      <c r="O23" s="12">
        <v>0</v>
      </c>
      <c r="P23" s="166">
        <v>430646460.83999997</v>
      </c>
      <c r="Q23" s="166">
        <f t="shared" si="5"/>
        <v>430646460.83999997</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c r="B24" s="10" t="s">
        <v>92</v>
      </c>
      <c r="C24" s="11">
        <v>0</v>
      </c>
      <c r="D24" s="11">
        <v>0</v>
      </c>
      <c r="E24" s="12">
        <v>0</v>
      </c>
      <c r="F24" s="12">
        <v>0</v>
      </c>
      <c r="G24" s="12">
        <v>0</v>
      </c>
      <c r="H24" s="12">
        <v>0</v>
      </c>
      <c r="I24" s="12">
        <v>0</v>
      </c>
      <c r="J24" s="12">
        <v>0</v>
      </c>
      <c r="K24" s="12">
        <v>0</v>
      </c>
      <c r="L24" s="12">
        <v>0</v>
      </c>
      <c r="M24" s="12">
        <v>0</v>
      </c>
      <c r="N24" s="12">
        <v>0</v>
      </c>
      <c r="O24" s="12">
        <v>0</v>
      </c>
      <c r="P24" s="12">
        <v>0</v>
      </c>
      <c r="Q24" s="12">
        <f t="shared" si="5"/>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c r="B25" s="10" t="s">
        <v>67</v>
      </c>
      <c r="C25" s="132">
        <v>27215703032</v>
      </c>
      <c r="D25" s="132">
        <v>26376187533.240002</v>
      </c>
      <c r="E25" s="166">
        <v>1059896983.0000001</v>
      </c>
      <c r="F25" s="166">
        <v>2105243372.0099998</v>
      </c>
      <c r="G25" s="166">
        <v>1317369971.3499999</v>
      </c>
      <c r="H25" s="166">
        <v>1831780252.1800001</v>
      </c>
      <c r="I25" s="166">
        <v>3161635210.3000002</v>
      </c>
      <c r="J25" s="166">
        <v>2513479975.4099998</v>
      </c>
      <c r="K25" s="166">
        <v>1766148394.9399998</v>
      </c>
      <c r="L25" s="166">
        <v>2359169008.3600001</v>
      </c>
      <c r="M25" s="166">
        <v>1214657062.3599999</v>
      </c>
      <c r="N25" s="166">
        <v>2268827168.75</v>
      </c>
      <c r="O25" s="166">
        <v>1063021580.87</v>
      </c>
      <c r="P25" s="166">
        <v>2717768556.1900001</v>
      </c>
      <c r="Q25" s="166">
        <f t="shared" si="5"/>
        <v>23378997535.719997</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c r="B26" s="10" t="s">
        <v>59</v>
      </c>
      <c r="C26" s="132">
        <v>1448100000</v>
      </c>
      <c r="D26" s="132">
        <v>1474038629.5</v>
      </c>
      <c r="E26" s="12">
        <v>0</v>
      </c>
      <c r="F26" s="12">
        <v>0</v>
      </c>
      <c r="G26" s="12">
        <v>0</v>
      </c>
      <c r="H26" s="12">
        <v>0</v>
      </c>
      <c r="I26" s="12">
        <v>0</v>
      </c>
      <c r="J26" s="166">
        <v>513684250.56</v>
      </c>
      <c r="K26" s="166">
        <v>204033818.44999999</v>
      </c>
      <c r="L26" s="166">
        <v>54500000</v>
      </c>
      <c r="M26" s="166">
        <v>324597782.52999997</v>
      </c>
      <c r="N26" s="166">
        <v>3075675.38</v>
      </c>
      <c r="O26" s="12">
        <v>0</v>
      </c>
      <c r="P26" s="166">
        <v>300570798.77999997</v>
      </c>
      <c r="Q26" s="166">
        <f t="shared" si="5"/>
        <v>1400462325.7</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c r="B27" s="10" t="s">
        <v>68</v>
      </c>
      <c r="C27" s="132">
        <v>77700000</v>
      </c>
      <c r="D27" s="132">
        <v>51600000</v>
      </c>
      <c r="E27" s="12">
        <v>0</v>
      </c>
      <c r="F27" s="12">
        <v>0</v>
      </c>
      <c r="G27" s="12">
        <v>0</v>
      </c>
      <c r="H27" s="12">
        <v>0</v>
      </c>
      <c r="I27" s="12">
        <v>0</v>
      </c>
      <c r="J27" s="12">
        <v>0</v>
      </c>
      <c r="K27" s="12">
        <v>0</v>
      </c>
      <c r="L27" s="12">
        <v>0</v>
      </c>
      <c r="M27" s="166">
        <v>16620249.039999997</v>
      </c>
      <c r="N27" s="12">
        <v>0</v>
      </c>
      <c r="O27" s="12">
        <v>0</v>
      </c>
      <c r="P27" s="166">
        <v>967541.61</v>
      </c>
      <c r="Q27" s="166">
        <f t="shared" si="5"/>
        <v>17587790.649999999</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c r="B28" s="10" t="s">
        <v>93</v>
      </c>
      <c r="C28" s="11">
        <v>0</v>
      </c>
      <c r="D28" s="132">
        <v>6659377086.6399994</v>
      </c>
      <c r="E28" s="12">
        <v>0</v>
      </c>
      <c r="F28" s="166">
        <v>1459451682.02</v>
      </c>
      <c r="G28" s="166">
        <v>341521321.16000003</v>
      </c>
      <c r="H28" s="166">
        <v>63763177.960000001</v>
      </c>
      <c r="I28" s="166">
        <v>21897336.93</v>
      </c>
      <c r="J28" s="166">
        <v>501241336.89999998</v>
      </c>
      <c r="K28" s="166">
        <v>163279404.88999999</v>
      </c>
      <c r="L28" s="166">
        <v>592143899.13999999</v>
      </c>
      <c r="M28" s="166">
        <v>76798671.310000002</v>
      </c>
      <c r="N28" s="166">
        <v>18641141.140000001</v>
      </c>
      <c r="O28" s="12">
        <v>0</v>
      </c>
      <c r="P28" s="166">
        <v>1654032956.75</v>
      </c>
      <c r="Q28" s="166">
        <f t="shared" si="5"/>
        <v>4892770928.1999998</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c r="B29" s="10" t="s">
        <v>69</v>
      </c>
      <c r="C29" s="11">
        <v>0</v>
      </c>
      <c r="D29" s="132">
        <v>766607576.52999997</v>
      </c>
      <c r="E29" s="12">
        <v>0</v>
      </c>
      <c r="F29" s="12">
        <v>0</v>
      </c>
      <c r="G29" s="166">
        <v>1256.8599999999999</v>
      </c>
      <c r="H29" s="12">
        <v>0</v>
      </c>
      <c r="I29" s="166">
        <v>169687121.19</v>
      </c>
      <c r="J29" s="12">
        <v>0</v>
      </c>
      <c r="K29" s="166">
        <v>143763008.75999999</v>
      </c>
      <c r="L29" s="12">
        <v>0</v>
      </c>
      <c r="M29" s="166">
        <v>4147187.28</v>
      </c>
      <c r="N29" s="12">
        <v>0</v>
      </c>
      <c r="O29" s="12">
        <v>0</v>
      </c>
      <c r="P29" s="166">
        <v>811639.55</v>
      </c>
      <c r="Q29" s="166">
        <f t="shared" si="5"/>
        <v>318410213.63999999</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c r="B30" s="10" t="s">
        <v>70</v>
      </c>
      <c r="C30" s="11">
        <v>0</v>
      </c>
      <c r="D30" s="132">
        <v>2597465717.1700001</v>
      </c>
      <c r="E30" s="12">
        <v>0</v>
      </c>
      <c r="F30" s="12">
        <v>0</v>
      </c>
      <c r="G30" s="12">
        <v>0</v>
      </c>
      <c r="H30" s="12">
        <v>0</v>
      </c>
      <c r="I30" s="166">
        <v>99600648.400000006</v>
      </c>
      <c r="J30" s="12">
        <v>0</v>
      </c>
      <c r="K30" s="12">
        <v>0</v>
      </c>
      <c r="L30" s="166">
        <v>57693495.189999998</v>
      </c>
      <c r="M30" s="166">
        <v>296715252.13</v>
      </c>
      <c r="N30" s="12">
        <v>0</v>
      </c>
      <c r="O30" s="12">
        <v>0</v>
      </c>
      <c r="P30" s="166">
        <v>2118292939.8199999</v>
      </c>
      <c r="Q30" s="166">
        <f t="shared" si="5"/>
        <v>2572302335.54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c r="B31" s="10" t="s">
        <v>46</v>
      </c>
      <c r="C31" s="132">
        <v>5995321308</v>
      </c>
      <c r="D31" s="11">
        <v>0</v>
      </c>
      <c r="E31" s="40">
        <v>0</v>
      </c>
      <c r="F31" s="40">
        <v>0</v>
      </c>
      <c r="G31" s="40">
        <v>0</v>
      </c>
      <c r="H31" s="40">
        <v>0</v>
      </c>
      <c r="I31" s="40">
        <v>0</v>
      </c>
      <c r="J31" s="40">
        <v>0</v>
      </c>
      <c r="K31" s="40">
        <v>0</v>
      </c>
      <c r="L31" s="40">
        <v>0</v>
      </c>
      <c r="M31" s="40">
        <v>0</v>
      </c>
      <c r="N31" s="40">
        <v>0</v>
      </c>
      <c r="O31" s="40">
        <v>0</v>
      </c>
      <c r="P31" s="40">
        <v>0</v>
      </c>
      <c r="Q31" s="12">
        <f t="shared" si="5"/>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c r="B32" s="10" t="s">
        <v>73</v>
      </c>
      <c r="C32" s="132">
        <v>259000000</v>
      </c>
      <c r="D32" s="132">
        <v>2687036.3100000024</v>
      </c>
      <c r="E32" s="12">
        <v>0</v>
      </c>
      <c r="F32" s="12">
        <v>0</v>
      </c>
      <c r="G32" s="12">
        <v>0</v>
      </c>
      <c r="H32" s="12">
        <v>0</v>
      </c>
      <c r="I32" s="12">
        <v>0</v>
      </c>
      <c r="J32" s="12">
        <v>0</v>
      </c>
      <c r="K32" s="12">
        <v>0</v>
      </c>
      <c r="L32" s="12">
        <v>0</v>
      </c>
      <c r="M32" s="12">
        <v>0</v>
      </c>
      <c r="N32" s="12">
        <v>0</v>
      </c>
      <c r="O32" s="12">
        <v>0</v>
      </c>
      <c r="P32" s="166">
        <v>2206711.31</v>
      </c>
      <c r="Q32" s="166">
        <f t="shared" si="5"/>
        <v>2206711.31</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c r="B33" s="10" t="s">
        <v>74</v>
      </c>
      <c r="C33" s="11">
        <v>0</v>
      </c>
      <c r="D33" s="11">
        <v>0</v>
      </c>
      <c r="E33" s="12">
        <v>0</v>
      </c>
      <c r="F33" s="12">
        <v>0</v>
      </c>
      <c r="G33" s="12">
        <v>0</v>
      </c>
      <c r="H33" s="12">
        <v>0</v>
      </c>
      <c r="I33" s="12">
        <v>0</v>
      </c>
      <c r="J33" s="12">
        <v>0</v>
      </c>
      <c r="K33" s="12">
        <v>0</v>
      </c>
      <c r="L33" s="12">
        <v>0</v>
      </c>
      <c r="M33" s="12">
        <v>0</v>
      </c>
      <c r="N33" s="12">
        <v>0</v>
      </c>
      <c r="O33" s="12">
        <v>0</v>
      </c>
      <c r="P33" s="12">
        <v>0</v>
      </c>
      <c r="Q33" s="12">
        <f t="shared" si="5"/>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c r="B34" s="10" t="s">
        <v>75</v>
      </c>
      <c r="C34" s="11">
        <v>0</v>
      </c>
      <c r="D34" s="11">
        <v>0</v>
      </c>
      <c r="E34" s="12">
        <v>0</v>
      </c>
      <c r="F34" s="12">
        <v>0</v>
      </c>
      <c r="G34" s="12">
        <v>0</v>
      </c>
      <c r="H34" s="12">
        <v>0</v>
      </c>
      <c r="I34" s="12">
        <v>0</v>
      </c>
      <c r="J34" s="12">
        <v>0</v>
      </c>
      <c r="K34" s="12">
        <v>0</v>
      </c>
      <c r="L34" s="12">
        <v>0</v>
      </c>
      <c r="M34" s="12">
        <v>0</v>
      </c>
      <c r="N34" s="12">
        <v>0</v>
      </c>
      <c r="O34" s="12">
        <v>0</v>
      </c>
      <c r="P34" s="12">
        <v>0</v>
      </c>
      <c r="Q34" s="12">
        <f t="shared" si="5"/>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c r="B35" s="10" t="s">
        <v>51</v>
      </c>
      <c r="C35" s="11">
        <v>0</v>
      </c>
      <c r="D35" s="132">
        <v>96291582.140000001</v>
      </c>
      <c r="E35" s="12">
        <v>0</v>
      </c>
      <c r="F35" s="12">
        <v>0</v>
      </c>
      <c r="G35" s="166">
        <v>43535.02</v>
      </c>
      <c r="H35" s="12">
        <v>0</v>
      </c>
      <c r="I35" s="12">
        <v>0</v>
      </c>
      <c r="J35" s="12">
        <v>0</v>
      </c>
      <c r="K35" s="12">
        <v>0</v>
      </c>
      <c r="L35" s="12">
        <v>0</v>
      </c>
      <c r="M35" s="12">
        <v>0</v>
      </c>
      <c r="N35" s="166">
        <v>52205.94</v>
      </c>
      <c r="O35" s="12">
        <v>0</v>
      </c>
      <c r="P35" s="166">
        <v>95742153.810000002</v>
      </c>
      <c r="Q35" s="166">
        <f t="shared" si="5"/>
        <v>95837894.769999996</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c r="B36" s="10" t="s">
        <v>94</v>
      </c>
      <c r="C36" s="132">
        <v>74764685640</v>
      </c>
      <c r="D36" s="132">
        <v>72565332347.380005</v>
      </c>
      <c r="E36" s="166">
        <v>1393211292.03</v>
      </c>
      <c r="F36" s="166">
        <v>1355743562.95</v>
      </c>
      <c r="G36" s="166">
        <v>1603953133.75</v>
      </c>
      <c r="H36" s="166">
        <v>1855600972.8599999</v>
      </c>
      <c r="I36" s="166">
        <v>1965978280.5599999</v>
      </c>
      <c r="J36" s="166">
        <v>7853758790.210001</v>
      </c>
      <c r="K36" s="166">
        <v>7312462061.4299994</v>
      </c>
      <c r="L36" s="166">
        <v>7810780445.29</v>
      </c>
      <c r="M36" s="166">
        <v>10021381264</v>
      </c>
      <c r="N36" s="166">
        <v>3582491667.54</v>
      </c>
      <c r="O36" s="166">
        <v>7617161055.0799999</v>
      </c>
      <c r="P36" s="166">
        <v>13937582909.190001</v>
      </c>
      <c r="Q36" s="166">
        <f t="shared" si="5"/>
        <v>66310105434.890007</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c r="B37" s="10" t="s">
        <v>76</v>
      </c>
      <c r="C37" s="132">
        <v>4585033162</v>
      </c>
      <c r="D37" s="132">
        <v>17163162</v>
      </c>
      <c r="E37" s="12">
        <v>0</v>
      </c>
      <c r="F37" s="12">
        <v>0</v>
      </c>
      <c r="G37" s="12">
        <v>0</v>
      </c>
      <c r="H37" s="12">
        <v>0</v>
      </c>
      <c r="I37" s="12">
        <v>0</v>
      </c>
      <c r="J37" s="12">
        <v>0</v>
      </c>
      <c r="K37" s="12">
        <v>0</v>
      </c>
      <c r="L37" s="12">
        <v>0</v>
      </c>
      <c r="M37" s="12">
        <v>0</v>
      </c>
      <c r="N37" s="12">
        <v>0</v>
      </c>
      <c r="O37" s="12">
        <v>0</v>
      </c>
      <c r="P37" s="12">
        <v>0</v>
      </c>
      <c r="Q37" s="12">
        <f t="shared" si="5"/>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c r="B38" s="10" t="s">
        <v>77</v>
      </c>
      <c r="C38" s="132">
        <v>259000000</v>
      </c>
      <c r="D38" s="132">
        <v>142469061</v>
      </c>
      <c r="E38" s="12">
        <v>0</v>
      </c>
      <c r="F38" s="12">
        <v>0</v>
      </c>
      <c r="G38" s="12">
        <v>0</v>
      </c>
      <c r="H38" s="12">
        <v>0</v>
      </c>
      <c r="I38" s="12">
        <v>0</v>
      </c>
      <c r="J38" s="12">
        <v>0</v>
      </c>
      <c r="K38" s="12">
        <v>0</v>
      </c>
      <c r="L38" s="12">
        <v>0</v>
      </c>
      <c r="M38" s="12">
        <v>0</v>
      </c>
      <c r="N38" s="12">
        <v>0</v>
      </c>
      <c r="O38" s="12">
        <v>0</v>
      </c>
      <c r="P38" s="12">
        <v>0</v>
      </c>
      <c r="Q38" s="12">
        <f t="shared" si="5"/>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c r="B39" s="10" t="s">
        <v>95</v>
      </c>
      <c r="C39" s="11">
        <v>0</v>
      </c>
      <c r="D39" s="132">
        <v>1270000</v>
      </c>
      <c r="E39" s="12">
        <v>0</v>
      </c>
      <c r="F39" s="12">
        <v>0</v>
      </c>
      <c r="G39" s="166">
        <v>592098.61</v>
      </c>
      <c r="H39" s="12">
        <v>0</v>
      </c>
      <c r="I39" s="12">
        <v>0</v>
      </c>
      <c r="J39" s="12">
        <v>0</v>
      </c>
      <c r="K39" s="12">
        <v>0</v>
      </c>
      <c r="L39" s="12">
        <v>0</v>
      </c>
      <c r="M39" s="12">
        <v>0</v>
      </c>
      <c r="N39" s="12">
        <v>0</v>
      </c>
      <c r="O39" s="12">
        <v>0</v>
      </c>
      <c r="P39" s="12">
        <v>0</v>
      </c>
      <c r="Q39" s="166">
        <f t="shared" si="5"/>
        <v>592098.61</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c r="B40" s="8" t="s">
        <v>57</v>
      </c>
      <c r="C40" s="130">
        <f>SUM(C41:C57)</f>
        <v>2887223100</v>
      </c>
      <c r="D40" s="130">
        <f>SUM(D41:D57)</f>
        <v>3386990247.1300006</v>
      </c>
      <c r="E40" s="130">
        <f>SUM(E41:E57)</f>
        <v>2399451.5299999998</v>
      </c>
      <c r="F40" s="130">
        <f t="shared" ref="F40:P40" si="6">SUM(F41:F57)</f>
        <v>15540387.17</v>
      </c>
      <c r="G40" s="130">
        <f t="shared" si="6"/>
        <v>14903838.039999999</v>
      </c>
      <c r="H40" s="130">
        <f t="shared" si="6"/>
        <v>10311994.949999999</v>
      </c>
      <c r="I40" s="130">
        <f t="shared" si="6"/>
        <v>16237192.18</v>
      </c>
      <c r="J40" s="130">
        <f t="shared" si="6"/>
        <v>103301925.96000001</v>
      </c>
      <c r="K40" s="130">
        <f t="shared" si="6"/>
        <v>64130197.909999996</v>
      </c>
      <c r="L40" s="130">
        <f t="shared" si="6"/>
        <v>16631087.989999998</v>
      </c>
      <c r="M40" s="130">
        <f t="shared" si="6"/>
        <v>100729493.61</v>
      </c>
      <c r="N40" s="130">
        <f t="shared" si="6"/>
        <v>37877546.75</v>
      </c>
      <c r="O40" s="130">
        <f t="shared" si="6"/>
        <v>28852935.990000002</v>
      </c>
      <c r="P40" s="130">
        <f t="shared" si="6"/>
        <v>431786067.03999996</v>
      </c>
      <c r="Q40" s="130">
        <f>SUM(Q41:Q57)</f>
        <v>842702119.12000012</v>
      </c>
      <c r="R40" s="41"/>
      <c r="S40" s="41"/>
      <c r="T40" s="41"/>
      <c r="U40" s="41"/>
      <c r="V40" s="41"/>
      <c r="W40" s="41"/>
      <c r="X40" s="41"/>
      <c r="Y40" s="41"/>
      <c r="Z40" s="41"/>
      <c r="AA40" s="41"/>
      <c r="AB40" s="41"/>
      <c r="AC40" s="44"/>
      <c r="AD40" s="44"/>
      <c r="AE40" s="44"/>
      <c r="AF40" s="44"/>
      <c r="AG40" s="44"/>
      <c r="AH40" s="44"/>
      <c r="AI40" s="44"/>
      <c r="AJ40" s="44"/>
      <c r="AK40" s="44"/>
      <c r="AL40" s="44"/>
      <c r="AM40" s="44"/>
      <c r="AN40" s="44"/>
      <c r="AO40" s="44"/>
      <c r="AP40" s="44"/>
      <c r="AQ40" s="44"/>
      <c r="AR40" s="44"/>
      <c r="AS40" s="44"/>
    </row>
    <row r="41" spans="2:45">
      <c r="B41" s="10" t="s">
        <v>96</v>
      </c>
      <c r="C41" s="132">
        <v>10978179</v>
      </c>
      <c r="D41" s="132">
        <v>116695159.61999999</v>
      </c>
      <c r="E41" s="12">
        <v>0</v>
      </c>
      <c r="F41" s="12">
        <v>0</v>
      </c>
      <c r="G41" s="12">
        <v>0</v>
      </c>
      <c r="H41" s="12">
        <v>0</v>
      </c>
      <c r="I41" s="12">
        <v>0</v>
      </c>
      <c r="J41" s="166">
        <v>525</v>
      </c>
      <c r="K41" s="166">
        <v>20192207.16</v>
      </c>
      <c r="L41" s="166">
        <v>3499.25</v>
      </c>
      <c r="M41" s="166">
        <v>1998026.46</v>
      </c>
      <c r="N41" s="12">
        <v>0</v>
      </c>
      <c r="O41" s="12">
        <v>0</v>
      </c>
      <c r="P41" s="166">
        <v>73914181.189999998</v>
      </c>
      <c r="Q41" s="166">
        <f t="shared" ref="Q41:Q57" si="7">E41+F41+G41+H41+I41+J41+K41+L41+M41+O41+N41+P41</f>
        <v>96108439.060000002</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c r="B42" s="10" t="s">
        <v>66</v>
      </c>
      <c r="C42" s="11">
        <v>0</v>
      </c>
      <c r="D42" s="11">
        <v>0</v>
      </c>
      <c r="E42" s="12">
        <v>0</v>
      </c>
      <c r="F42" s="12">
        <v>0</v>
      </c>
      <c r="G42" s="12">
        <v>0</v>
      </c>
      <c r="H42" s="12">
        <v>0</v>
      </c>
      <c r="I42" s="12">
        <v>0</v>
      </c>
      <c r="J42" s="12">
        <v>0</v>
      </c>
      <c r="K42" s="12">
        <v>0</v>
      </c>
      <c r="L42" s="12">
        <v>0</v>
      </c>
      <c r="M42" s="12">
        <v>0</v>
      </c>
      <c r="N42" s="12">
        <v>0</v>
      </c>
      <c r="O42" s="12">
        <v>0</v>
      </c>
      <c r="P42" s="12">
        <v>0</v>
      </c>
      <c r="Q42" s="12">
        <f t="shared" si="7"/>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c r="B43" s="10" t="s">
        <v>97</v>
      </c>
      <c r="C43" s="132">
        <v>12943353</v>
      </c>
      <c r="D43" s="132">
        <v>23690491</v>
      </c>
      <c r="E43" s="12">
        <v>0</v>
      </c>
      <c r="F43" s="12">
        <v>0</v>
      </c>
      <c r="G43" s="12">
        <v>0</v>
      </c>
      <c r="H43" s="12">
        <v>0</v>
      </c>
      <c r="I43" s="12">
        <v>0</v>
      </c>
      <c r="J43" s="12">
        <v>0</v>
      </c>
      <c r="K43" s="12">
        <v>0</v>
      </c>
      <c r="L43" s="12">
        <v>0</v>
      </c>
      <c r="M43" s="12">
        <v>0</v>
      </c>
      <c r="N43" s="12">
        <v>0</v>
      </c>
      <c r="O43" s="12">
        <v>0</v>
      </c>
      <c r="P43" s="166">
        <v>9943775.8800000008</v>
      </c>
      <c r="Q43" s="166">
        <f t="shared" si="7"/>
        <v>9943775.8800000008</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c r="B44" s="10" t="s">
        <v>92</v>
      </c>
      <c r="C44" s="132">
        <v>8559802</v>
      </c>
      <c r="D44" s="132">
        <v>7056640.1500000004</v>
      </c>
      <c r="E44" s="12">
        <v>0</v>
      </c>
      <c r="F44" s="12">
        <v>0</v>
      </c>
      <c r="G44" s="12">
        <v>0</v>
      </c>
      <c r="H44" s="12">
        <v>0</v>
      </c>
      <c r="I44" s="12">
        <v>0</v>
      </c>
      <c r="J44" s="12">
        <v>0</v>
      </c>
      <c r="K44" s="12">
        <v>0</v>
      </c>
      <c r="L44" s="12">
        <v>0</v>
      </c>
      <c r="M44" s="12">
        <v>0</v>
      </c>
      <c r="N44" s="12">
        <v>0</v>
      </c>
      <c r="O44" s="12">
        <v>0</v>
      </c>
      <c r="P44" s="12">
        <v>0</v>
      </c>
      <c r="Q44" s="12">
        <f t="shared" si="7"/>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c r="B45" s="10" t="s">
        <v>67</v>
      </c>
      <c r="C45" s="132">
        <v>5000000</v>
      </c>
      <c r="D45" s="132">
        <v>35828768.600000001</v>
      </c>
      <c r="E45" s="12">
        <v>0</v>
      </c>
      <c r="F45" s="12">
        <v>0</v>
      </c>
      <c r="G45" s="12">
        <v>0</v>
      </c>
      <c r="H45" s="12">
        <v>0</v>
      </c>
      <c r="I45" s="12">
        <v>0</v>
      </c>
      <c r="J45" s="166">
        <v>673575.54</v>
      </c>
      <c r="K45" s="12">
        <v>0</v>
      </c>
      <c r="L45" s="12">
        <v>0</v>
      </c>
      <c r="M45" s="12">
        <v>0</v>
      </c>
      <c r="N45" s="12">
        <v>0</v>
      </c>
      <c r="O45" s="12">
        <v>0</v>
      </c>
      <c r="P45" s="166">
        <v>27583846</v>
      </c>
      <c r="Q45" s="166">
        <f t="shared" si="7"/>
        <v>28257421.539999999</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c r="B46" s="10" t="s">
        <v>59</v>
      </c>
      <c r="C46" s="132">
        <v>5000000</v>
      </c>
      <c r="D46" s="132">
        <v>71527775.370000005</v>
      </c>
      <c r="E46" s="12">
        <v>0</v>
      </c>
      <c r="F46" s="12">
        <v>0</v>
      </c>
      <c r="G46" s="12">
        <v>0</v>
      </c>
      <c r="H46" s="12">
        <v>0</v>
      </c>
      <c r="I46" s="12">
        <v>0</v>
      </c>
      <c r="J46" s="12">
        <v>0</v>
      </c>
      <c r="K46" s="12">
        <v>0</v>
      </c>
      <c r="L46" s="12">
        <v>0</v>
      </c>
      <c r="M46" s="12">
        <v>0</v>
      </c>
      <c r="N46" s="12">
        <v>0</v>
      </c>
      <c r="O46" s="12">
        <v>0</v>
      </c>
      <c r="P46" s="166">
        <v>65957577.720000006</v>
      </c>
      <c r="Q46" s="166">
        <f t="shared" si="7"/>
        <v>65957577.720000006</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c r="B47" s="10" t="s">
        <v>98</v>
      </c>
      <c r="C47" s="132">
        <v>20000000</v>
      </c>
      <c r="D47" s="132">
        <v>3100000</v>
      </c>
      <c r="E47" s="12">
        <v>0</v>
      </c>
      <c r="F47" s="12">
        <v>0</v>
      </c>
      <c r="G47" s="12">
        <v>0</v>
      </c>
      <c r="H47" s="12">
        <v>0</v>
      </c>
      <c r="I47" s="12">
        <v>0</v>
      </c>
      <c r="J47" s="12">
        <v>0</v>
      </c>
      <c r="K47" s="12">
        <v>0</v>
      </c>
      <c r="L47" s="12">
        <v>0</v>
      </c>
      <c r="M47" s="12">
        <v>0</v>
      </c>
      <c r="N47" s="12">
        <v>0</v>
      </c>
      <c r="O47" s="12">
        <v>0</v>
      </c>
      <c r="P47" s="12">
        <v>0</v>
      </c>
      <c r="Q47" s="12">
        <f t="shared" si="7"/>
        <v>0</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c r="B48" s="10" t="s">
        <v>99</v>
      </c>
      <c r="C48" s="132">
        <v>372470249</v>
      </c>
      <c r="D48" s="132">
        <v>619911464.41999996</v>
      </c>
      <c r="E48" s="166">
        <v>2399451.5299999998</v>
      </c>
      <c r="F48" s="166">
        <v>15540387.17</v>
      </c>
      <c r="G48" s="166">
        <v>13525159.629999999</v>
      </c>
      <c r="H48" s="166">
        <v>10055795.92</v>
      </c>
      <c r="I48" s="166">
        <v>15820963.15</v>
      </c>
      <c r="J48" s="166">
        <v>79916967.390000001</v>
      </c>
      <c r="K48" s="166">
        <v>27752350.719999999</v>
      </c>
      <c r="L48" s="166">
        <v>16501386.529999997</v>
      </c>
      <c r="M48" s="166">
        <v>28345669.489999998</v>
      </c>
      <c r="N48" s="166">
        <v>37751344.539999999</v>
      </c>
      <c r="O48" s="166">
        <v>28726733.780000001</v>
      </c>
      <c r="P48" s="166">
        <v>90716346.409999996</v>
      </c>
      <c r="Q48" s="166">
        <f t="shared" si="7"/>
        <v>367052556.25999999</v>
      </c>
      <c r="R48" s="41"/>
      <c r="S48" s="41"/>
      <c r="T48" s="41"/>
      <c r="U48" s="41">
        <v>0</v>
      </c>
      <c r="V48" s="41">
        <v>0</v>
      </c>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c r="B49" s="10" t="s">
        <v>100</v>
      </c>
      <c r="C49" s="132">
        <v>124538850</v>
      </c>
      <c r="D49" s="132">
        <v>231507139.66</v>
      </c>
      <c r="E49" s="12">
        <v>0</v>
      </c>
      <c r="F49" s="12">
        <v>0</v>
      </c>
      <c r="G49" s="12">
        <v>0</v>
      </c>
      <c r="H49" s="12">
        <v>0</v>
      </c>
      <c r="I49" s="12">
        <v>0</v>
      </c>
      <c r="J49" s="166">
        <v>22584759</v>
      </c>
      <c r="K49" s="12">
        <v>0</v>
      </c>
      <c r="L49" s="12">
        <v>0</v>
      </c>
      <c r="M49" s="166">
        <v>69933286.109999999</v>
      </c>
      <c r="N49" s="12">
        <v>0</v>
      </c>
      <c r="O49" s="12">
        <v>0</v>
      </c>
      <c r="P49" s="166">
        <v>128224841.81999999</v>
      </c>
      <c r="Q49" s="166">
        <f t="shared" si="7"/>
        <v>220742886.93000001</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c r="B50" s="10" t="s">
        <v>70</v>
      </c>
      <c r="C50" s="11">
        <v>0</v>
      </c>
      <c r="D50" s="132">
        <v>2551790.1800000002</v>
      </c>
      <c r="E50" s="12">
        <v>0</v>
      </c>
      <c r="F50" s="12">
        <v>0</v>
      </c>
      <c r="G50" s="12">
        <v>0</v>
      </c>
      <c r="H50" s="12">
        <v>0</v>
      </c>
      <c r="I50" s="12">
        <v>0</v>
      </c>
      <c r="J50" s="12">
        <v>0</v>
      </c>
      <c r="K50" s="12">
        <v>0</v>
      </c>
      <c r="L50" s="12">
        <v>0</v>
      </c>
      <c r="M50" s="12">
        <v>0</v>
      </c>
      <c r="N50" s="12">
        <v>0</v>
      </c>
      <c r="O50" s="12">
        <v>0</v>
      </c>
      <c r="P50" s="166">
        <v>2551789.44</v>
      </c>
      <c r="Q50" s="166">
        <f t="shared" si="7"/>
        <v>2551789.44</v>
      </c>
      <c r="R50" s="41"/>
      <c r="S50" s="41"/>
      <c r="T50" s="41"/>
      <c r="U50" s="41"/>
      <c r="V50" s="41"/>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c r="B51" s="10" t="s">
        <v>101</v>
      </c>
      <c r="C51" s="11">
        <v>0</v>
      </c>
      <c r="D51" s="132">
        <v>492114.51</v>
      </c>
      <c r="E51" s="12">
        <v>0</v>
      </c>
      <c r="F51" s="12">
        <v>0</v>
      </c>
      <c r="G51" s="12">
        <v>0</v>
      </c>
      <c r="H51" s="12">
        <v>0</v>
      </c>
      <c r="I51" s="12">
        <v>0</v>
      </c>
      <c r="J51" s="12">
        <v>0</v>
      </c>
      <c r="K51" s="166">
        <v>220000</v>
      </c>
      <c r="L51" s="12">
        <v>0</v>
      </c>
      <c r="M51" s="12">
        <v>0</v>
      </c>
      <c r="N51" s="12">
        <v>0</v>
      </c>
      <c r="O51" s="12">
        <v>0</v>
      </c>
      <c r="P51" s="12">
        <v>0</v>
      </c>
      <c r="Q51" s="166">
        <f t="shared" si="7"/>
        <v>220000</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c r="B52" s="10" t="s">
        <v>46</v>
      </c>
      <c r="C52" s="132">
        <v>2327732667</v>
      </c>
      <c r="D52" s="132">
        <v>2227184552.8400002</v>
      </c>
      <c r="E52" s="12">
        <v>0</v>
      </c>
      <c r="F52" s="12">
        <v>0</v>
      </c>
      <c r="G52" s="12">
        <v>0</v>
      </c>
      <c r="H52" s="12">
        <v>0</v>
      </c>
      <c r="I52" s="12">
        <v>0</v>
      </c>
      <c r="J52" s="12">
        <v>0</v>
      </c>
      <c r="K52" s="12">
        <v>0</v>
      </c>
      <c r="L52" s="12">
        <v>0</v>
      </c>
      <c r="M52" s="12">
        <v>0</v>
      </c>
      <c r="N52" s="12">
        <v>0</v>
      </c>
      <c r="O52" s="12">
        <v>0</v>
      </c>
      <c r="P52" s="166">
        <v>5501980.4199999999</v>
      </c>
      <c r="Q52" s="166">
        <f t="shared" si="7"/>
        <v>5501980.4199999999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c r="B53" s="10" t="s">
        <v>76</v>
      </c>
      <c r="C53" s="11">
        <v>0</v>
      </c>
      <c r="D53" s="11">
        <v>0</v>
      </c>
      <c r="E53" s="12">
        <v>0</v>
      </c>
      <c r="F53" s="12">
        <v>0</v>
      </c>
      <c r="G53" s="12">
        <v>0</v>
      </c>
      <c r="H53" s="12">
        <v>0</v>
      </c>
      <c r="I53" s="12">
        <v>0</v>
      </c>
      <c r="J53" s="12">
        <v>0</v>
      </c>
      <c r="K53" s="12">
        <v>0</v>
      </c>
      <c r="L53" s="12">
        <v>0</v>
      </c>
      <c r="M53" s="12">
        <v>0</v>
      </c>
      <c r="N53" s="12">
        <v>0</v>
      </c>
      <c r="O53" s="12">
        <v>0</v>
      </c>
      <c r="P53" s="12">
        <v>0</v>
      </c>
      <c r="Q53" s="12">
        <f t="shared" si="7"/>
        <v>0</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c r="B54" s="10" t="s">
        <v>102</v>
      </c>
      <c r="C54" s="11">
        <v>0</v>
      </c>
      <c r="D54" s="132">
        <v>17940881.170000002</v>
      </c>
      <c r="E54" s="12">
        <v>0</v>
      </c>
      <c r="F54" s="12">
        <v>0</v>
      </c>
      <c r="G54" s="12">
        <v>0</v>
      </c>
      <c r="H54" s="12">
        <v>0</v>
      </c>
      <c r="I54" s="12">
        <v>0</v>
      </c>
      <c r="J54" s="12">
        <v>0</v>
      </c>
      <c r="K54" s="166">
        <v>15839541</v>
      </c>
      <c r="L54" s="12">
        <v>0</v>
      </c>
      <c r="M54" s="166">
        <v>119359.34</v>
      </c>
      <c r="N54" s="12">
        <v>0</v>
      </c>
      <c r="O54" s="12">
        <v>0</v>
      </c>
      <c r="P54" s="166">
        <v>1806905.59</v>
      </c>
      <c r="Q54" s="166">
        <f t="shared" si="7"/>
        <v>17765805.93</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c r="B55" s="10" t="s">
        <v>63</v>
      </c>
      <c r="C55" s="11">
        <v>0</v>
      </c>
      <c r="D55" s="132">
        <v>4440</v>
      </c>
      <c r="E55" s="11">
        <v>0</v>
      </c>
      <c r="F55" s="11">
        <v>0</v>
      </c>
      <c r="G55" s="11">
        <v>0</v>
      </c>
      <c r="H55" s="11">
        <v>0</v>
      </c>
      <c r="I55" s="11">
        <v>0</v>
      </c>
      <c r="J55" s="11">
        <v>0</v>
      </c>
      <c r="K55" s="11">
        <v>0</v>
      </c>
      <c r="L55" s="11">
        <v>0</v>
      </c>
      <c r="M55" s="11">
        <v>0</v>
      </c>
      <c r="N55" s="11">
        <v>0</v>
      </c>
      <c r="O55" s="11">
        <v>0</v>
      </c>
      <c r="P55" s="132">
        <v>4440</v>
      </c>
      <c r="Q55" s="166">
        <f t="shared" si="7"/>
        <v>4440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c r="B56" s="10" t="s">
        <v>106</v>
      </c>
      <c r="C56" s="11">
        <v>0</v>
      </c>
      <c r="D56" s="132">
        <v>3346081.71</v>
      </c>
      <c r="E56" s="12">
        <v>0</v>
      </c>
      <c r="F56" s="12">
        <v>0</v>
      </c>
      <c r="G56" s="166">
        <v>1378678.41</v>
      </c>
      <c r="H56" s="166">
        <v>256199.03</v>
      </c>
      <c r="I56" s="166">
        <v>416229.03</v>
      </c>
      <c r="J56" s="166">
        <v>126099.03</v>
      </c>
      <c r="K56" s="166">
        <v>126099.03</v>
      </c>
      <c r="L56" s="166">
        <v>126202.21</v>
      </c>
      <c r="M56" s="166">
        <v>333152.21000000002</v>
      </c>
      <c r="N56" s="166">
        <v>126202.21</v>
      </c>
      <c r="O56" s="166">
        <v>126202.21</v>
      </c>
      <c r="P56" s="12">
        <v>0</v>
      </c>
      <c r="Q56" s="166">
        <f t="shared" si="7"/>
        <v>3015063.3699999996</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c r="B57" s="10" t="s">
        <v>107</v>
      </c>
      <c r="C57" s="11">
        <v>0</v>
      </c>
      <c r="D57" s="132">
        <v>26152947.899999999</v>
      </c>
      <c r="E57" s="12">
        <v>0</v>
      </c>
      <c r="F57" s="12">
        <v>0</v>
      </c>
      <c r="G57" s="12">
        <v>0</v>
      </c>
      <c r="H57" s="12">
        <v>0</v>
      </c>
      <c r="I57" s="12">
        <v>0</v>
      </c>
      <c r="J57" s="12">
        <v>0</v>
      </c>
      <c r="K57" s="12">
        <v>0</v>
      </c>
      <c r="L57" s="12">
        <v>0</v>
      </c>
      <c r="M57" s="12">
        <v>0</v>
      </c>
      <c r="N57" s="12">
        <v>0</v>
      </c>
      <c r="O57" s="12">
        <v>0</v>
      </c>
      <c r="P57" s="166">
        <v>25580382.57</v>
      </c>
      <c r="Q57" s="166">
        <f t="shared" si="7"/>
        <v>25580382.57</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c r="B58" s="15" t="s">
        <v>64</v>
      </c>
      <c r="C58" s="168">
        <f>C10+C15+C18+C20+C40</f>
        <v>765455860553</v>
      </c>
      <c r="D58" s="168">
        <f>D10+D15+D18+D20+D40</f>
        <v>777440808229.68005</v>
      </c>
      <c r="E58" s="169">
        <f>E10+E15+E18+E20+E40</f>
        <v>48051765473.999992</v>
      </c>
      <c r="F58" s="169">
        <f t="shared" ref="F58:P58" si="8">F10+F15+F18+F20+F40</f>
        <v>58631625920.779999</v>
      </c>
      <c r="G58" s="169">
        <f t="shared" si="8"/>
        <v>63435375785.600006</v>
      </c>
      <c r="H58" s="169">
        <f t="shared" si="8"/>
        <v>53414822268.880005</v>
      </c>
      <c r="I58" s="169">
        <f t="shared" si="8"/>
        <v>56675434232.550003</v>
      </c>
      <c r="J58" s="169">
        <f t="shared" si="8"/>
        <v>72961776188.570023</v>
      </c>
      <c r="K58" s="169">
        <f t="shared" si="8"/>
        <v>55985810153.370003</v>
      </c>
      <c r="L58" s="169">
        <f t="shared" si="8"/>
        <v>61252461287.879997</v>
      </c>
      <c r="M58" s="169">
        <f t="shared" si="8"/>
        <v>50526284057.660004</v>
      </c>
      <c r="N58" s="169">
        <f t="shared" si="8"/>
        <v>56684953670.310005</v>
      </c>
      <c r="O58" s="169">
        <f t="shared" si="8"/>
        <v>66239083584.239983</v>
      </c>
      <c r="P58" s="169">
        <f t="shared" si="8"/>
        <v>100407716145.28998</v>
      </c>
      <c r="Q58" s="169">
        <f>E58+F58+G58+H58+I58+J58+K58+L58+M58+O58+N58+P58</f>
        <v>744267108769.13013</v>
      </c>
      <c r="R58" s="41" t="s">
        <v>108</v>
      </c>
      <c r="S58" s="41"/>
      <c r="T58" s="41"/>
      <c r="U58" s="41"/>
      <c r="V58" s="41"/>
      <c r="W58" s="41"/>
      <c r="X58" s="41"/>
      <c r="Y58" s="41"/>
      <c r="Z58" s="42"/>
      <c r="AA58" s="42"/>
      <c r="AB58" s="42"/>
      <c r="AC58" s="44"/>
      <c r="AD58" s="44"/>
      <c r="AE58" s="44"/>
      <c r="AF58" s="44"/>
      <c r="AG58" s="44"/>
      <c r="AH58" s="44"/>
      <c r="AI58" s="44"/>
      <c r="AJ58" s="44"/>
      <c r="AK58" s="44"/>
      <c r="AL58" s="44"/>
      <c r="AM58" s="44"/>
      <c r="AN58" s="44"/>
      <c r="AO58" s="44"/>
      <c r="AP58" s="44"/>
      <c r="AQ58" s="44"/>
      <c r="AR58" s="44"/>
      <c r="AS58" s="44"/>
    </row>
    <row r="59" spans="2:45">
      <c r="B59" s="3"/>
      <c r="C59" s="3"/>
      <c r="D59" s="3"/>
      <c r="E59" s="16"/>
      <c r="F59" s="16"/>
      <c r="G59" s="16"/>
      <c r="H59" s="16"/>
      <c r="I59" s="16"/>
      <c r="J59" s="16"/>
      <c r="K59" s="16"/>
      <c r="L59" s="16"/>
      <c r="M59" s="16"/>
      <c r="N59" s="16"/>
      <c r="O59" s="16"/>
      <c r="P59" s="16"/>
      <c r="Q59" s="17"/>
      <c r="R59" s="42"/>
      <c r="S59" s="42"/>
      <c r="T59" s="42"/>
      <c r="U59" s="42"/>
      <c r="V59" s="42"/>
      <c r="W59" s="42"/>
      <c r="X59" s="42"/>
      <c r="Y59" s="42"/>
      <c r="Z59" s="42"/>
      <c r="AA59" s="42"/>
      <c r="AB59" s="42"/>
      <c r="AC59" s="44"/>
      <c r="AD59" s="44"/>
      <c r="AE59" s="44"/>
      <c r="AF59" s="44"/>
      <c r="AG59" s="44"/>
      <c r="AH59" s="44"/>
      <c r="AI59" s="44"/>
      <c r="AJ59" s="44"/>
      <c r="AK59" s="44"/>
      <c r="AL59" s="44"/>
      <c r="AM59" s="44"/>
      <c r="AN59" s="44"/>
      <c r="AO59" s="44"/>
      <c r="AP59" s="44"/>
      <c r="AQ59" s="44"/>
      <c r="AR59" s="44"/>
      <c r="AS59" s="44"/>
    </row>
    <row r="60" spans="2:45">
      <c r="B60" s="18"/>
      <c r="C60" s="18"/>
      <c r="D60" s="18"/>
      <c r="E60" s="1"/>
      <c r="F60" s="1"/>
      <c r="G60" s="1"/>
      <c r="H60" s="1"/>
      <c r="I60" s="1"/>
      <c r="J60" s="1"/>
      <c r="K60" s="1"/>
      <c r="L60" s="1"/>
      <c r="M60" s="1"/>
      <c r="N60" s="1"/>
      <c r="O60" s="1"/>
      <c r="P60" s="1"/>
      <c r="Q60" s="2"/>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ht="30">
      <c r="B61" s="15" t="s">
        <v>65</v>
      </c>
      <c r="C61" s="35" t="s">
        <v>7</v>
      </c>
      <c r="D61" s="35" t="s">
        <v>8</v>
      </c>
      <c r="E61" s="19" t="s">
        <v>12</v>
      </c>
      <c r="F61" s="19" t="s">
        <v>13</v>
      </c>
      <c r="G61" s="19" t="s">
        <v>14</v>
      </c>
      <c r="H61" s="19" t="s">
        <v>15</v>
      </c>
      <c r="I61" s="19" t="str">
        <f t="shared" ref="I61:P61" si="9">+I9</f>
        <v>MAYO</v>
      </c>
      <c r="J61" s="19" t="str">
        <f t="shared" si="9"/>
        <v>JUNIO</v>
      </c>
      <c r="K61" s="19" t="str">
        <f t="shared" si="9"/>
        <v>JULIO</v>
      </c>
      <c r="L61" s="19" t="str">
        <f t="shared" si="9"/>
        <v>AGOSTO</v>
      </c>
      <c r="M61" s="19" t="str">
        <f t="shared" si="9"/>
        <v>SEPTIEMBRE</v>
      </c>
      <c r="N61" s="19" t="str">
        <f t="shared" si="9"/>
        <v>OCTUBRE</v>
      </c>
      <c r="O61" s="19" t="str">
        <f t="shared" si="9"/>
        <v>NOVIEMBRE</v>
      </c>
      <c r="P61" s="19" t="str">
        <f t="shared" si="9"/>
        <v>DICIEMBRE</v>
      </c>
      <c r="Q61" s="19" t="s">
        <v>24</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c r="B62" s="8" t="s">
        <v>25</v>
      </c>
      <c r="C62" s="130">
        <f t="shared" ref="C62:D62" si="10">SUM(C63)</f>
        <v>113698504221</v>
      </c>
      <c r="D62" s="130">
        <f t="shared" si="10"/>
        <v>96025005808</v>
      </c>
      <c r="E62" s="130">
        <f>SUM(E63)</f>
        <v>2303573358.6300001</v>
      </c>
      <c r="F62" s="130">
        <f t="shared" ref="F62:P62" si="11">SUM(F63)</f>
        <v>7760491663.3999996</v>
      </c>
      <c r="G62" s="130">
        <f t="shared" si="11"/>
        <v>13504792875.309999</v>
      </c>
      <c r="H62" s="130">
        <f>SUM(H63)</f>
        <v>40725741955.82</v>
      </c>
      <c r="I62" s="130">
        <f t="shared" si="11"/>
        <v>3974975672.7800002</v>
      </c>
      <c r="J62" s="130">
        <f t="shared" si="11"/>
        <v>2194740009.9699998</v>
      </c>
      <c r="K62" s="130">
        <f t="shared" si="11"/>
        <v>2921640642.0300002</v>
      </c>
      <c r="L62" s="130">
        <f>SUM(L63)</f>
        <v>2130982877.6399999</v>
      </c>
      <c r="M62" s="130">
        <f t="shared" si="11"/>
        <v>3480331103.4299998</v>
      </c>
      <c r="N62" s="130">
        <f t="shared" si="11"/>
        <v>3285081342.5</v>
      </c>
      <c r="O62" s="130">
        <f t="shared" si="11"/>
        <v>3549130818.0299997</v>
      </c>
      <c r="P62" s="130">
        <f t="shared" si="11"/>
        <v>1737485372.5599999</v>
      </c>
      <c r="Q62" s="130">
        <f t="shared" ref="Q62:Q74" si="12">E62+F62+G62+H62+I62+J62+K62+L62+M62+O62+N62+P62</f>
        <v>87568967692.099976</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c r="B63" s="10" t="s">
        <v>26</v>
      </c>
      <c r="C63" s="132">
        <v>113698504221</v>
      </c>
      <c r="D63" s="132">
        <v>96025005808</v>
      </c>
      <c r="E63" s="166">
        <v>2303573358.6300001</v>
      </c>
      <c r="F63" s="166">
        <v>7760491663.3999996</v>
      </c>
      <c r="G63" s="166">
        <v>13504792875.309999</v>
      </c>
      <c r="H63" s="166">
        <v>40725741955.82</v>
      </c>
      <c r="I63" s="166">
        <v>3974975672.7800002</v>
      </c>
      <c r="J63" s="166">
        <v>2194740009.9699998</v>
      </c>
      <c r="K63" s="166">
        <v>2921640642.0300002</v>
      </c>
      <c r="L63" s="166">
        <v>2130982877.6399999</v>
      </c>
      <c r="M63" s="166">
        <v>3480331103.4299998</v>
      </c>
      <c r="N63" s="166">
        <v>3285081342.5</v>
      </c>
      <c r="O63" s="166">
        <v>3549130818.0299997</v>
      </c>
      <c r="P63" s="166">
        <v>1737485372.5599999</v>
      </c>
      <c r="Q63" s="166">
        <f t="shared" si="12"/>
        <v>87568967692.099976</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c r="B64" s="8" t="s">
        <v>30</v>
      </c>
      <c r="C64" s="151">
        <f>SUM(C65:C66)</f>
        <v>15867219</v>
      </c>
      <c r="D64" s="151">
        <f>SUM(D65:D66)</f>
        <v>15867219</v>
      </c>
      <c r="E64" s="20">
        <f>SUM(E65:E66)</f>
        <v>0</v>
      </c>
      <c r="F64" s="20">
        <f>SUM(F65:F66)</f>
        <v>0</v>
      </c>
      <c r="G64" s="20">
        <f t="shared" ref="G64:P64" si="13">SUM(G65:G66)</f>
        <v>0</v>
      </c>
      <c r="H64" s="20">
        <f t="shared" si="13"/>
        <v>0</v>
      </c>
      <c r="I64" s="20">
        <f t="shared" si="13"/>
        <v>0</v>
      </c>
      <c r="J64" s="20">
        <f t="shared" si="13"/>
        <v>0</v>
      </c>
      <c r="K64" s="20">
        <f t="shared" si="13"/>
        <v>0</v>
      </c>
      <c r="L64" s="20">
        <f t="shared" si="13"/>
        <v>0</v>
      </c>
      <c r="M64" s="20">
        <f t="shared" si="13"/>
        <v>0</v>
      </c>
      <c r="N64" s="20">
        <f t="shared" si="13"/>
        <v>0</v>
      </c>
      <c r="O64" s="20">
        <f t="shared" si="13"/>
        <v>0</v>
      </c>
      <c r="P64" s="20">
        <f t="shared" si="13"/>
        <v>0</v>
      </c>
      <c r="Q64" s="20">
        <f t="shared" si="12"/>
        <v>0</v>
      </c>
      <c r="R64" s="41"/>
      <c r="S64" s="41"/>
      <c r="T64" s="41"/>
      <c r="U64" s="41"/>
      <c r="V64" s="41"/>
      <c r="W64" s="41"/>
      <c r="X64" s="41"/>
      <c r="Y64" s="42"/>
      <c r="Z64" s="42"/>
      <c r="AA64" s="42"/>
      <c r="AB64" s="42"/>
      <c r="AC64" s="44"/>
      <c r="AD64" s="44"/>
      <c r="AE64" s="44"/>
      <c r="AF64" s="44"/>
      <c r="AG64" s="44"/>
      <c r="AH64" s="44"/>
      <c r="AI64" s="44"/>
      <c r="AJ64" s="44"/>
      <c r="AK64" s="44"/>
      <c r="AL64" s="44"/>
      <c r="AM64" s="44"/>
      <c r="AN64" s="44"/>
      <c r="AO64" s="44"/>
      <c r="AP64" s="44"/>
      <c r="AQ64" s="44"/>
      <c r="AR64" s="44"/>
      <c r="AS64" s="44"/>
    </row>
    <row r="65" spans="2:45">
      <c r="B65" s="10" t="s">
        <v>26</v>
      </c>
      <c r="C65" s="21">
        <v>0</v>
      </c>
      <c r="D65" s="21">
        <v>0</v>
      </c>
      <c r="E65" s="22">
        <v>0</v>
      </c>
      <c r="F65" s="22">
        <v>0</v>
      </c>
      <c r="G65" s="22">
        <v>0</v>
      </c>
      <c r="H65" s="22">
        <v>0</v>
      </c>
      <c r="I65" s="22">
        <v>0</v>
      </c>
      <c r="J65" s="22">
        <v>0</v>
      </c>
      <c r="K65" s="22">
        <v>0</v>
      </c>
      <c r="L65" s="22">
        <v>0</v>
      </c>
      <c r="M65" s="22">
        <v>0</v>
      </c>
      <c r="N65" s="22">
        <v>0</v>
      </c>
      <c r="O65" s="22">
        <v>0</v>
      </c>
      <c r="P65" s="22">
        <v>0</v>
      </c>
      <c r="Q65" s="22">
        <f t="shared" si="12"/>
        <v>0</v>
      </c>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2:45">
      <c r="B66" s="10" t="s">
        <v>31</v>
      </c>
      <c r="C66" s="132">
        <v>15867219</v>
      </c>
      <c r="D66" s="132">
        <v>15867219</v>
      </c>
      <c r="E66" s="22">
        <v>0</v>
      </c>
      <c r="F66" s="22">
        <v>0</v>
      </c>
      <c r="G66" s="22">
        <v>0</v>
      </c>
      <c r="H66" s="22">
        <v>0</v>
      </c>
      <c r="I66" s="22">
        <v>0</v>
      </c>
      <c r="J66" s="22">
        <v>0</v>
      </c>
      <c r="K66" s="22">
        <v>0</v>
      </c>
      <c r="L66" s="22">
        <v>0</v>
      </c>
      <c r="M66" s="22">
        <v>0</v>
      </c>
      <c r="N66" s="22">
        <v>0</v>
      </c>
      <c r="O66" s="22">
        <v>0</v>
      </c>
      <c r="P66" s="22">
        <v>0</v>
      </c>
      <c r="Q66" s="22">
        <f t="shared" si="12"/>
        <v>0</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2:45">
      <c r="B67" s="8" t="s">
        <v>32</v>
      </c>
      <c r="C67" s="20">
        <f>+C69+C68</f>
        <v>0</v>
      </c>
      <c r="D67" s="130">
        <f>+D69+D68</f>
        <v>7130000000</v>
      </c>
      <c r="E67" s="20">
        <f t="shared" ref="E67:P67" si="14">+E69+E68</f>
        <v>0</v>
      </c>
      <c r="F67" s="20">
        <f t="shared" si="14"/>
        <v>0</v>
      </c>
      <c r="G67" s="20">
        <f t="shared" si="14"/>
        <v>0</v>
      </c>
      <c r="H67" s="20">
        <f t="shared" si="14"/>
        <v>0</v>
      </c>
      <c r="I67" s="20">
        <f t="shared" si="14"/>
        <v>0</v>
      </c>
      <c r="J67" s="20">
        <f t="shared" si="14"/>
        <v>0</v>
      </c>
      <c r="K67" s="20">
        <f t="shared" si="14"/>
        <v>0</v>
      </c>
      <c r="L67" s="20">
        <f t="shared" si="14"/>
        <v>0</v>
      </c>
      <c r="M67" s="20">
        <f t="shared" si="14"/>
        <v>0</v>
      </c>
      <c r="N67" s="20">
        <f t="shared" si="14"/>
        <v>0</v>
      </c>
      <c r="O67" s="20">
        <f t="shared" si="14"/>
        <v>0</v>
      </c>
      <c r="P67" s="130">
        <f t="shared" si="14"/>
        <v>3731815065.3799996</v>
      </c>
      <c r="Q67" s="130">
        <f t="shared" si="12"/>
        <v>3731815065.3799996</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2:45">
      <c r="B68" s="10" t="s">
        <v>109</v>
      </c>
      <c r="C68" s="21">
        <v>0</v>
      </c>
      <c r="D68" s="132">
        <v>7130000000</v>
      </c>
      <c r="E68" s="22">
        <v>0</v>
      </c>
      <c r="F68" s="22">
        <v>0</v>
      </c>
      <c r="G68" s="22">
        <v>0</v>
      </c>
      <c r="H68" s="22">
        <v>0</v>
      </c>
      <c r="I68" s="22">
        <v>0</v>
      </c>
      <c r="J68" s="22">
        <v>0</v>
      </c>
      <c r="K68" s="22">
        <v>0</v>
      </c>
      <c r="L68" s="22">
        <v>0</v>
      </c>
      <c r="M68" s="22">
        <v>0</v>
      </c>
      <c r="N68" s="22">
        <v>0</v>
      </c>
      <c r="O68" s="22">
        <v>0</v>
      </c>
      <c r="P68" s="166">
        <v>3731815065.3799996</v>
      </c>
      <c r="Q68" s="166">
        <f t="shared" si="12"/>
        <v>3731815065.3799996</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2:45">
      <c r="B69" s="10" t="s">
        <v>34</v>
      </c>
      <c r="C69" s="21">
        <v>0</v>
      </c>
      <c r="D69" s="21"/>
      <c r="E69" s="22">
        <v>0</v>
      </c>
      <c r="F69" s="22">
        <v>0</v>
      </c>
      <c r="G69" s="22">
        <v>0</v>
      </c>
      <c r="H69" s="22">
        <v>0</v>
      </c>
      <c r="I69" s="22">
        <v>0</v>
      </c>
      <c r="J69" s="22">
        <v>0</v>
      </c>
      <c r="K69" s="22">
        <v>0</v>
      </c>
      <c r="L69" s="22">
        <v>0</v>
      </c>
      <c r="M69" s="22">
        <v>0</v>
      </c>
      <c r="N69" s="22">
        <v>0</v>
      </c>
      <c r="O69" s="22">
        <v>0</v>
      </c>
      <c r="P69" s="22">
        <v>0</v>
      </c>
      <c r="Q69" s="22">
        <f t="shared" si="12"/>
        <v>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2:45">
      <c r="B70" s="8" t="s">
        <v>35</v>
      </c>
      <c r="C70" s="151">
        <f>SUM(C71:C75)</f>
        <v>42640314358</v>
      </c>
      <c r="D70" s="151">
        <f>SUM(D71:D75)</f>
        <v>53183812771</v>
      </c>
      <c r="E70" s="130">
        <f>SUM(E71:E75)</f>
        <v>3559830777.6700001</v>
      </c>
      <c r="F70" s="130">
        <f>SUM(F71:F75)</f>
        <v>1472043223.6900001</v>
      </c>
      <c r="G70" s="130">
        <f t="shared" ref="G70:P70" si="15">SUM(G71:G75)</f>
        <v>4650491711.7399998</v>
      </c>
      <c r="H70" s="130">
        <f t="shared" si="15"/>
        <v>4698894260.6499996</v>
      </c>
      <c r="I70" s="130">
        <f>SUM(I71:I75)</f>
        <v>4539055857.5299997</v>
      </c>
      <c r="J70" s="130">
        <f t="shared" si="15"/>
        <v>2771438599.9299998</v>
      </c>
      <c r="K70" s="130">
        <f t="shared" si="15"/>
        <v>3774760794.6500001</v>
      </c>
      <c r="L70" s="130">
        <f>SUM(L71:L75)</f>
        <v>2027572425.24</v>
      </c>
      <c r="M70" s="130">
        <f>SUM(M71:M75)</f>
        <v>2775333288.9700003</v>
      </c>
      <c r="N70" s="130">
        <f t="shared" si="15"/>
        <v>3025927540.8899999</v>
      </c>
      <c r="O70" s="130">
        <f t="shared" si="15"/>
        <v>4178303460.4200001</v>
      </c>
      <c r="P70" s="130">
        <f t="shared" si="15"/>
        <v>12900819695.549999</v>
      </c>
      <c r="Q70" s="130">
        <f t="shared" si="12"/>
        <v>50374471636.930008</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2:45">
      <c r="B71" s="10" t="s">
        <v>39</v>
      </c>
      <c r="C71" s="33">
        <v>0</v>
      </c>
      <c r="D71" s="33">
        <v>0</v>
      </c>
      <c r="E71" s="20">
        <v>0</v>
      </c>
      <c r="F71" s="20">
        <v>0</v>
      </c>
      <c r="G71" s="20">
        <v>0</v>
      </c>
      <c r="H71" s="20">
        <v>0</v>
      </c>
      <c r="I71" s="20">
        <v>0</v>
      </c>
      <c r="J71" s="20">
        <v>0</v>
      </c>
      <c r="K71" s="20">
        <v>0</v>
      </c>
      <c r="L71" s="20">
        <v>0</v>
      </c>
      <c r="M71" s="33">
        <v>0</v>
      </c>
      <c r="N71" s="33">
        <v>0</v>
      </c>
      <c r="O71" s="33">
        <v>0</v>
      </c>
      <c r="P71" s="33">
        <v>0</v>
      </c>
      <c r="Q71" s="33">
        <f t="shared" si="12"/>
        <v>0</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2:45">
      <c r="B72" s="10" t="s">
        <v>40</v>
      </c>
      <c r="C72" s="33">
        <v>0</v>
      </c>
      <c r="D72" s="167">
        <v>10543498413</v>
      </c>
      <c r="E72" s="20">
        <v>0</v>
      </c>
      <c r="F72" s="20">
        <v>0</v>
      </c>
      <c r="G72" s="20">
        <v>0</v>
      </c>
      <c r="H72" s="20">
        <v>0</v>
      </c>
      <c r="I72" s="20">
        <v>0</v>
      </c>
      <c r="J72" s="20">
        <v>0</v>
      </c>
      <c r="K72" s="20">
        <v>0</v>
      </c>
      <c r="L72" s="20">
        <v>0</v>
      </c>
      <c r="M72" s="33">
        <v>0</v>
      </c>
      <c r="N72" s="33">
        <v>0</v>
      </c>
      <c r="O72" s="33">
        <v>0</v>
      </c>
      <c r="P72" s="167">
        <v>10543498412.549999</v>
      </c>
      <c r="Q72" s="166">
        <f t="shared" si="12"/>
        <v>10543498412.549999</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2:45">
      <c r="B73" s="10" t="s">
        <v>71</v>
      </c>
      <c r="C73" s="21">
        <v>0</v>
      </c>
      <c r="D73" s="21">
        <v>0</v>
      </c>
      <c r="E73" s="22">
        <v>0</v>
      </c>
      <c r="F73" s="22">
        <v>0</v>
      </c>
      <c r="G73" s="22">
        <v>0</v>
      </c>
      <c r="H73" s="22">
        <v>0</v>
      </c>
      <c r="I73" s="22">
        <v>0</v>
      </c>
      <c r="J73" s="22">
        <v>0</v>
      </c>
      <c r="K73" s="20">
        <v>0</v>
      </c>
      <c r="L73" s="20">
        <v>0</v>
      </c>
      <c r="M73" s="22">
        <v>0</v>
      </c>
      <c r="N73" s="22">
        <v>0</v>
      </c>
      <c r="O73" s="22">
        <v>0</v>
      </c>
      <c r="P73" s="22">
        <v>0</v>
      </c>
      <c r="Q73" s="22">
        <f t="shared" si="12"/>
        <v>0</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2:45">
      <c r="B74" s="10" t="s">
        <v>50</v>
      </c>
      <c r="C74" s="21">
        <v>0</v>
      </c>
      <c r="D74" s="21">
        <v>0</v>
      </c>
      <c r="E74" s="22">
        <v>0</v>
      </c>
      <c r="F74" s="22">
        <v>0</v>
      </c>
      <c r="G74" s="22">
        <v>0</v>
      </c>
      <c r="H74" s="22">
        <v>0</v>
      </c>
      <c r="I74" s="22">
        <v>0</v>
      </c>
      <c r="J74" s="22">
        <v>0</v>
      </c>
      <c r="K74" s="20">
        <v>0</v>
      </c>
      <c r="L74" s="20">
        <v>0</v>
      </c>
      <c r="M74" s="22">
        <v>0</v>
      </c>
      <c r="N74" s="22">
        <v>0</v>
      </c>
      <c r="O74" s="22">
        <v>0</v>
      </c>
      <c r="P74" s="22">
        <v>0</v>
      </c>
      <c r="Q74" s="22">
        <f t="shared" si="12"/>
        <v>0</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2:45">
      <c r="B75" s="10" t="s">
        <v>52</v>
      </c>
      <c r="C75" s="132">
        <v>42640314358</v>
      </c>
      <c r="D75" s="132">
        <v>42640314358</v>
      </c>
      <c r="E75" s="166">
        <v>3559830777.6700001</v>
      </c>
      <c r="F75" s="166">
        <v>1472043223.6900001</v>
      </c>
      <c r="G75" s="166">
        <v>4650491711.7399998</v>
      </c>
      <c r="H75" s="166">
        <v>4698894260.6499996</v>
      </c>
      <c r="I75" s="166">
        <v>4539055857.5299997</v>
      </c>
      <c r="J75" s="166">
        <v>2771438599.9299998</v>
      </c>
      <c r="K75" s="166">
        <v>3774760794.6500001</v>
      </c>
      <c r="L75" s="166">
        <v>2027572425.24</v>
      </c>
      <c r="M75" s="166">
        <v>2775333288.9700003</v>
      </c>
      <c r="N75" s="166">
        <v>3025927540.8899999</v>
      </c>
      <c r="O75" s="166">
        <v>4178303460.4200001</v>
      </c>
      <c r="P75" s="166">
        <v>2357321283</v>
      </c>
      <c r="Q75" s="166">
        <f>E75+F75+G75+H75+I75+J75+K75+L75+M75+O75+N75+P75</f>
        <v>39830973224.380005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2:45">
      <c r="B76" s="8" t="s">
        <v>103</v>
      </c>
      <c r="C76" s="21">
        <v>0</v>
      </c>
      <c r="D76" s="21">
        <v>0</v>
      </c>
      <c r="E76" s="21">
        <v>0</v>
      </c>
      <c r="F76" s="21">
        <v>0</v>
      </c>
      <c r="G76" s="21">
        <v>0</v>
      </c>
      <c r="H76" s="21">
        <v>0</v>
      </c>
      <c r="I76" s="21">
        <v>0</v>
      </c>
      <c r="J76" s="21">
        <v>0</v>
      </c>
      <c r="K76" s="21">
        <v>0</v>
      </c>
      <c r="L76" s="21">
        <v>0</v>
      </c>
      <c r="M76" s="21">
        <v>0</v>
      </c>
      <c r="N76" s="21">
        <v>0</v>
      </c>
      <c r="O76" s="21">
        <v>0</v>
      </c>
      <c r="P76" s="21">
        <v>0</v>
      </c>
      <c r="Q76" s="21">
        <f>E76+F76+G76+H76+I76+J76+K76+L76+M76+O76+N76+P76</f>
        <v>0</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2:45">
      <c r="B77" s="10" t="s">
        <v>26</v>
      </c>
      <c r="C77" s="21">
        <v>0</v>
      </c>
      <c r="D77" s="21">
        <v>0</v>
      </c>
      <c r="E77" s="21">
        <v>0</v>
      </c>
      <c r="F77" s="21">
        <v>0</v>
      </c>
      <c r="G77" s="21">
        <v>0</v>
      </c>
      <c r="H77" s="21">
        <v>0</v>
      </c>
      <c r="I77" s="21">
        <v>0</v>
      </c>
      <c r="J77" s="21">
        <v>0</v>
      </c>
      <c r="K77" s="21">
        <v>0</v>
      </c>
      <c r="L77" s="21">
        <v>0</v>
      </c>
      <c r="M77" s="21">
        <v>0</v>
      </c>
      <c r="N77" s="21">
        <v>0</v>
      </c>
      <c r="O77" s="21">
        <v>0</v>
      </c>
      <c r="P77" s="21">
        <v>0</v>
      </c>
      <c r="Q77" s="21">
        <f>E77+F77+G77+H77+I77+J77+K77+L77+M77+O77+N77+P77</f>
        <v>0</v>
      </c>
      <c r="R77" s="42"/>
      <c r="S77" s="42"/>
      <c r="T77" s="42"/>
      <c r="U77" s="42"/>
      <c r="V77" s="42"/>
      <c r="W77" s="42"/>
      <c r="X77" s="42"/>
      <c r="Y77" s="42"/>
      <c r="Z77" s="42"/>
      <c r="AA77" s="42"/>
      <c r="AB77" s="42"/>
      <c r="AC77" s="44"/>
      <c r="AD77" s="44"/>
      <c r="AE77" s="44"/>
      <c r="AF77" s="44"/>
      <c r="AG77" s="44"/>
      <c r="AH77" s="44"/>
      <c r="AI77" s="44"/>
      <c r="AJ77" s="44"/>
      <c r="AK77" s="44"/>
      <c r="AL77" s="44"/>
      <c r="AM77" s="44"/>
      <c r="AN77" s="44"/>
      <c r="AO77" s="44"/>
      <c r="AP77" s="44"/>
      <c r="AQ77" s="44"/>
      <c r="AR77" s="44"/>
      <c r="AS77" s="44"/>
    </row>
    <row r="78" spans="2:45" s="23" customFormat="1">
      <c r="B78" s="15" t="s">
        <v>79</v>
      </c>
      <c r="C78" s="168">
        <f t="shared" ref="C78:D78" si="16">C62+C64+C67+C70</f>
        <v>156354685798</v>
      </c>
      <c r="D78" s="168">
        <f t="shared" si="16"/>
        <v>156354685798</v>
      </c>
      <c r="E78" s="169">
        <f>E62+E64+E67+E70</f>
        <v>5863404136.3000002</v>
      </c>
      <c r="F78" s="169">
        <f t="shared" ref="F78:P78" si="17">F62+F64+F67+F70</f>
        <v>9232534887.0900002</v>
      </c>
      <c r="G78" s="169">
        <f t="shared" si="17"/>
        <v>18155284587.049999</v>
      </c>
      <c r="H78" s="169">
        <f t="shared" si="17"/>
        <v>45424636216.470001</v>
      </c>
      <c r="I78" s="169">
        <f t="shared" si="17"/>
        <v>8514031530.3099995</v>
      </c>
      <c r="J78" s="169">
        <f t="shared" si="17"/>
        <v>4966178609.8999996</v>
      </c>
      <c r="K78" s="169">
        <f>K62+K64+K67+K70</f>
        <v>6696401436.6800003</v>
      </c>
      <c r="L78" s="169">
        <f t="shared" si="17"/>
        <v>4158555302.8800001</v>
      </c>
      <c r="M78" s="169">
        <f t="shared" si="17"/>
        <v>6255664392.3999996</v>
      </c>
      <c r="N78" s="169">
        <f t="shared" si="17"/>
        <v>6311008883.3899994</v>
      </c>
      <c r="O78" s="169">
        <f t="shared" si="17"/>
        <v>7727434278.4499998</v>
      </c>
      <c r="P78" s="169">
        <f t="shared" si="17"/>
        <v>18370120133.489998</v>
      </c>
      <c r="Q78" s="169">
        <f>E78+F78+G78+H78+I78+J78+K78+L78+M78+O78+N78+P78</f>
        <v>141675254394.40997</v>
      </c>
      <c r="R78" s="42"/>
      <c r="S78" s="42"/>
      <c r="T78" s="42"/>
      <c r="U78" s="42"/>
      <c r="V78" s="42"/>
      <c r="W78" s="42"/>
      <c r="X78" s="42"/>
      <c r="Y78" s="42"/>
      <c r="Z78" s="45"/>
      <c r="AA78" s="45"/>
      <c r="AB78" s="45"/>
      <c r="AC78" s="44"/>
      <c r="AD78" s="44"/>
      <c r="AE78" s="44"/>
      <c r="AF78" s="44"/>
      <c r="AG78" s="44"/>
      <c r="AH78" s="44"/>
      <c r="AI78" s="44"/>
      <c r="AJ78" s="44"/>
      <c r="AK78" s="44"/>
      <c r="AL78" s="44"/>
      <c r="AM78" s="44"/>
      <c r="AN78" s="44"/>
      <c r="AO78" s="44"/>
      <c r="AP78" s="44"/>
      <c r="AQ78" s="44"/>
      <c r="AR78" s="44"/>
      <c r="AS78" s="44"/>
    </row>
    <row r="79" spans="2:45">
      <c r="C79" s="21"/>
      <c r="D79" s="21"/>
      <c r="E79" s="22"/>
      <c r="F79" s="22"/>
      <c r="G79" s="22"/>
      <c r="H79" s="22"/>
      <c r="I79" s="22"/>
      <c r="J79" s="22"/>
      <c r="K79" s="22"/>
      <c r="L79" s="22"/>
      <c r="M79" s="22"/>
      <c r="N79" s="22"/>
      <c r="O79" s="22"/>
      <c r="P79" s="22"/>
      <c r="Q79" s="22"/>
      <c r="R79" s="42"/>
      <c r="S79" s="42"/>
      <c r="T79" s="42"/>
      <c r="U79" s="42"/>
      <c r="V79" s="42"/>
      <c r="W79" s="42"/>
      <c r="X79" s="42"/>
      <c r="Y79" s="42"/>
      <c r="Z79" s="42"/>
      <c r="AA79" s="42"/>
      <c r="AB79" s="42"/>
      <c r="AC79" s="44"/>
      <c r="AD79" s="44"/>
      <c r="AE79" s="44"/>
      <c r="AF79" s="44"/>
      <c r="AG79" s="44"/>
      <c r="AH79" s="44"/>
      <c r="AI79" s="44"/>
      <c r="AJ79" s="44"/>
      <c r="AK79" s="44"/>
      <c r="AL79" s="44"/>
      <c r="AM79" s="44"/>
      <c r="AN79" s="44"/>
      <c r="AO79" s="44"/>
      <c r="AP79" s="44"/>
      <c r="AQ79" s="44"/>
      <c r="AR79" s="44"/>
      <c r="AS79" s="44"/>
    </row>
    <row r="80" spans="2:45" s="24" customFormat="1">
      <c r="B80" s="15" t="s">
        <v>80</v>
      </c>
      <c r="C80" s="168">
        <f t="shared" ref="C80:P80" si="18">C58+C78</f>
        <v>921810546351</v>
      </c>
      <c r="D80" s="168">
        <f t="shared" si="18"/>
        <v>933795494027.68005</v>
      </c>
      <c r="E80" s="169">
        <f t="shared" si="18"/>
        <v>53915169610.299995</v>
      </c>
      <c r="F80" s="169">
        <f t="shared" si="18"/>
        <v>67864160807.869995</v>
      </c>
      <c r="G80" s="169">
        <f t="shared" si="18"/>
        <v>81590660372.650009</v>
      </c>
      <c r="H80" s="169">
        <f t="shared" si="18"/>
        <v>98839458485.350006</v>
      </c>
      <c r="I80" s="169">
        <f t="shared" si="18"/>
        <v>65189465762.860001</v>
      </c>
      <c r="J80" s="169">
        <f t="shared" si="18"/>
        <v>77927954798.470016</v>
      </c>
      <c r="K80" s="169">
        <f t="shared" si="18"/>
        <v>62682211590.050003</v>
      </c>
      <c r="L80" s="169">
        <f t="shared" si="18"/>
        <v>65411016590.759995</v>
      </c>
      <c r="M80" s="169">
        <f t="shared" si="18"/>
        <v>56781948450.060005</v>
      </c>
      <c r="N80" s="169">
        <f t="shared" si="18"/>
        <v>62995962553.700005</v>
      </c>
      <c r="O80" s="169">
        <f t="shared" si="18"/>
        <v>73966517862.689987</v>
      </c>
      <c r="P80" s="169">
        <f t="shared" si="18"/>
        <v>118777836278.77997</v>
      </c>
      <c r="Q80" s="169">
        <f>E80+F80+G80+H80+I80+J80+K80+L80+M80+O80+N80+P80</f>
        <v>885942363163.54004</v>
      </c>
      <c r="R80" s="43"/>
      <c r="S80" s="43"/>
      <c r="T80" s="43"/>
      <c r="U80" s="41"/>
      <c r="V80" s="43"/>
      <c r="W80" s="43"/>
      <c r="X80" s="43"/>
      <c r="Y80" s="46"/>
      <c r="Z80" s="46"/>
      <c r="AA80" s="46"/>
      <c r="AB80" s="46"/>
      <c r="AC80" s="44"/>
      <c r="AD80" s="44"/>
      <c r="AE80" s="44"/>
      <c r="AF80" s="44"/>
      <c r="AG80" s="44"/>
      <c r="AH80" s="44"/>
      <c r="AI80" s="44"/>
      <c r="AJ80" s="44"/>
      <c r="AK80" s="44"/>
      <c r="AL80" s="44"/>
      <c r="AM80" s="44"/>
      <c r="AN80" s="44"/>
      <c r="AO80" s="44"/>
      <c r="AP80" s="44"/>
      <c r="AQ80" s="44"/>
      <c r="AR80" s="44"/>
      <c r="AS80" s="44"/>
    </row>
    <row r="81" spans="2:28">
      <c r="B81" s="25" t="s">
        <v>81</v>
      </c>
      <c r="C81" s="26"/>
      <c r="D81" s="26"/>
      <c r="E81" s="26"/>
      <c r="F81" s="26"/>
      <c r="G81" s="26"/>
      <c r="H81" s="26"/>
      <c r="I81" s="26"/>
      <c r="J81" s="26"/>
      <c r="K81" s="26"/>
      <c r="L81" s="26"/>
      <c r="M81" s="26"/>
      <c r="N81" s="26"/>
      <c r="O81" s="26"/>
      <c r="P81" s="26"/>
      <c r="Q81" s="2"/>
      <c r="R81" s="42"/>
      <c r="S81" s="42"/>
      <c r="T81" s="42"/>
      <c r="U81" s="42"/>
      <c r="V81" s="42"/>
      <c r="W81" s="42"/>
      <c r="X81" s="42"/>
      <c r="Y81" s="42"/>
      <c r="Z81" s="42"/>
      <c r="AA81" s="42"/>
      <c r="AB81" s="42"/>
    </row>
    <row r="82" spans="2:28">
      <c r="B82" s="27" t="s">
        <v>110</v>
      </c>
      <c r="C82" s="27"/>
      <c r="D82" s="27"/>
      <c r="E82" s="28"/>
      <c r="F82" s="28"/>
      <c r="G82" s="28"/>
      <c r="H82" s="28"/>
      <c r="I82" s="28"/>
      <c r="J82" s="28"/>
      <c r="K82" s="28"/>
      <c r="L82" s="28"/>
      <c r="M82" s="28"/>
      <c r="N82" s="28"/>
      <c r="O82" s="28"/>
      <c r="P82" s="28"/>
      <c r="Q82" s="28"/>
    </row>
    <row r="83" spans="2:28">
      <c r="B83" s="29" t="s">
        <v>83</v>
      </c>
      <c r="C83" s="29"/>
      <c r="D83" s="29"/>
      <c r="E83" s="28"/>
      <c r="F83" s="28"/>
      <c r="G83" s="28"/>
      <c r="H83" s="28"/>
      <c r="I83" s="28"/>
      <c r="J83" s="28"/>
      <c r="K83" s="28"/>
      <c r="L83" s="28"/>
      <c r="M83" s="28"/>
      <c r="N83" s="28"/>
      <c r="O83" s="28"/>
      <c r="P83" s="28"/>
      <c r="Q83" s="28"/>
    </row>
    <row r="84" spans="2:28">
      <c r="B84" s="193"/>
      <c r="C84" s="193"/>
      <c r="D84" s="193"/>
      <c r="E84" s="193"/>
      <c r="F84" s="27"/>
      <c r="G84" s="27"/>
      <c r="H84" s="27"/>
      <c r="I84" s="27"/>
      <c r="J84" s="27"/>
      <c r="K84" s="27"/>
      <c r="L84" s="27"/>
      <c r="M84" s="27"/>
      <c r="N84" s="27"/>
      <c r="O84" s="27"/>
      <c r="P84" s="27"/>
      <c r="Q84" s="2"/>
    </row>
    <row r="85" spans="2:28">
      <c r="B85" s="27"/>
      <c r="C85" s="30"/>
      <c r="D85" s="30"/>
      <c r="E85" s="30"/>
      <c r="F85" s="30"/>
      <c r="G85" s="30"/>
      <c r="H85" s="30"/>
      <c r="I85" s="30"/>
      <c r="J85" s="30"/>
      <c r="K85" s="30"/>
      <c r="L85" s="30"/>
      <c r="M85" s="30"/>
      <c r="N85" s="30"/>
      <c r="O85" s="30"/>
      <c r="P85" s="30"/>
      <c r="Q85" s="30"/>
    </row>
    <row r="86" spans="2:28">
      <c r="B86" s="31"/>
      <c r="C86" s="31"/>
      <c r="D86" s="31"/>
      <c r="E86" s="32"/>
      <c r="F86" s="32"/>
      <c r="G86" s="32"/>
      <c r="H86" s="32"/>
      <c r="I86" s="32"/>
      <c r="J86" s="32"/>
      <c r="K86" s="32"/>
      <c r="L86" s="32"/>
      <c r="M86" s="32"/>
      <c r="N86" s="32"/>
      <c r="O86" s="32"/>
      <c r="P86" s="32"/>
      <c r="Q86" s="32"/>
    </row>
    <row r="87" spans="2:28">
      <c r="E87" s="38"/>
      <c r="F87" s="38"/>
      <c r="R87" s="13"/>
    </row>
    <row r="88" spans="2:28">
      <c r="E88" s="38"/>
      <c r="F88" s="39"/>
      <c r="G88" s="37"/>
      <c r="H88" s="37"/>
      <c r="I88" s="37"/>
      <c r="J88" s="37"/>
      <c r="K88" s="37"/>
      <c r="L88" s="37"/>
      <c r="M88" s="37"/>
      <c r="N88" s="37"/>
      <c r="O88" s="37"/>
      <c r="P88" s="37"/>
      <c r="Q88" s="37"/>
      <c r="R88" s="13"/>
    </row>
    <row r="89" spans="2:28">
      <c r="C89" s="14"/>
      <c r="D89" s="14"/>
      <c r="E89" s="38"/>
      <c r="F89" s="39"/>
      <c r="G89" s="37"/>
      <c r="H89" s="37"/>
      <c r="I89" s="37"/>
      <c r="J89" s="37"/>
      <c r="K89" s="37"/>
      <c r="L89" s="37"/>
      <c r="M89" s="37"/>
      <c r="N89" s="37"/>
      <c r="O89" s="37"/>
      <c r="P89" s="37"/>
      <c r="Q89" s="37"/>
      <c r="R89" s="13"/>
    </row>
    <row r="90" spans="2:28">
      <c r="E90" s="38"/>
      <c r="F90" s="38"/>
    </row>
    <row r="91" spans="2:28">
      <c r="E91" s="38"/>
      <c r="F91" s="38"/>
    </row>
    <row r="92" spans="2:28">
      <c r="E92" s="38"/>
      <c r="F92" s="38"/>
      <c r="R92" s="13"/>
      <c r="S92" s="13"/>
    </row>
    <row r="93" spans="2:28">
      <c r="R93" s="13"/>
    </row>
  </sheetData>
  <mergeCells count="10">
    <mergeCell ref="B84:E8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9602-BD7B-4851-BE51-022B46AD7063}">
  <sheetPr codeName="Hoja8"/>
  <dimension ref="A1:AS94"/>
  <sheetViews>
    <sheetView showGridLines="0" topLeftCell="A50" zoomScale="90" zoomScaleNormal="90" workbookViewId="0">
      <selection activeCell="Q76" sqref="Q76"/>
    </sheetView>
  </sheetViews>
  <sheetFormatPr defaultColWidth="11.42578125" defaultRowHeight="15"/>
  <cols>
    <col min="1" max="1" width="5.140625" customWidth="1"/>
    <col min="2" max="2" width="79" customWidth="1"/>
    <col min="3" max="4" width="17.140625" customWidth="1"/>
    <col min="5" max="17" width="13.42578125" style="14" customWidth="1"/>
    <col min="18" max="18" width="18.42578125" style="3" customWidth="1"/>
    <col min="19" max="23" width="17.85546875" style="3" bestFit="1" customWidth="1"/>
    <col min="24" max="24" width="18.85546875" style="3" bestFit="1" customWidth="1"/>
    <col min="25" max="45" width="11.42578125" style="3"/>
  </cols>
  <sheetData>
    <row r="1" spans="2:45">
      <c r="E1" s="1"/>
      <c r="F1" s="1"/>
      <c r="G1" s="1"/>
      <c r="H1" s="1"/>
      <c r="I1" s="1"/>
      <c r="J1" s="1"/>
      <c r="K1" s="1"/>
      <c r="L1" s="1"/>
      <c r="M1" s="1"/>
      <c r="N1" s="1"/>
      <c r="O1" s="1"/>
      <c r="P1" s="1"/>
      <c r="Q1" s="2"/>
    </row>
    <row r="2" spans="2:45" ht="28.5">
      <c r="B2" s="194" t="s">
        <v>0</v>
      </c>
      <c r="C2" s="194"/>
      <c r="D2" s="194"/>
      <c r="E2" s="194"/>
      <c r="F2" s="194"/>
      <c r="G2" s="194"/>
      <c r="H2" s="194"/>
      <c r="I2" s="194"/>
      <c r="J2" s="194"/>
      <c r="K2" s="194"/>
      <c r="L2" s="194"/>
      <c r="M2" s="194"/>
      <c r="N2" s="194"/>
      <c r="O2" s="194"/>
      <c r="P2" s="194"/>
      <c r="Q2" s="194"/>
    </row>
    <row r="3" spans="2:45" ht="21">
      <c r="B3" s="195" t="s">
        <v>1</v>
      </c>
      <c r="C3" s="195"/>
      <c r="D3" s="195"/>
      <c r="E3" s="195"/>
      <c r="F3" s="195"/>
      <c r="G3" s="195"/>
      <c r="H3" s="195"/>
      <c r="I3" s="195"/>
      <c r="J3" s="195"/>
      <c r="K3" s="195"/>
      <c r="L3" s="195"/>
      <c r="M3" s="195"/>
      <c r="N3" s="195"/>
      <c r="O3" s="195"/>
      <c r="P3" s="195"/>
      <c r="Q3" s="195"/>
    </row>
    <row r="4" spans="2:45" ht="15.75" customHeight="1">
      <c r="B4" s="196" t="s">
        <v>2</v>
      </c>
      <c r="C4" s="196"/>
      <c r="D4" s="196"/>
      <c r="E4" s="196"/>
      <c r="F4" s="196"/>
      <c r="G4" s="196"/>
      <c r="H4" s="196"/>
      <c r="I4" s="196"/>
      <c r="J4" s="196"/>
      <c r="K4" s="196"/>
      <c r="L4" s="196"/>
      <c r="M4" s="196"/>
      <c r="N4" s="196"/>
      <c r="O4" s="196"/>
      <c r="P4" s="196"/>
      <c r="Q4" s="196"/>
    </row>
    <row r="5" spans="2:45" ht="15.75" customHeight="1">
      <c r="B5" s="196" t="s">
        <v>3</v>
      </c>
      <c r="C5" s="196"/>
      <c r="D5" s="196"/>
      <c r="E5" s="196"/>
      <c r="F5" s="196"/>
      <c r="G5" s="196"/>
      <c r="H5" s="196"/>
      <c r="I5" s="196"/>
      <c r="J5" s="196"/>
      <c r="K5" s="196"/>
      <c r="L5" s="196"/>
      <c r="M5" s="196"/>
      <c r="N5" s="196"/>
      <c r="O5" s="196"/>
      <c r="P5" s="196"/>
      <c r="Q5" s="196"/>
    </row>
    <row r="6" spans="2:45" ht="15.75" customHeight="1">
      <c r="B6" s="196"/>
      <c r="C6" s="196"/>
      <c r="D6" s="196"/>
      <c r="E6" s="196"/>
      <c r="F6" s="196"/>
      <c r="G6" s="196"/>
      <c r="H6" s="196"/>
      <c r="I6" s="196"/>
      <c r="J6" s="196"/>
      <c r="K6" s="196"/>
      <c r="L6" s="196"/>
      <c r="M6" s="196"/>
      <c r="N6" s="196"/>
      <c r="O6" s="196"/>
      <c r="P6" s="196"/>
      <c r="Q6" s="196"/>
    </row>
    <row r="7" spans="2:45">
      <c r="B7" s="4" t="s">
        <v>111</v>
      </c>
      <c r="C7" s="5"/>
      <c r="D7" s="5"/>
      <c r="E7" s="6"/>
      <c r="F7" s="6"/>
      <c r="G7" s="6"/>
      <c r="H7" s="6"/>
      <c r="I7" s="6"/>
      <c r="J7" s="6"/>
      <c r="K7" s="6"/>
      <c r="L7" s="6"/>
      <c r="M7" s="6"/>
      <c r="N7" s="6"/>
      <c r="O7" s="6"/>
      <c r="P7" s="6"/>
      <c r="Q7" s="7" t="s">
        <v>5</v>
      </c>
    </row>
    <row r="8" spans="2:45" ht="15" customHeight="1">
      <c r="B8" s="182" t="s">
        <v>6</v>
      </c>
      <c r="C8" s="183" t="s">
        <v>112</v>
      </c>
      <c r="D8" s="183" t="s">
        <v>113</v>
      </c>
      <c r="E8" s="197" t="s">
        <v>88</v>
      </c>
      <c r="F8" s="197"/>
      <c r="G8" s="197"/>
      <c r="H8" s="197"/>
      <c r="I8" s="197"/>
      <c r="J8" s="197"/>
      <c r="K8" s="197"/>
      <c r="L8" s="197"/>
      <c r="M8" s="197"/>
      <c r="N8" s="197"/>
      <c r="O8" s="197"/>
      <c r="P8" s="197"/>
      <c r="Q8" s="197"/>
    </row>
    <row r="9" spans="2:45">
      <c r="B9" s="182"/>
      <c r="C9" s="183"/>
      <c r="D9" s="183"/>
      <c r="E9" s="36" t="s">
        <v>12</v>
      </c>
      <c r="F9" s="36" t="s">
        <v>13</v>
      </c>
      <c r="G9" s="36" t="s">
        <v>14</v>
      </c>
      <c r="H9" s="36" t="s">
        <v>15</v>
      </c>
      <c r="I9" s="36" t="s">
        <v>16</v>
      </c>
      <c r="J9" s="36" t="s">
        <v>17</v>
      </c>
      <c r="K9" s="36" t="s">
        <v>18</v>
      </c>
      <c r="L9" s="36" t="s">
        <v>19</v>
      </c>
      <c r="M9" s="36" t="s">
        <v>20</v>
      </c>
      <c r="N9" s="36" t="s">
        <v>21</v>
      </c>
      <c r="O9" s="36" t="s">
        <v>22</v>
      </c>
      <c r="P9" s="36" t="s">
        <v>23</v>
      </c>
      <c r="Q9" s="36" t="s">
        <v>24</v>
      </c>
      <c r="R9" s="13"/>
      <c r="AH9" s="44"/>
      <c r="AI9" s="44"/>
      <c r="AJ9" s="44"/>
      <c r="AK9" s="44"/>
      <c r="AL9" s="44"/>
      <c r="AM9" s="44"/>
      <c r="AN9" s="44"/>
    </row>
    <row r="10" spans="2:45">
      <c r="B10" s="8" t="s">
        <v>25</v>
      </c>
      <c r="C10" s="89">
        <f t="shared" ref="C10:P10" si="0">SUM(C11:C16)</f>
        <v>596431636483</v>
      </c>
      <c r="D10" s="89">
        <f t="shared" si="0"/>
        <v>506027112616.43988</v>
      </c>
      <c r="E10" s="87">
        <f t="shared" si="0"/>
        <v>42113214716.769997</v>
      </c>
      <c r="F10" s="87">
        <f t="shared" si="0"/>
        <v>46465395842.370003</v>
      </c>
      <c r="G10" s="87">
        <f t="shared" si="0"/>
        <v>43380680429.720009</v>
      </c>
      <c r="H10" s="87">
        <f t="shared" si="0"/>
        <v>42023472822.960007</v>
      </c>
      <c r="I10" s="87">
        <f t="shared" si="0"/>
        <v>40419030369.930008</v>
      </c>
      <c r="J10" s="87">
        <f t="shared" si="0"/>
        <v>46063008636.459991</v>
      </c>
      <c r="K10" s="87">
        <f t="shared" si="0"/>
        <v>49051792908.580002</v>
      </c>
      <c r="L10" s="87">
        <f t="shared" si="0"/>
        <v>40062541092.230003</v>
      </c>
      <c r="M10" s="87">
        <f t="shared" si="0"/>
        <v>41069165264.509995</v>
      </c>
      <c r="N10" s="87">
        <f t="shared" si="0"/>
        <v>49375407749.62001</v>
      </c>
      <c r="O10" s="87">
        <f t="shared" si="0"/>
        <v>60664787806.579994</v>
      </c>
      <c r="P10" s="87">
        <f t="shared" si="0"/>
        <v>-14076774314.570009</v>
      </c>
      <c r="Q10" s="87">
        <f t="shared" ref="Q10:Q64" si="1">SUM(E10:P10)</f>
        <v>486611723325.15997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c r="AR10" s="44"/>
      <c r="AS10" s="44"/>
    </row>
    <row r="11" spans="2:45">
      <c r="B11" s="10" t="s">
        <v>26</v>
      </c>
      <c r="C11" s="98">
        <v>587087898818</v>
      </c>
      <c r="D11" s="98">
        <v>495074465056.8299</v>
      </c>
      <c r="E11" s="86">
        <v>41726637960.769997</v>
      </c>
      <c r="F11" s="86">
        <v>45933763187.459999</v>
      </c>
      <c r="G11" s="86">
        <v>42867420522.420006</v>
      </c>
      <c r="H11" s="86">
        <v>41457683740.320007</v>
      </c>
      <c r="I11" s="86">
        <v>39114702473.070007</v>
      </c>
      <c r="J11" s="86">
        <v>45149769923.109993</v>
      </c>
      <c r="K11" s="86">
        <v>46967713761.900002</v>
      </c>
      <c r="L11" s="86">
        <v>39765650240.240005</v>
      </c>
      <c r="M11" s="86">
        <v>40526790141.75</v>
      </c>
      <c r="N11" s="86">
        <v>48917609807.970009</v>
      </c>
      <c r="O11" s="86">
        <v>60199021312.019997</v>
      </c>
      <c r="P11" s="86">
        <v>-15962051478.610008</v>
      </c>
      <c r="Q11" s="86">
        <f t="shared" si="1"/>
        <v>476664711592.42004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c r="AR11" s="44"/>
      <c r="AS11" s="44"/>
    </row>
    <row r="12" spans="2:45">
      <c r="B12" s="10" t="s">
        <v>27</v>
      </c>
      <c r="C12" s="98">
        <v>4032631141</v>
      </c>
      <c r="D12" s="98">
        <v>3756702003.4400001</v>
      </c>
      <c r="E12" s="86">
        <v>60000</v>
      </c>
      <c r="F12" s="86">
        <v>125262081.91</v>
      </c>
      <c r="G12" s="86">
        <v>79658628.299999997</v>
      </c>
      <c r="H12" s="86">
        <v>175500.64</v>
      </c>
      <c r="I12" s="86">
        <v>250630092.86000001</v>
      </c>
      <c r="J12" s="86">
        <v>355609450.35000002</v>
      </c>
      <c r="K12" s="86">
        <v>1536951262.6800001</v>
      </c>
      <c r="L12" s="86">
        <v>145987469.99000001</v>
      </c>
      <c r="M12" s="86">
        <v>58989834.310000002</v>
      </c>
      <c r="N12" s="86">
        <v>89005502.650000006</v>
      </c>
      <c r="O12" s="86">
        <v>95094806.629999995</v>
      </c>
      <c r="P12" s="86">
        <v>413621071.09000003</v>
      </c>
      <c r="Q12" s="86">
        <f t="shared" si="1"/>
        <v>3151045701.4099998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c r="AR12" s="44"/>
      <c r="AS12" s="44"/>
    </row>
    <row r="13" spans="2:45">
      <c r="B13" s="10" t="s">
        <v>28</v>
      </c>
      <c r="C13" s="98">
        <v>4716318887</v>
      </c>
      <c r="D13" s="98">
        <v>5247166342</v>
      </c>
      <c r="E13" s="88">
        <v>386516756</v>
      </c>
      <c r="F13" s="88">
        <v>406370573</v>
      </c>
      <c r="G13" s="88">
        <v>433601279</v>
      </c>
      <c r="H13" s="88">
        <v>301757582</v>
      </c>
      <c r="I13" s="88">
        <v>240498804</v>
      </c>
      <c r="J13" s="88">
        <v>350795763</v>
      </c>
      <c r="K13" s="88">
        <v>543905384</v>
      </c>
      <c r="L13" s="88">
        <v>120598382</v>
      </c>
      <c r="M13" s="88">
        <v>307750000</v>
      </c>
      <c r="N13" s="88">
        <v>353792439</v>
      </c>
      <c r="O13" s="88">
        <v>341246187.93000001</v>
      </c>
      <c r="P13" s="88">
        <v>1396083569.4800003</v>
      </c>
      <c r="Q13" s="88">
        <f t="shared" si="1"/>
        <v>5182916719.4099998</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c r="AR13" s="44"/>
      <c r="AS13" s="44"/>
    </row>
    <row r="14" spans="2:45">
      <c r="B14" s="10" t="s">
        <v>29</v>
      </c>
      <c r="C14" s="98">
        <v>594787637</v>
      </c>
      <c r="D14" s="98">
        <v>594787637</v>
      </c>
      <c r="E14" s="88">
        <v>0</v>
      </c>
      <c r="F14" s="88">
        <v>0</v>
      </c>
      <c r="G14" s="88">
        <v>0</v>
      </c>
      <c r="H14" s="88">
        <v>0</v>
      </c>
      <c r="I14" s="88">
        <v>0</v>
      </c>
      <c r="J14" s="88">
        <v>0</v>
      </c>
      <c r="K14" s="88">
        <v>0</v>
      </c>
      <c r="L14" s="88">
        <v>0</v>
      </c>
      <c r="M14" s="88">
        <v>159510288.44999999</v>
      </c>
      <c r="N14" s="88">
        <v>0</v>
      </c>
      <c r="O14" s="88">
        <v>29425500</v>
      </c>
      <c r="P14" s="88">
        <v>75402523.469999999</v>
      </c>
      <c r="Q14" s="88">
        <f t="shared" si="1"/>
        <v>264338311.91999999</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c r="AR14" s="44"/>
      <c r="AS14" s="44"/>
    </row>
    <row r="15" spans="2:45">
      <c r="B15" s="10" t="s">
        <v>114</v>
      </c>
      <c r="C15" s="98">
        <v>0</v>
      </c>
      <c r="D15" s="98">
        <v>626577.16999999993</v>
      </c>
      <c r="E15" s="88">
        <v>0</v>
      </c>
      <c r="F15" s="88">
        <v>0</v>
      </c>
      <c r="G15" s="88">
        <v>0</v>
      </c>
      <c r="H15" s="88">
        <v>0</v>
      </c>
      <c r="I15" s="88">
        <v>0</v>
      </c>
      <c r="J15" s="88">
        <v>0</v>
      </c>
      <c r="K15" s="88">
        <v>0</v>
      </c>
      <c r="L15" s="88">
        <v>0</v>
      </c>
      <c r="M15" s="88">
        <v>0</v>
      </c>
      <c r="N15" s="88">
        <v>0</v>
      </c>
      <c r="O15" s="88">
        <v>0</v>
      </c>
      <c r="P15" s="88">
        <v>0</v>
      </c>
      <c r="Q15" s="88">
        <f t="shared" si="1"/>
        <v>0</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c r="AR15" s="44"/>
      <c r="AS15" s="44"/>
    </row>
    <row r="16" spans="2:45">
      <c r="B16" s="10" t="s">
        <v>115</v>
      </c>
      <c r="C16" s="98">
        <v>0</v>
      </c>
      <c r="D16" s="98">
        <v>1353365000</v>
      </c>
      <c r="E16" s="88">
        <v>0</v>
      </c>
      <c r="F16" s="88">
        <v>0</v>
      </c>
      <c r="G16" s="88">
        <v>0</v>
      </c>
      <c r="H16" s="88">
        <v>263856000</v>
      </c>
      <c r="I16" s="88">
        <v>813199000</v>
      </c>
      <c r="J16" s="88">
        <v>206833500</v>
      </c>
      <c r="K16" s="88">
        <v>3222500</v>
      </c>
      <c r="L16" s="88">
        <v>30305000</v>
      </c>
      <c r="M16" s="88">
        <v>16125000</v>
      </c>
      <c r="N16" s="88">
        <v>15000000</v>
      </c>
      <c r="O16" s="88">
        <v>0</v>
      </c>
      <c r="P16" s="88">
        <v>170000</v>
      </c>
      <c r="Q16" s="88">
        <f t="shared" si="1"/>
        <v>1348711000</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c r="AR16" s="44"/>
      <c r="AS16" s="44"/>
    </row>
    <row r="17" spans="2:45">
      <c r="B17" s="8" t="s">
        <v>30</v>
      </c>
      <c r="C17" s="89">
        <f t="shared" ref="C17:P17" si="2">SUM(C18:C20)</f>
        <v>90681652038</v>
      </c>
      <c r="D17" s="89">
        <f t="shared" si="2"/>
        <v>89591389367.669998</v>
      </c>
      <c r="E17" s="89">
        <f t="shared" si="2"/>
        <v>4837367493.7299995</v>
      </c>
      <c r="F17" s="89">
        <f t="shared" si="2"/>
        <v>5343632148.0899992</v>
      </c>
      <c r="G17" s="89">
        <f t="shared" si="2"/>
        <v>9005665777.8999996</v>
      </c>
      <c r="H17" s="89">
        <f t="shared" si="2"/>
        <v>4880795120.3499994</v>
      </c>
      <c r="I17" s="89">
        <f t="shared" si="2"/>
        <v>5843681840.8199987</v>
      </c>
      <c r="J17" s="89">
        <f t="shared" si="2"/>
        <v>24430624561.630001</v>
      </c>
      <c r="K17" s="89">
        <f t="shared" si="2"/>
        <v>17909425426.009998</v>
      </c>
      <c r="L17" s="89">
        <f t="shared" si="2"/>
        <v>5395715373.6899996</v>
      </c>
      <c r="M17" s="89">
        <f t="shared" si="2"/>
        <v>2273989706.23</v>
      </c>
      <c r="N17" s="89">
        <f t="shared" si="2"/>
        <v>3624768369.5599995</v>
      </c>
      <c r="O17" s="89">
        <f t="shared" si="2"/>
        <v>2902869050.6599998</v>
      </c>
      <c r="P17" s="89">
        <f t="shared" si="2"/>
        <v>-3863868820.8000011</v>
      </c>
      <c r="Q17" s="90">
        <f t="shared" si="1"/>
        <v>82584666047.869995</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c r="AR17" s="44"/>
      <c r="AS17" s="44"/>
    </row>
    <row r="18" spans="2:45">
      <c r="B18" s="10" t="s">
        <v>26</v>
      </c>
      <c r="C18" s="98">
        <v>68197943263</v>
      </c>
      <c r="D18" s="98">
        <v>60718986025.399994</v>
      </c>
      <c r="E18" s="88">
        <v>4202089477.1399999</v>
      </c>
      <c r="F18" s="88">
        <v>4269615976.6299992</v>
      </c>
      <c r="G18" s="88">
        <v>7757658373.7099991</v>
      </c>
      <c r="H18" s="88">
        <v>3751836167.5499997</v>
      </c>
      <c r="I18" s="88">
        <v>5145043126.9599991</v>
      </c>
      <c r="J18" s="88">
        <v>23407975730.120003</v>
      </c>
      <c r="K18" s="88">
        <v>4649605816.2999992</v>
      </c>
      <c r="L18" s="88">
        <v>4088752674.8399997</v>
      </c>
      <c r="M18" s="88">
        <v>1900300190.4000001</v>
      </c>
      <c r="N18" s="88">
        <v>2836571321.9799995</v>
      </c>
      <c r="O18" s="88">
        <v>2391026498.8000002</v>
      </c>
      <c r="P18" s="88">
        <v>-5186818049.3600006</v>
      </c>
      <c r="Q18" s="88">
        <f t="shared" si="1"/>
        <v>59213657305.070007</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c r="AR18" s="44"/>
      <c r="AS18" s="44"/>
    </row>
    <row r="19" spans="2:45">
      <c r="B19" s="10" t="s">
        <v>31</v>
      </c>
      <c r="C19" s="98">
        <v>22483708775</v>
      </c>
      <c r="D19" s="98">
        <v>16872403342.269999</v>
      </c>
      <c r="E19" s="88">
        <v>635278016.58999991</v>
      </c>
      <c r="F19" s="88">
        <v>1074016171.4600003</v>
      </c>
      <c r="G19" s="88">
        <v>1248007404.1900001</v>
      </c>
      <c r="H19" s="88">
        <v>1128958952.8</v>
      </c>
      <c r="I19" s="88">
        <v>698638713.85999978</v>
      </c>
      <c r="J19" s="88">
        <v>1022648831.5099999</v>
      </c>
      <c r="K19" s="88">
        <v>1259819609.71</v>
      </c>
      <c r="L19" s="88">
        <v>1306962698.8500001</v>
      </c>
      <c r="M19" s="88">
        <v>373689515.82999992</v>
      </c>
      <c r="N19" s="88">
        <v>788197047.5799998</v>
      </c>
      <c r="O19" s="88">
        <v>511842551.8599999</v>
      </c>
      <c r="P19" s="88">
        <v>1323390774.8199995</v>
      </c>
      <c r="Q19" s="88">
        <f t="shared" si="1"/>
        <v>11371450289.059999</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c r="AR19" s="44"/>
      <c r="AS19" s="44"/>
    </row>
    <row r="20" spans="2:45">
      <c r="B20" s="10" t="s">
        <v>116</v>
      </c>
      <c r="C20" s="98">
        <v>0</v>
      </c>
      <c r="D20" s="98">
        <v>12000000000</v>
      </c>
      <c r="E20" s="88">
        <v>0</v>
      </c>
      <c r="F20" s="88">
        <v>0</v>
      </c>
      <c r="G20" s="88">
        <v>0</v>
      </c>
      <c r="H20" s="88">
        <v>0</v>
      </c>
      <c r="I20" s="88">
        <v>0</v>
      </c>
      <c r="J20" s="88">
        <v>0</v>
      </c>
      <c r="K20" s="88">
        <v>12000000000</v>
      </c>
      <c r="L20" s="88">
        <v>0</v>
      </c>
      <c r="M20" s="88">
        <v>0</v>
      </c>
      <c r="N20" s="88">
        <v>0</v>
      </c>
      <c r="O20" s="88">
        <v>0</v>
      </c>
      <c r="P20" s="88">
        <v>-441546.26</v>
      </c>
      <c r="Q20" s="88">
        <f t="shared" si="1"/>
        <v>11999558453.74</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c r="AR20" s="44"/>
      <c r="AS20" s="44"/>
    </row>
    <row r="21" spans="2:45">
      <c r="B21" s="8" t="s">
        <v>117</v>
      </c>
      <c r="C21" s="90">
        <f t="shared" ref="C21:P21" si="3">C22</f>
        <v>0</v>
      </c>
      <c r="D21" s="90">
        <f t="shared" si="3"/>
        <v>469206000</v>
      </c>
      <c r="E21" s="90">
        <f t="shared" si="3"/>
        <v>0</v>
      </c>
      <c r="F21" s="90">
        <f t="shared" si="3"/>
        <v>0</v>
      </c>
      <c r="G21" s="90">
        <f t="shared" si="3"/>
        <v>0</v>
      </c>
      <c r="H21" s="90">
        <f t="shared" si="3"/>
        <v>0</v>
      </c>
      <c r="I21" s="90">
        <f t="shared" si="3"/>
        <v>0</v>
      </c>
      <c r="J21" s="90">
        <f t="shared" si="3"/>
        <v>0</v>
      </c>
      <c r="K21" s="90">
        <f t="shared" si="3"/>
        <v>0</v>
      </c>
      <c r="L21" s="90">
        <f t="shared" si="3"/>
        <v>0</v>
      </c>
      <c r="M21" s="90">
        <f t="shared" si="3"/>
        <v>0</v>
      </c>
      <c r="N21" s="90">
        <f t="shared" si="3"/>
        <v>0</v>
      </c>
      <c r="O21" s="90">
        <f t="shared" si="3"/>
        <v>0</v>
      </c>
      <c r="P21" s="90">
        <f t="shared" si="3"/>
        <v>466630116.42000002</v>
      </c>
      <c r="Q21" s="90">
        <f t="shared" si="1"/>
        <v>466630116.42000002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c r="AR21" s="44"/>
      <c r="AS21" s="44"/>
    </row>
    <row r="22" spans="2:45">
      <c r="B22" s="10" t="s">
        <v>118</v>
      </c>
      <c r="C22" s="98">
        <v>0</v>
      </c>
      <c r="D22" s="98">
        <v>469206000</v>
      </c>
      <c r="E22" s="41">
        <v>0</v>
      </c>
      <c r="F22" s="41">
        <v>0</v>
      </c>
      <c r="G22" s="41">
        <v>0</v>
      </c>
      <c r="H22" s="41">
        <v>0</v>
      </c>
      <c r="I22" s="41">
        <v>0</v>
      </c>
      <c r="J22" s="41">
        <v>0</v>
      </c>
      <c r="K22" s="41">
        <v>0</v>
      </c>
      <c r="L22" s="41">
        <v>0</v>
      </c>
      <c r="M22" s="41">
        <v>0</v>
      </c>
      <c r="N22" s="41">
        <v>0</v>
      </c>
      <c r="O22" s="41">
        <v>0</v>
      </c>
      <c r="P22" s="88">
        <v>466630116.42000002</v>
      </c>
      <c r="Q22" s="88">
        <f t="shared" si="1"/>
        <v>466630116.42000002</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c r="AR22" s="44"/>
      <c r="AS22" s="44"/>
    </row>
    <row r="23" spans="2:45">
      <c r="B23" s="8" t="s">
        <v>32</v>
      </c>
      <c r="C23" s="90">
        <f t="shared" ref="C23:P23" si="4">SUM(C24:C25)</f>
        <v>55882984627</v>
      </c>
      <c r="D23" s="90">
        <f t="shared" si="4"/>
        <v>90718653972.850006</v>
      </c>
      <c r="E23" s="90">
        <f t="shared" si="4"/>
        <v>6470856307.2799997</v>
      </c>
      <c r="F23" s="90">
        <f t="shared" si="4"/>
        <v>5032805026.2299995</v>
      </c>
      <c r="G23" s="90">
        <f t="shared" si="4"/>
        <v>2215397471.4499998</v>
      </c>
      <c r="H23" s="90">
        <f t="shared" si="4"/>
        <v>11262423356.889999</v>
      </c>
      <c r="I23" s="90">
        <f t="shared" si="4"/>
        <v>5170670484.75</v>
      </c>
      <c r="J23" s="90">
        <f t="shared" si="4"/>
        <v>9207091008.2999992</v>
      </c>
      <c r="K23" s="90">
        <f t="shared" si="4"/>
        <v>9119238659.3000011</v>
      </c>
      <c r="L23" s="90">
        <f t="shared" si="4"/>
        <v>5580925169.3700008</v>
      </c>
      <c r="M23" s="90">
        <f t="shared" si="4"/>
        <v>2053238601.2900002</v>
      </c>
      <c r="N23" s="90">
        <f t="shared" si="4"/>
        <v>3710444092.2899995</v>
      </c>
      <c r="O23" s="90">
        <f t="shared" si="4"/>
        <v>4297515429.4099998</v>
      </c>
      <c r="P23" s="90">
        <f t="shared" si="4"/>
        <v>25526655008.059998</v>
      </c>
      <c r="Q23" s="90">
        <f t="shared" si="1"/>
        <v>89647260614.619995</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c r="AR23" s="44"/>
      <c r="AS23" s="44"/>
    </row>
    <row r="24" spans="2:45">
      <c r="B24" s="10" t="s">
        <v>33</v>
      </c>
      <c r="C24" s="98">
        <v>0</v>
      </c>
      <c r="D24" s="98">
        <v>15253845867.210001</v>
      </c>
      <c r="E24" s="91">
        <v>0</v>
      </c>
      <c r="F24" s="91">
        <v>0</v>
      </c>
      <c r="G24" s="91">
        <v>0</v>
      </c>
      <c r="H24" s="91">
        <v>7638634772.6800003</v>
      </c>
      <c r="I24" s="91">
        <v>1791155644.6900001</v>
      </c>
      <c r="J24" s="91">
        <v>1953631703.5799999</v>
      </c>
      <c r="K24" s="91">
        <v>1775291592.3500001</v>
      </c>
      <c r="L24" s="91">
        <v>483621002.01999998</v>
      </c>
      <c r="M24" s="91">
        <v>205525590.97</v>
      </c>
      <c r="N24" s="91">
        <v>123892442.62</v>
      </c>
      <c r="O24" s="91">
        <v>59028728.079999998</v>
      </c>
      <c r="P24" s="91">
        <v>457320001.5</v>
      </c>
      <c r="Q24" s="91">
        <f t="shared" si="1"/>
        <v>14488101478.490002</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c r="AR24" s="44"/>
      <c r="AS24" s="44"/>
    </row>
    <row r="25" spans="2:45">
      <c r="B25" s="10" t="s">
        <v>34</v>
      </c>
      <c r="C25" s="98">
        <v>55882984627</v>
      </c>
      <c r="D25" s="98">
        <v>75464808105.639999</v>
      </c>
      <c r="E25" s="88">
        <v>6470856307.2799997</v>
      </c>
      <c r="F25" s="88">
        <v>5032805026.2299995</v>
      </c>
      <c r="G25" s="88">
        <v>2215397471.4499998</v>
      </c>
      <c r="H25" s="88">
        <v>3623788584.21</v>
      </c>
      <c r="I25" s="88">
        <v>3379514840.0599999</v>
      </c>
      <c r="J25" s="88">
        <v>7253459304.7200003</v>
      </c>
      <c r="K25" s="88">
        <v>7343947066.9500008</v>
      </c>
      <c r="L25" s="88">
        <v>5097304167.3500004</v>
      </c>
      <c r="M25" s="88">
        <v>1847713010.3200002</v>
      </c>
      <c r="N25" s="88">
        <v>3586551649.6699996</v>
      </c>
      <c r="O25" s="88">
        <v>4238486701.3299999</v>
      </c>
      <c r="P25" s="88">
        <v>25069335006.559998</v>
      </c>
      <c r="Q25" s="88">
        <f t="shared" si="1"/>
        <v>75159159136.130005</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c r="AR25" s="44"/>
      <c r="AS25" s="44"/>
    </row>
    <row r="26" spans="2:45">
      <c r="B26" s="8" t="s">
        <v>35</v>
      </c>
      <c r="C26" s="90">
        <f t="shared" ref="C26:P26" si="5">SUM(C27:C41)</f>
        <v>115083838470</v>
      </c>
      <c r="D26" s="90">
        <f t="shared" si="5"/>
        <v>342065544085.54004</v>
      </c>
      <c r="E26" s="90">
        <f t="shared" si="5"/>
        <v>6098039803.3100004</v>
      </c>
      <c r="F26" s="90">
        <f t="shared" si="5"/>
        <v>8048272978.2299995</v>
      </c>
      <c r="G26" s="90">
        <f t="shared" si="5"/>
        <v>5272723434.3000002</v>
      </c>
      <c r="H26" s="90">
        <f t="shared" si="5"/>
        <v>8212497394.2900009</v>
      </c>
      <c r="I26" s="90">
        <f t="shared" si="5"/>
        <v>12910769090.92</v>
      </c>
      <c r="J26" s="90">
        <f t="shared" si="5"/>
        <v>7374067114.9799995</v>
      </c>
      <c r="K26" s="90">
        <f t="shared" si="5"/>
        <v>25866720181.16</v>
      </c>
      <c r="L26" s="90">
        <f t="shared" si="5"/>
        <v>11751925851.299999</v>
      </c>
      <c r="M26" s="90">
        <f t="shared" si="5"/>
        <v>10067289275.900002</v>
      </c>
      <c r="N26" s="90">
        <f t="shared" si="5"/>
        <v>51961838177.700005</v>
      </c>
      <c r="O26" s="90">
        <f t="shared" si="5"/>
        <v>24224844056.060001</v>
      </c>
      <c r="P26" s="90">
        <f t="shared" si="5"/>
        <v>141152594769.35001</v>
      </c>
      <c r="Q26" s="90">
        <f t="shared" si="1"/>
        <v>312941582127.5</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c r="AR26" s="44"/>
      <c r="AS26" s="44"/>
    </row>
    <row r="27" spans="2:45">
      <c r="B27" s="10" t="s">
        <v>58</v>
      </c>
      <c r="C27" s="98">
        <v>535600</v>
      </c>
      <c r="D27" s="98">
        <v>535600</v>
      </c>
      <c r="E27" s="91">
        <v>0</v>
      </c>
      <c r="F27" s="91">
        <v>0</v>
      </c>
      <c r="G27" s="91">
        <v>0</v>
      </c>
      <c r="H27" s="90">
        <v>0</v>
      </c>
      <c r="I27" s="90">
        <v>0</v>
      </c>
      <c r="J27" s="90">
        <v>0</v>
      </c>
      <c r="K27" s="90">
        <v>0</v>
      </c>
      <c r="L27" s="90">
        <v>0</v>
      </c>
      <c r="M27" s="90">
        <v>0</v>
      </c>
      <c r="N27" s="90">
        <v>0</v>
      </c>
      <c r="O27" s="90">
        <v>0</v>
      </c>
      <c r="P27" s="91">
        <v>0</v>
      </c>
      <c r="Q27" s="88">
        <f t="shared" si="1"/>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c r="AR27" s="44"/>
      <c r="AS27" s="44"/>
    </row>
    <row r="28" spans="2:45">
      <c r="B28" s="10" t="s">
        <v>36</v>
      </c>
      <c r="C28" s="98">
        <v>1981720000</v>
      </c>
      <c r="D28" s="98">
        <v>1981720000</v>
      </c>
      <c r="E28" s="88">
        <v>0</v>
      </c>
      <c r="F28" s="88">
        <v>0</v>
      </c>
      <c r="G28" s="88">
        <v>0</v>
      </c>
      <c r="H28" s="90">
        <v>0</v>
      </c>
      <c r="I28" s="88">
        <v>0</v>
      </c>
      <c r="J28" s="88">
        <v>0</v>
      </c>
      <c r="K28" s="88">
        <v>0</v>
      </c>
      <c r="L28" s="90">
        <v>0</v>
      </c>
      <c r="M28" s="90">
        <v>0</v>
      </c>
      <c r="N28" s="90">
        <v>0</v>
      </c>
      <c r="O28" s="90">
        <v>0</v>
      </c>
      <c r="P28" s="91">
        <v>491647558.67000002</v>
      </c>
      <c r="Q28" s="88">
        <f t="shared" si="1"/>
        <v>491647558.67000002</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c r="AR28" s="44"/>
      <c r="AS28" s="44"/>
    </row>
    <row r="29" spans="2:45">
      <c r="B29" s="10" t="s">
        <v>38</v>
      </c>
      <c r="C29" s="98">
        <v>0</v>
      </c>
      <c r="D29" s="98">
        <v>421784332</v>
      </c>
      <c r="E29" s="88">
        <v>0</v>
      </c>
      <c r="F29" s="88">
        <v>0</v>
      </c>
      <c r="G29" s="88">
        <v>163691136.30000001</v>
      </c>
      <c r="H29" s="90">
        <v>0</v>
      </c>
      <c r="I29" s="88">
        <v>0</v>
      </c>
      <c r="J29" s="88">
        <v>0</v>
      </c>
      <c r="K29" s="88">
        <v>0</v>
      </c>
      <c r="L29" s="90">
        <v>0</v>
      </c>
      <c r="M29" s="90">
        <v>0</v>
      </c>
      <c r="N29" s="90">
        <v>0</v>
      </c>
      <c r="O29" s="90">
        <v>0</v>
      </c>
      <c r="P29" s="91">
        <v>83003294.659999996</v>
      </c>
      <c r="Q29" s="88">
        <f t="shared" si="1"/>
        <v>246694430.96000001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c r="AR29" s="44"/>
      <c r="AS29" s="44"/>
    </row>
    <row r="30" spans="2:45">
      <c r="B30" s="10" t="s">
        <v>39</v>
      </c>
      <c r="C30" s="98">
        <v>10712000000</v>
      </c>
      <c r="D30" s="98">
        <v>9612000000</v>
      </c>
      <c r="E30" s="88">
        <v>147137587.68000001</v>
      </c>
      <c r="F30" s="88">
        <v>1914885349.3599999</v>
      </c>
      <c r="G30" s="88">
        <v>1140790643.4300001</v>
      </c>
      <c r="H30" s="88">
        <v>407071170.89999998</v>
      </c>
      <c r="I30" s="88">
        <v>817392839.19000006</v>
      </c>
      <c r="J30" s="88">
        <v>1731969643.28</v>
      </c>
      <c r="K30" s="88">
        <v>452519123.83999997</v>
      </c>
      <c r="L30" s="88">
        <v>958714655.77999997</v>
      </c>
      <c r="M30" s="88">
        <v>68241254.019999996</v>
      </c>
      <c r="N30" s="88">
        <v>48849789.549999997</v>
      </c>
      <c r="O30" s="88">
        <v>176739050.88</v>
      </c>
      <c r="P30" s="91">
        <v>977570459.82000005</v>
      </c>
      <c r="Q30" s="88">
        <f t="shared" si="1"/>
        <v>8841881567.7300014</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c r="AR30" s="44"/>
      <c r="AS30" s="44"/>
    </row>
    <row r="31" spans="2:45">
      <c r="B31" s="10" t="s">
        <v>40</v>
      </c>
      <c r="C31" s="98">
        <v>3826028851</v>
      </c>
      <c r="D31" s="98">
        <v>8332192524.4399996</v>
      </c>
      <c r="E31" s="88">
        <v>237201.64</v>
      </c>
      <c r="F31" s="88">
        <v>0</v>
      </c>
      <c r="G31" s="88">
        <v>0</v>
      </c>
      <c r="H31" s="88">
        <v>0</v>
      </c>
      <c r="I31" s="88">
        <v>0</v>
      </c>
      <c r="J31" s="88">
        <v>34239414.879999995</v>
      </c>
      <c r="K31" s="88">
        <v>0</v>
      </c>
      <c r="L31" s="88">
        <v>143813787.31999999</v>
      </c>
      <c r="M31" s="88">
        <v>0</v>
      </c>
      <c r="N31" s="88">
        <v>56884093</v>
      </c>
      <c r="O31" s="88">
        <v>662506.59</v>
      </c>
      <c r="P31" s="91">
        <v>1943173781.1800001</v>
      </c>
      <c r="Q31" s="88">
        <f t="shared" si="1"/>
        <v>2179010784.6100001</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c r="AR31" s="44"/>
      <c r="AS31" s="44"/>
    </row>
    <row r="32" spans="2:45">
      <c r="B32" s="10" t="s">
        <v>41</v>
      </c>
      <c r="C32" s="98">
        <v>1178320000</v>
      </c>
      <c r="D32" s="98">
        <v>9116948373.5</v>
      </c>
      <c r="E32" s="88">
        <v>0</v>
      </c>
      <c r="F32" s="88">
        <v>0</v>
      </c>
      <c r="G32" s="88">
        <v>0</v>
      </c>
      <c r="H32" s="88">
        <v>0</v>
      </c>
      <c r="I32" s="88">
        <v>7510098235.7300005</v>
      </c>
      <c r="J32" s="88">
        <v>421810903.24000001</v>
      </c>
      <c r="K32" s="88">
        <v>21808779.200000003</v>
      </c>
      <c r="L32" s="88">
        <v>336000325.65999997</v>
      </c>
      <c r="M32" s="88">
        <v>0</v>
      </c>
      <c r="N32" s="88">
        <v>5664</v>
      </c>
      <c r="O32" s="88">
        <v>20420708.780000001</v>
      </c>
      <c r="P32" s="91">
        <v>89309154.129999995</v>
      </c>
      <c r="Q32" s="88">
        <f t="shared" si="1"/>
        <v>8399453770.7399998</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c r="AR32" s="44"/>
      <c r="AS32" s="44"/>
    </row>
    <row r="33" spans="2:45">
      <c r="B33" s="10" t="s">
        <v>42</v>
      </c>
      <c r="C33" s="98">
        <v>107120000</v>
      </c>
      <c r="D33" s="98">
        <v>107120000</v>
      </c>
      <c r="E33" s="88">
        <v>0</v>
      </c>
      <c r="F33" s="88">
        <v>0</v>
      </c>
      <c r="G33" s="88">
        <v>0</v>
      </c>
      <c r="H33" s="88">
        <v>0</v>
      </c>
      <c r="I33" s="88">
        <v>0</v>
      </c>
      <c r="J33" s="88">
        <v>0</v>
      </c>
      <c r="K33" s="88">
        <v>0</v>
      </c>
      <c r="L33" s="88">
        <v>0</v>
      </c>
      <c r="M33" s="88">
        <v>0</v>
      </c>
      <c r="N33" s="88">
        <v>0</v>
      </c>
      <c r="O33" s="88">
        <v>0</v>
      </c>
      <c r="P33" s="91">
        <v>0</v>
      </c>
      <c r="Q33" s="88">
        <f t="shared" si="1"/>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c r="AR33" s="44"/>
      <c r="AS33" s="44"/>
    </row>
    <row r="34" spans="2:45">
      <c r="B34" s="10" t="s">
        <v>119</v>
      </c>
      <c r="C34" s="98">
        <v>0</v>
      </c>
      <c r="D34" s="98">
        <v>21337662937.279999</v>
      </c>
      <c r="E34" s="88">
        <v>0</v>
      </c>
      <c r="F34" s="88">
        <v>0</v>
      </c>
      <c r="G34" s="88">
        <v>0</v>
      </c>
      <c r="H34" s="88">
        <v>0</v>
      </c>
      <c r="I34" s="88">
        <v>0</v>
      </c>
      <c r="J34" s="88">
        <v>177360783.59999999</v>
      </c>
      <c r="K34" s="88">
        <v>16937886470.51</v>
      </c>
      <c r="L34" s="88">
        <v>486552100</v>
      </c>
      <c r="M34" s="88">
        <v>890916035.00000012</v>
      </c>
      <c r="N34" s="88">
        <v>236492200.53</v>
      </c>
      <c r="O34" s="88">
        <v>92193056.529999971</v>
      </c>
      <c r="P34" s="91">
        <v>2100675702.5599999</v>
      </c>
      <c r="Q34" s="88">
        <f t="shared" si="1"/>
        <v>20922076348.73</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c r="AR34" s="44"/>
      <c r="AS34" s="44"/>
    </row>
    <row r="35" spans="2:45">
      <c r="B35" s="10" t="s">
        <v>120</v>
      </c>
      <c r="C35" s="98">
        <v>4844981283</v>
      </c>
      <c r="D35" s="98">
        <v>4844981283</v>
      </c>
      <c r="E35" s="88">
        <v>0</v>
      </c>
      <c r="F35" s="88">
        <v>0</v>
      </c>
      <c r="G35" s="88">
        <v>0</v>
      </c>
      <c r="H35" s="88">
        <v>566532958.15999997</v>
      </c>
      <c r="I35" s="88">
        <v>54827280.090000004</v>
      </c>
      <c r="J35" s="88">
        <v>610127543.10000002</v>
      </c>
      <c r="K35" s="88">
        <v>0</v>
      </c>
      <c r="L35" s="88">
        <v>504726736.85000002</v>
      </c>
      <c r="M35" s="88">
        <v>0</v>
      </c>
      <c r="N35" s="88">
        <v>191595489.62</v>
      </c>
      <c r="O35" s="88">
        <v>362631652.06999999</v>
      </c>
      <c r="P35" s="91">
        <v>134778323.81999999</v>
      </c>
      <c r="Q35" s="88">
        <f t="shared" si="1"/>
        <v>2425219983.71</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c r="AR35" s="44"/>
      <c r="AS35" s="44"/>
    </row>
    <row r="36" spans="2:45">
      <c r="B36" s="10" t="s">
        <v>44</v>
      </c>
      <c r="C36" s="98">
        <v>0</v>
      </c>
      <c r="D36" s="98">
        <v>41882000</v>
      </c>
      <c r="E36" s="88">
        <v>0</v>
      </c>
      <c r="F36" s="88">
        <v>0</v>
      </c>
      <c r="G36" s="88">
        <v>0</v>
      </c>
      <c r="H36" s="88">
        <v>0</v>
      </c>
      <c r="I36" s="88">
        <v>0</v>
      </c>
      <c r="J36" s="88">
        <v>0</v>
      </c>
      <c r="K36" s="88">
        <v>0</v>
      </c>
      <c r="L36" s="88">
        <v>0</v>
      </c>
      <c r="M36" s="88">
        <v>0</v>
      </c>
      <c r="N36" s="88">
        <v>0</v>
      </c>
      <c r="O36" s="88">
        <v>1459.06</v>
      </c>
      <c r="P36" s="91">
        <v>0</v>
      </c>
      <c r="Q36" s="88">
        <f t="shared" si="1"/>
        <v>1459.06</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c r="AR36" s="44"/>
      <c r="AS36" s="44"/>
    </row>
    <row r="37" spans="2:45">
      <c r="B37" s="10" t="s">
        <v>45</v>
      </c>
      <c r="C37" s="98">
        <v>0</v>
      </c>
      <c r="D37" s="98">
        <v>1667329033</v>
      </c>
      <c r="E37" s="88">
        <v>0</v>
      </c>
      <c r="F37" s="88">
        <v>0</v>
      </c>
      <c r="G37" s="88">
        <v>0</v>
      </c>
      <c r="H37" s="88">
        <v>0</v>
      </c>
      <c r="I37" s="88">
        <v>0</v>
      </c>
      <c r="J37" s="88">
        <v>364738610.20000005</v>
      </c>
      <c r="K37" s="88">
        <v>0</v>
      </c>
      <c r="L37" s="88">
        <v>407604567.82999998</v>
      </c>
      <c r="M37" s="88">
        <v>0</v>
      </c>
      <c r="N37" s="88">
        <v>219467545.89000002</v>
      </c>
      <c r="O37" s="88">
        <v>279430027.56999999</v>
      </c>
      <c r="P37" s="91">
        <v>256716926.95000002</v>
      </c>
      <c r="Q37" s="88">
        <f t="shared" si="1"/>
        <v>1527957678.4400001</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c r="AR37" s="44"/>
      <c r="AS37" s="44"/>
    </row>
    <row r="38" spans="2:45">
      <c r="B38" s="10" t="s">
        <v>71</v>
      </c>
      <c r="C38" s="98">
        <v>11736157766</v>
      </c>
      <c r="D38" s="98">
        <v>20008453423.18</v>
      </c>
      <c r="E38" s="92">
        <v>0</v>
      </c>
      <c r="F38" s="92">
        <v>0</v>
      </c>
      <c r="G38" s="92">
        <v>0</v>
      </c>
      <c r="H38" s="92">
        <v>0</v>
      </c>
      <c r="I38" s="92">
        <v>0</v>
      </c>
      <c r="J38" s="92">
        <v>0</v>
      </c>
      <c r="K38" s="92">
        <v>1600466413.95</v>
      </c>
      <c r="L38" s="92">
        <v>1655554773.4499998</v>
      </c>
      <c r="M38" s="92">
        <v>250000000</v>
      </c>
      <c r="N38" s="92">
        <v>121379200</v>
      </c>
      <c r="O38" s="92">
        <v>430182803.06999999</v>
      </c>
      <c r="P38" s="97">
        <v>4335820400.5299997</v>
      </c>
      <c r="Q38" s="88">
        <f t="shared" si="1"/>
        <v>8393403591</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c r="AR38" s="44"/>
      <c r="AS38" s="44"/>
    </row>
    <row r="39" spans="2:45">
      <c r="B39" s="10" t="s">
        <v>48</v>
      </c>
      <c r="C39" s="98">
        <v>57572500</v>
      </c>
      <c r="D39" s="98">
        <v>34230000</v>
      </c>
      <c r="E39" s="88">
        <v>0</v>
      </c>
      <c r="F39" s="88">
        <v>0</v>
      </c>
      <c r="G39" s="88">
        <v>0</v>
      </c>
      <c r="H39" s="88">
        <v>0</v>
      </c>
      <c r="I39" s="88">
        <v>0</v>
      </c>
      <c r="J39" s="92">
        <v>0</v>
      </c>
      <c r="K39" s="88">
        <v>0</v>
      </c>
      <c r="L39" s="88">
        <v>0</v>
      </c>
      <c r="M39" s="88">
        <v>0</v>
      </c>
      <c r="N39" s="88">
        <v>0</v>
      </c>
      <c r="O39" s="88">
        <v>0</v>
      </c>
      <c r="P39" s="91">
        <v>0</v>
      </c>
      <c r="Q39" s="88">
        <f t="shared" si="1"/>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c r="AR39" s="44"/>
      <c r="AS39" s="44"/>
    </row>
    <row r="40" spans="2:45">
      <c r="B40" s="10" t="s">
        <v>52</v>
      </c>
      <c r="C40" s="98">
        <v>80269838470</v>
      </c>
      <c r="D40" s="98">
        <v>264558704579.14001</v>
      </c>
      <c r="E40" s="88">
        <v>5950665013.9900007</v>
      </c>
      <c r="F40" s="88">
        <v>6133387628.8699999</v>
      </c>
      <c r="G40" s="88">
        <v>3968241654.5700002</v>
      </c>
      <c r="H40" s="88">
        <v>7238893265.2300005</v>
      </c>
      <c r="I40" s="88">
        <v>4528450735.9099998</v>
      </c>
      <c r="J40" s="88">
        <v>4033820216.6800003</v>
      </c>
      <c r="K40" s="88">
        <v>6854039393.6599998</v>
      </c>
      <c r="L40" s="88">
        <v>7258958904.4099998</v>
      </c>
      <c r="M40" s="88">
        <v>8858131986.8800011</v>
      </c>
      <c r="N40" s="88">
        <v>51087164195.110008</v>
      </c>
      <c r="O40" s="88">
        <v>22862582791.510002</v>
      </c>
      <c r="P40" s="91">
        <v>130739899167.03</v>
      </c>
      <c r="Q40" s="88">
        <f t="shared" si="1"/>
        <v>259514234953.85004</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c r="AR40" s="44"/>
      <c r="AS40" s="44"/>
    </row>
    <row r="41" spans="2:45">
      <c r="B41" s="10" t="s">
        <v>53</v>
      </c>
      <c r="C41" s="98">
        <v>369564000</v>
      </c>
      <c r="D41" s="98">
        <v>0</v>
      </c>
      <c r="E41" s="88">
        <v>0</v>
      </c>
      <c r="F41" s="88">
        <v>0</v>
      </c>
      <c r="G41" s="88">
        <v>0</v>
      </c>
      <c r="H41" s="88">
        <v>0</v>
      </c>
      <c r="I41" s="88">
        <v>0</v>
      </c>
      <c r="J41" s="88">
        <v>0</v>
      </c>
      <c r="K41" s="88">
        <v>0</v>
      </c>
      <c r="L41" s="88">
        <v>0</v>
      </c>
      <c r="M41" s="88">
        <v>0</v>
      </c>
      <c r="N41" s="88">
        <v>0</v>
      </c>
      <c r="O41" s="88">
        <v>0</v>
      </c>
      <c r="P41" s="91">
        <v>0</v>
      </c>
      <c r="Q41" s="88">
        <f t="shared" si="1"/>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c r="AR41" s="44"/>
      <c r="AS41" s="44"/>
    </row>
    <row r="42" spans="2:45">
      <c r="B42" s="8" t="s">
        <v>57</v>
      </c>
      <c r="C42" s="90">
        <f t="shared" ref="C42:P42" si="6">SUM(C43:C63)</f>
        <v>2994261325</v>
      </c>
      <c r="D42" s="90">
        <f t="shared" si="6"/>
        <v>3824308336.6800003</v>
      </c>
      <c r="E42" s="90">
        <f t="shared" si="6"/>
        <v>5032442.74</v>
      </c>
      <c r="F42" s="90">
        <f t="shared" si="6"/>
        <v>17311198.390000001</v>
      </c>
      <c r="G42" s="90">
        <f t="shared" si="6"/>
        <v>11050504.689999999</v>
      </c>
      <c r="H42" s="90">
        <f t="shared" si="6"/>
        <v>49117122.220000006</v>
      </c>
      <c r="I42" s="90">
        <f t="shared" si="6"/>
        <v>77036888.889999986</v>
      </c>
      <c r="J42" s="90">
        <f t="shared" si="6"/>
        <v>103438176.10000001</v>
      </c>
      <c r="K42" s="90">
        <f t="shared" si="6"/>
        <v>27076342.920000002</v>
      </c>
      <c r="L42" s="90">
        <f t="shared" si="6"/>
        <v>18098342.490000002</v>
      </c>
      <c r="M42" s="90">
        <f t="shared" si="6"/>
        <v>4936823.49</v>
      </c>
      <c r="N42" s="90">
        <f t="shared" si="6"/>
        <v>102269860.64999999</v>
      </c>
      <c r="O42" s="90">
        <f t="shared" si="6"/>
        <v>32508699.640000001</v>
      </c>
      <c r="P42" s="90">
        <f t="shared" si="6"/>
        <v>362378346.08000004</v>
      </c>
      <c r="Q42" s="90">
        <f t="shared" si="1"/>
        <v>810254748.30000007</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c r="AR42" s="44"/>
      <c r="AS42" s="44"/>
    </row>
    <row r="43" spans="2:45">
      <c r="B43" s="10" t="s">
        <v>58</v>
      </c>
      <c r="C43" s="110">
        <v>8978164</v>
      </c>
      <c r="D43" s="110">
        <v>77768378.079999998</v>
      </c>
      <c r="E43" s="88">
        <v>0</v>
      </c>
      <c r="F43" s="88">
        <v>0</v>
      </c>
      <c r="G43" s="88">
        <v>0</v>
      </c>
      <c r="H43" s="88">
        <v>0</v>
      </c>
      <c r="I43" s="88">
        <v>0</v>
      </c>
      <c r="J43" s="88">
        <v>15658454.319999998</v>
      </c>
      <c r="K43" s="88">
        <v>0</v>
      </c>
      <c r="L43" s="88">
        <v>5705855.7699999996</v>
      </c>
      <c r="M43" s="88">
        <v>0</v>
      </c>
      <c r="N43" s="88">
        <v>6278760.79</v>
      </c>
      <c r="O43" s="88">
        <v>0</v>
      </c>
      <c r="P43" s="88">
        <v>36287563.430000007</v>
      </c>
      <c r="Q43" s="88">
        <f t="shared" si="1"/>
        <v>63930634.310000002</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c r="AR43" s="44"/>
      <c r="AS43" s="44"/>
    </row>
    <row r="44" spans="2:45">
      <c r="B44" s="10" t="s">
        <v>37</v>
      </c>
      <c r="C44" s="110">
        <v>0</v>
      </c>
      <c r="D44" s="110">
        <v>21738</v>
      </c>
      <c r="E44" s="88">
        <v>0</v>
      </c>
      <c r="F44" s="88">
        <v>0</v>
      </c>
      <c r="G44" s="88">
        <v>0</v>
      </c>
      <c r="H44" s="88">
        <v>0</v>
      </c>
      <c r="I44" s="88">
        <v>0</v>
      </c>
      <c r="J44" s="88">
        <v>0</v>
      </c>
      <c r="K44" s="88">
        <v>0</v>
      </c>
      <c r="L44" s="88">
        <v>0</v>
      </c>
      <c r="M44" s="88">
        <v>0</v>
      </c>
      <c r="N44" s="88">
        <v>0</v>
      </c>
      <c r="O44" s="88">
        <v>0</v>
      </c>
      <c r="P44" s="88">
        <v>21738</v>
      </c>
      <c r="Q44" s="88">
        <f t="shared" si="1"/>
        <v>21738</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c r="AR44" s="44"/>
      <c r="AS44" s="44"/>
    </row>
    <row r="45" spans="2:45">
      <c r="B45" s="10" t="s">
        <v>121</v>
      </c>
      <c r="C45" s="110">
        <v>20467230</v>
      </c>
      <c r="D45" s="110">
        <v>38199887.259999998</v>
      </c>
      <c r="E45" s="88">
        <v>0</v>
      </c>
      <c r="F45" s="88">
        <v>0</v>
      </c>
      <c r="G45" s="88">
        <v>0</v>
      </c>
      <c r="H45" s="88">
        <v>0</v>
      </c>
      <c r="I45" s="88">
        <v>0</v>
      </c>
      <c r="J45" s="88">
        <v>2735.74</v>
      </c>
      <c r="K45" s="88">
        <v>0</v>
      </c>
      <c r="L45" s="88">
        <v>443168.24</v>
      </c>
      <c r="M45" s="88">
        <v>222302.49</v>
      </c>
      <c r="N45" s="88">
        <v>1625</v>
      </c>
      <c r="O45" s="88">
        <v>0</v>
      </c>
      <c r="P45" s="88">
        <v>16063465.59</v>
      </c>
      <c r="Q45" s="88">
        <f t="shared" si="1"/>
        <v>16733297.060000001</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c r="AR45" s="44"/>
      <c r="AS45" s="44"/>
    </row>
    <row r="46" spans="2:45">
      <c r="B46" s="10" t="s">
        <v>122</v>
      </c>
      <c r="C46" s="110">
        <v>0</v>
      </c>
      <c r="D46" s="110">
        <v>828601</v>
      </c>
      <c r="E46" s="88">
        <v>0</v>
      </c>
      <c r="F46" s="88">
        <v>0</v>
      </c>
      <c r="G46" s="88">
        <v>0</v>
      </c>
      <c r="H46" s="88">
        <v>0</v>
      </c>
      <c r="I46" s="88">
        <v>0</v>
      </c>
      <c r="J46" s="88">
        <v>0</v>
      </c>
      <c r="K46" s="88">
        <v>0</v>
      </c>
      <c r="L46" s="88">
        <v>0</v>
      </c>
      <c r="M46" s="88">
        <v>0</v>
      </c>
      <c r="N46" s="88">
        <v>0</v>
      </c>
      <c r="O46" s="88">
        <v>0</v>
      </c>
      <c r="P46" s="88">
        <v>828600.41</v>
      </c>
      <c r="Q46" s="88">
        <f t="shared" si="1"/>
        <v>828600.41</v>
      </c>
      <c r="R46" s="41"/>
      <c r="S46" s="41"/>
      <c r="T46" s="41"/>
      <c r="U46" s="41"/>
      <c r="V46" s="41"/>
      <c r="W46" s="41"/>
      <c r="X46" s="41"/>
      <c r="Y46" s="42"/>
      <c r="Z46" s="42"/>
      <c r="AA46" s="42"/>
      <c r="AB46" s="42"/>
      <c r="AC46" s="44"/>
      <c r="AD46" s="44"/>
      <c r="AE46" s="44"/>
      <c r="AF46" s="44"/>
      <c r="AG46" s="44"/>
      <c r="AH46" s="44"/>
      <c r="AI46" s="44"/>
      <c r="AJ46" s="44"/>
      <c r="AK46" s="44"/>
      <c r="AL46" s="44"/>
      <c r="AM46" s="44"/>
      <c r="AN46" s="44"/>
      <c r="AO46" s="44"/>
      <c r="AP46" s="44"/>
      <c r="AQ46" s="44"/>
      <c r="AR46" s="44"/>
      <c r="AS46" s="44"/>
    </row>
    <row r="47" spans="2:45">
      <c r="B47" s="10" t="s">
        <v>40</v>
      </c>
      <c r="C47" s="110">
        <v>38234513</v>
      </c>
      <c r="D47" s="110">
        <v>60950775.120000005</v>
      </c>
      <c r="E47" s="88">
        <v>0</v>
      </c>
      <c r="F47" s="88">
        <v>0</v>
      </c>
      <c r="G47" s="88">
        <v>0</v>
      </c>
      <c r="H47" s="88">
        <v>0</v>
      </c>
      <c r="I47" s="88">
        <v>0</v>
      </c>
      <c r="J47" s="88">
        <v>0</v>
      </c>
      <c r="K47" s="88">
        <v>0</v>
      </c>
      <c r="L47" s="88">
        <v>0</v>
      </c>
      <c r="M47" s="88">
        <v>0</v>
      </c>
      <c r="N47" s="88">
        <v>2526354</v>
      </c>
      <c r="O47" s="88">
        <v>2539623.89</v>
      </c>
      <c r="P47" s="88">
        <v>25454984.869999997</v>
      </c>
      <c r="Q47" s="88">
        <f t="shared" si="1"/>
        <v>30520962.759999998</v>
      </c>
      <c r="R47" s="41"/>
      <c r="S47" s="41"/>
      <c r="T47" s="41"/>
      <c r="U47" s="41"/>
      <c r="V47" s="41"/>
      <c r="W47" s="41"/>
      <c r="X47" s="41"/>
      <c r="Y47" s="42"/>
      <c r="Z47" s="42"/>
      <c r="AA47" s="42"/>
      <c r="AB47" s="42"/>
      <c r="AC47" s="44"/>
      <c r="AD47" s="44"/>
      <c r="AE47" s="44"/>
      <c r="AF47" s="44"/>
      <c r="AG47" s="44"/>
      <c r="AH47" s="44"/>
      <c r="AI47" s="44"/>
      <c r="AJ47" s="44"/>
      <c r="AK47" s="44"/>
      <c r="AL47" s="44"/>
      <c r="AM47" s="44"/>
      <c r="AN47" s="44"/>
      <c r="AO47" s="44"/>
      <c r="AP47" s="44"/>
      <c r="AQ47" s="44"/>
      <c r="AR47" s="44"/>
      <c r="AS47" s="44"/>
    </row>
    <row r="48" spans="2:45">
      <c r="B48" s="10" t="s">
        <v>41</v>
      </c>
      <c r="C48" s="110">
        <v>5879369</v>
      </c>
      <c r="D48" s="110">
        <v>36777126.530000001</v>
      </c>
      <c r="E48" s="88">
        <v>0</v>
      </c>
      <c r="F48" s="88">
        <v>0</v>
      </c>
      <c r="G48" s="88">
        <v>0</v>
      </c>
      <c r="H48" s="88">
        <v>0</v>
      </c>
      <c r="I48" s="88">
        <v>0</v>
      </c>
      <c r="J48" s="88">
        <v>0</v>
      </c>
      <c r="K48" s="88">
        <v>0</v>
      </c>
      <c r="L48" s="88">
        <v>0</v>
      </c>
      <c r="M48" s="88">
        <v>0</v>
      </c>
      <c r="N48" s="88">
        <v>0</v>
      </c>
      <c r="O48" s="88">
        <v>0</v>
      </c>
      <c r="P48" s="88">
        <v>36777108.910000004</v>
      </c>
      <c r="Q48" s="88">
        <f t="shared" si="1"/>
        <v>36777108.910000004</v>
      </c>
      <c r="R48" s="41"/>
      <c r="S48" s="41"/>
      <c r="T48" s="41"/>
      <c r="U48" s="41"/>
      <c r="V48" s="41"/>
      <c r="W48" s="41"/>
      <c r="X48" s="41"/>
      <c r="Y48" s="42"/>
      <c r="Z48" s="42"/>
      <c r="AA48" s="42"/>
      <c r="AB48" s="42"/>
      <c r="AC48" s="44"/>
      <c r="AD48" s="44"/>
      <c r="AE48" s="44"/>
      <c r="AF48" s="44"/>
      <c r="AG48" s="44"/>
      <c r="AH48" s="44"/>
      <c r="AI48" s="44"/>
      <c r="AJ48" s="44"/>
      <c r="AK48" s="44"/>
      <c r="AL48" s="44"/>
      <c r="AM48" s="44"/>
      <c r="AN48" s="44"/>
      <c r="AO48" s="44"/>
      <c r="AP48" s="44"/>
      <c r="AQ48" s="44"/>
      <c r="AR48" s="44"/>
      <c r="AS48" s="44"/>
    </row>
    <row r="49" spans="2:45">
      <c r="B49" s="10" t="s">
        <v>42</v>
      </c>
      <c r="C49" s="110">
        <v>10200000</v>
      </c>
      <c r="D49" s="110">
        <v>10200000</v>
      </c>
      <c r="E49" s="88">
        <v>0</v>
      </c>
      <c r="F49" s="88">
        <v>0</v>
      </c>
      <c r="G49" s="88">
        <v>0</v>
      </c>
      <c r="H49" s="88">
        <v>0</v>
      </c>
      <c r="I49" s="88">
        <v>0</v>
      </c>
      <c r="J49" s="88">
        <v>0</v>
      </c>
      <c r="K49" s="88">
        <v>0</v>
      </c>
      <c r="L49" s="88">
        <v>0</v>
      </c>
      <c r="M49" s="88">
        <v>0</v>
      </c>
      <c r="N49" s="88">
        <v>0</v>
      </c>
      <c r="O49" s="88">
        <v>0</v>
      </c>
      <c r="P49" s="88">
        <v>0</v>
      </c>
      <c r="Q49" s="88">
        <f t="shared" si="1"/>
        <v>0</v>
      </c>
      <c r="R49" s="41"/>
      <c r="S49" s="41"/>
      <c r="T49" s="41"/>
      <c r="U49" s="41"/>
      <c r="V49" s="41"/>
      <c r="W49" s="41"/>
      <c r="X49" s="41"/>
      <c r="Y49" s="42"/>
      <c r="Z49" s="42"/>
      <c r="AA49" s="42"/>
      <c r="AB49" s="42"/>
      <c r="AC49" s="44"/>
      <c r="AD49" s="44"/>
      <c r="AE49" s="44"/>
      <c r="AF49" s="44"/>
      <c r="AG49" s="44"/>
      <c r="AH49" s="44"/>
      <c r="AI49" s="44"/>
      <c r="AJ49" s="44"/>
      <c r="AK49" s="44"/>
      <c r="AL49" s="44"/>
      <c r="AM49" s="44"/>
      <c r="AN49" s="44"/>
      <c r="AO49" s="44"/>
      <c r="AP49" s="44"/>
      <c r="AQ49" s="44"/>
      <c r="AR49" s="44"/>
      <c r="AS49" s="44"/>
    </row>
    <row r="50" spans="2:45">
      <c r="B50" s="10" t="s">
        <v>123</v>
      </c>
      <c r="C50" s="110">
        <v>20000000</v>
      </c>
      <c r="D50" s="110">
        <v>20000000</v>
      </c>
      <c r="E50" s="88">
        <v>0</v>
      </c>
      <c r="F50" s="88">
        <v>0</v>
      </c>
      <c r="G50" s="88">
        <v>0</v>
      </c>
      <c r="H50" s="88">
        <v>0</v>
      </c>
      <c r="I50" s="88">
        <v>0</v>
      </c>
      <c r="J50" s="88">
        <v>0</v>
      </c>
      <c r="K50" s="88">
        <v>0</v>
      </c>
      <c r="L50" s="88">
        <v>0</v>
      </c>
      <c r="M50" s="88">
        <v>0</v>
      </c>
      <c r="N50" s="88">
        <v>0</v>
      </c>
      <c r="O50" s="88">
        <v>0</v>
      </c>
      <c r="P50" s="88">
        <v>0</v>
      </c>
      <c r="Q50" s="88">
        <f t="shared" si="1"/>
        <v>0</v>
      </c>
      <c r="R50" s="41"/>
      <c r="S50" s="41"/>
      <c r="T50" s="41"/>
      <c r="U50" s="41">
        <v>0</v>
      </c>
      <c r="V50" s="41">
        <v>0</v>
      </c>
      <c r="W50" s="41"/>
      <c r="X50" s="41"/>
      <c r="Y50" s="42"/>
      <c r="Z50" s="42"/>
      <c r="AA50" s="42"/>
      <c r="AB50" s="42"/>
      <c r="AC50" s="44"/>
      <c r="AD50" s="44"/>
      <c r="AE50" s="44"/>
      <c r="AF50" s="44"/>
      <c r="AG50" s="44"/>
      <c r="AH50" s="44"/>
      <c r="AI50" s="44"/>
      <c r="AJ50" s="44"/>
      <c r="AK50" s="44"/>
      <c r="AL50" s="44"/>
      <c r="AM50" s="44"/>
      <c r="AN50" s="44"/>
      <c r="AO50" s="44"/>
      <c r="AP50" s="44"/>
      <c r="AQ50" s="44"/>
      <c r="AR50" s="44"/>
      <c r="AS50" s="44"/>
    </row>
    <row r="51" spans="2:45">
      <c r="B51" s="10" t="s">
        <v>60</v>
      </c>
      <c r="C51" s="110">
        <v>615924720</v>
      </c>
      <c r="D51" s="110">
        <v>1331784272.8800001</v>
      </c>
      <c r="E51" s="88">
        <v>5032442.74</v>
      </c>
      <c r="F51" s="88">
        <v>17311198.390000001</v>
      </c>
      <c r="G51" s="88">
        <v>10671898.059999999</v>
      </c>
      <c r="H51" s="88">
        <v>48990920.010000005</v>
      </c>
      <c r="I51" s="88">
        <v>76910686.679999992</v>
      </c>
      <c r="J51" s="88">
        <v>71756679.280000001</v>
      </c>
      <c r="K51" s="88">
        <v>20585240.710000001</v>
      </c>
      <c r="L51" s="88">
        <v>11823116.270000001</v>
      </c>
      <c r="M51" s="88">
        <v>4588318.79</v>
      </c>
      <c r="N51" s="88">
        <v>13498156.969999999</v>
      </c>
      <c r="O51" s="88">
        <v>10975873.540000001</v>
      </c>
      <c r="P51" s="88">
        <v>47611253.640000008</v>
      </c>
      <c r="Q51" s="88">
        <f t="shared" si="1"/>
        <v>339755785.07999998</v>
      </c>
      <c r="R51" s="41"/>
      <c r="S51" s="41"/>
      <c r="T51" s="41"/>
      <c r="U51" s="41"/>
      <c r="V51" s="41"/>
      <c r="W51" s="41"/>
      <c r="X51" s="41"/>
      <c r="Y51" s="42"/>
      <c r="Z51" s="42"/>
      <c r="AA51" s="42"/>
      <c r="AB51" s="42"/>
      <c r="AC51" s="44"/>
      <c r="AD51" s="44"/>
      <c r="AE51" s="44"/>
      <c r="AF51" s="44"/>
      <c r="AG51" s="44"/>
      <c r="AH51" s="44"/>
      <c r="AI51" s="44"/>
      <c r="AJ51" s="44"/>
      <c r="AK51" s="44"/>
      <c r="AL51" s="44"/>
      <c r="AM51" s="44"/>
      <c r="AN51" s="44"/>
      <c r="AO51" s="44"/>
      <c r="AP51" s="44"/>
      <c r="AQ51" s="44"/>
      <c r="AR51" s="44"/>
      <c r="AS51" s="44"/>
    </row>
    <row r="52" spans="2:45">
      <c r="B52" s="10" t="s">
        <v>61</v>
      </c>
      <c r="C52" s="110">
        <v>114782065</v>
      </c>
      <c r="D52" s="110">
        <v>217975157.93000001</v>
      </c>
      <c r="E52" s="88">
        <v>0</v>
      </c>
      <c r="F52" s="88">
        <v>0</v>
      </c>
      <c r="G52" s="88">
        <v>0</v>
      </c>
      <c r="H52" s="88">
        <v>0</v>
      </c>
      <c r="I52" s="88">
        <v>0</v>
      </c>
      <c r="J52" s="88">
        <v>15626268.15</v>
      </c>
      <c r="K52" s="88">
        <v>0</v>
      </c>
      <c r="L52" s="88">
        <v>0</v>
      </c>
      <c r="M52" s="88">
        <v>0</v>
      </c>
      <c r="N52" s="88">
        <v>69936711.680000007</v>
      </c>
      <c r="O52" s="88">
        <v>0</v>
      </c>
      <c r="P52" s="88">
        <v>119802377.67999999</v>
      </c>
      <c r="Q52" s="88">
        <f t="shared" si="1"/>
        <v>205365357.50999999</v>
      </c>
      <c r="R52" s="41"/>
      <c r="S52" s="41"/>
      <c r="T52" s="41"/>
      <c r="U52" s="41"/>
      <c r="V52" s="41"/>
      <c r="W52" s="41"/>
      <c r="X52" s="41"/>
      <c r="Y52" s="42"/>
      <c r="Z52" s="42"/>
      <c r="AA52" s="42"/>
      <c r="AB52" s="42"/>
      <c r="AC52" s="44"/>
      <c r="AD52" s="44"/>
      <c r="AE52" s="44"/>
      <c r="AF52" s="44"/>
      <c r="AG52" s="44"/>
      <c r="AH52" s="44"/>
      <c r="AI52" s="44"/>
      <c r="AJ52" s="44"/>
      <c r="AK52" s="44"/>
      <c r="AL52" s="44"/>
      <c r="AM52" s="44"/>
      <c r="AN52" s="44"/>
      <c r="AO52" s="44"/>
      <c r="AP52" s="44"/>
      <c r="AQ52" s="44"/>
      <c r="AR52" s="44"/>
      <c r="AS52" s="44"/>
    </row>
    <row r="53" spans="2:45">
      <c r="B53" s="10" t="s">
        <v>120</v>
      </c>
      <c r="C53" s="110">
        <v>0</v>
      </c>
      <c r="D53" s="110">
        <v>54100000</v>
      </c>
      <c r="E53" s="88">
        <v>0</v>
      </c>
      <c r="F53" s="88">
        <v>0</v>
      </c>
      <c r="G53" s="88">
        <v>0</v>
      </c>
      <c r="H53" s="88">
        <v>0</v>
      </c>
      <c r="I53" s="88">
        <v>0</v>
      </c>
      <c r="J53" s="88">
        <v>267836.40000000002</v>
      </c>
      <c r="K53" s="88">
        <v>1090250</v>
      </c>
      <c r="L53" s="88">
        <v>0</v>
      </c>
      <c r="M53" s="88">
        <v>0</v>
      </c>
      <c r="N53" s="88">
        <v>452400</v>
      </c>
      <c r="O53" s="88">
        <v>12231000</v>
      </c>
      <c r="P53" s="88">
        <v>39993820.909999996</v>
      </c>
      <c r="Q53" s="88">
        <f t="shared" si="1"/>
        <v>54035307.309999995</v>
      </c>
      <c r="R53" s="41"/>
      <c r="S53" s="41"/>
      <c r="T53" s="41"/>
      <c r="U53" s="41"/>
      <c r="V53" s="41"/>
      <c r="W53" s="41"/>
      <c r="X53" s="41"/>
      <c r="Y53" s="42"/>
      <c r="Z53" s="42"/>
      <c r="AA53" s="42"/>
      <c r="AB53" s="42"/>
      <c r="AC53" s="44"/>
      <c r="AD53" s="44"/>
      <c r="AE53" s="44"/>
      <c r="AF53" s="44"/>
      <c r="AG53" s="44"/>
      <c r="AH53" s="44"/>
      <c r="AI53" s="44"/>
      <c r="AJ53" s="44"/>
      <c r="AK53" s="44"/>
      <c r="AL53" s="44"/>
      <c r="AM53" s="44"/>
      <c r="AN53" s="44"/>
      <c r="AO53" s="44"/>
      <c r="AP53" s="44"/>
      <c r="AQ53" s="44"/>
      <c r="AR53" s="44"/>
      <c r="AS53" s="44"/>
    </row>
    <row r="54" spans="2:45">
      <c r="B54" s="10" t="s">
        <v>45</v>
      </c>
      <c r="C54" s="110">
        <v>0</v>
      </c>
      <c r="D54" s="110">
        <v>17923532.84</v>
      </c>
      <c r="E54" s="88">
        <v>0</v>
      </c>
      <c r="F54" s="88">
        <v>0</v>
      </c>
      <c r="G54" s="88">
        <v>0</v>
      </c>
      <c r="H54" s="88">
        <v>0</v>
      </c>
      <c r="I54" s="88">
        <v>0</v>
      </c>
      <c r="J54" s="88">
        <v>0</v>
      </c>
      <c r="K54" s="88">
        <v>0</v>
      </c>
      <c r="L54" s="88">
        <v>0</v>
      </c>
      <c r="M54" s="88">
        <v>0</v>
      </c>
      <c r="N54" s="88">
        <v>0</v>
      </c>
      <c r="O54" s="88">
        <v>0</v>
      </c>
      <c r="P54" s="88">
        <v>17923532.620000001</v>
      </c>
      <c r="Q54" s="88">
        <f t="shared" si="1"/>
        <v>17923532.620000001</v>
      </c>
      <c r="R54" s="41"/>
      <c r="S54" s="41"/>
      <c r="T54" s="41"/>
      <c r="U54" s="41"/>
      <c r="V54" s="41"/>
      <c r="W54" s="41"/>
      <c r="X54" s="41"/>
      <c r="Y54" s="42"/>
      <c r="Z54" s="42"/>
      <c r="AA54" s="42"/>
      <c r="AB54" s="42"/>
      <c r="AC54" s="44"/>
      <c r="AD54" s="44"/>
      <c r="AE54" s="44"/>
      <c r="AF54" s="44"/>
      <c r="AG54" s="44"/>
      <c r="AH54" s="44"/>
      <c r="AI54" s="44"/>
      <c r="AJ54" s="44"/>
      <c r="AK54" s="44"/>
      <c r="AL54" s="44"/>
      <c r="AM54" s="44"/>
      <c r="AN54" s="44"/>
      <c r="AO54" s="44"/>
      <c r="AP54" s="44"/>
      <c r="AQ54" s="44"/>
      <c r="AR54" s="44"/>
      <c r="AS54" s="44"/>
    </row>
    <row r="55" spans="2:45">
      <c r="B55" s="10" t="s">
        <v>124</v>
      </c>
      <c r="C55" s="110">
        <v>0</v>
      </c>
      <c r="D55" s="110">
        <v>21757350</v>
      </c>
      <c r="E55" s="88">
        <v>0</v>
      </c>
      <c r="F55" s="88">
        <v>0</v>
      </c>
      <c r="G55" s="88">
        <v>0</v>
      </c>
      <c r="H55" s="88">
        <v>0</v>
      </c>
      <c r="I55" s="88">
        <v>0</v>
      </c>
      <c r="J55" s="88">
        <v>0</v>
      </c>
      <c r="K55" s="88">
        <v>5274650</v>
      </c>
      <c r="L55" s="88">
        <v>0</v>
      </c>
      <c r="M55" s="88">
        <v>0</v>
      </c>
      <c r="N55" s="88">
        <v>9449650</v>
      </c>
      <c r="O55" s="88">
        <v>6636000</v>
      </c>
      <c r="P55" s="88">
        <v>147400</v>
      </c>
      <c r="Q55" s="88">
        <f t="shared" si="1"/>
        <v>21507700</v>
      </c>
      <c r="R55" s="41"/>
      <c r="S55" s="41"/>
      <c r="T55" s="41"/>
      <c r="U55" s="41"/>
      <c r="V55" s="41"/>
      <c r="W55" s="41"/>
      <c r="X55" s="41"/>
      <c r="Y55" s="42"/>
      <c r="Z55" s="42"/>
      <c r="AA55" s="42"/>
      <c r="AB55" s="42"/>
      <c r="AC55" s="44"/>
      <c r="AD55" s="44"/>
      <c r="AE55" s="44"/>
      <c r="AF55" s="44"/>
      <c r="AG55" s="44"/>
      <c r="AH55" s="44"/>
      <c r="AI55" s="44"/>
      <c r="AJ55" s="44"/>
      <c r="AK55" s="44"/>
      <c r="AL55" s="44"/>
      <c r="AM55" s="44"/>
      <c r="AN55" s="44"/>
      <c r="AO55" s="44"/>
      <c r="AP55" s="44"/>
      <c r="AQ55" s="44"/>
      <c r="AR55" s="44"/>
      <c r="AS55" s="44"/>
    </row>
    <row r="56" spans="2:45">
      <c r="B56" s="10" t="s">
        <v>71</v>
      </c>
      <c r="C56" s="110">
        <v>1852083264</v>
      </c>
      <c r="D56" s="110">
        <v>1582580617.9099998</v>
      </c>
      <c r="E56" s="88">
        <v>0</v>
      </c>
      <c r="F56" s="88">
        <v>0</v>
      </c>
      <c r="G56" s="88">
        <v>0</v>
      </c>
      <c r="H56" s="88">
        <v>0</v>
      </c>
      <c r="I56" s="88">
        <v>0</v>
      </c>
      <c r="J56" s="88">
        <v>0</v>
      </c>
      <c r="K56" s="88">
        <v>0</v>
      </c>
      <c r="L56" s="88">
        <v>0</v>
      </c>
      <c r="M56" s="88">
        <v>0</v>
      </c>
      <c r="N56" s="88">
        <v>0</v>
      </c>
      <c r="O56" s="88">
        <v>0</v>
      </c>
      <c r="P56" s="88">
        <v>4282929.01</v>
      </c>
      <c r="Q56" s="88">
        <f t="shared" si="1"/>
        <v>4282929.01</v>
      </c>
      <c r="R56" s="41"/>
      <c r="S56" s="41"/>
      <c r="T56" s="41"/>
      <c r="U56" s="41"/>
      <c r="V56" s="41"/>
      <c r="W56" s="41"/>
      <c r="X56" s="41"/>
      <c r="Y56" s="42"/>
      <c r="Z56" s="42"/>
      <c r="AA56" s="42"/>
      <c r="AB56" s="42"/>
      <c r="AC56" s="44"/>
      <c r="AD56" s="44"/>
      <c r="AE56" s="44"/>
      <c r="AF56" s="44"/>
      <c r="AG56" s="44"/>
      <c r="AH56" s="44"/>
      <c r="AI56" s="44"/>
      <c r="AJ56" s="44"/>
      <c r="AK56" s="44"/>
      <c r="AL56" s="44"/>
      <c r="AM56" s="44"/>
      <c r="AN56" s="44"/>
      <c r="AO56" s="44"/>
      <c r="AP56" s="44"/>
      <c r="AQ56" s="44"/>
      <c r="AR56" s="44"/>
      <c r="AS56" s="44"/>
    </row>
    <row r="57" spans="2:45">
      <c r="B57" s="10" t="s">
        <v>53</v>
      </c>
      <c r="C57" s="110">
        <v>307712000</v>
      </c>
      <c r="D57" s="110">
        <v>307712000</v>
      </c>
      <c r="E57" s="88">
        <v>0</v>
      </c>
      <c r="F57" s="88">
        <v>0</v>
      </c>
      <c r="G57" s="88">
        <v>0</v>
      </c>
      <c r="H57" s="88">
        <v>0</v>
      </c>
      <c r="I57" s="88">
        <v>0</v>
      </c>
      <c r="J57" s="88">
        <v>0</v>
      </c>
      <c r="K57" s="88">
        <v>0</v>
      </c>
      <c r="L57" s="88">
        <v>0</v>
      </c>
      <c r="M57" s="88">
        <v>0</v>
      </c>
      <c r="N57" s="88">
        <v>0</v>
      </c>
      <c r="O57" s="88">
        <v>0</v>
      </c>
      <c r="P57" s="88">
        <v>0</v>
      </c>
      <c r="Q57" s="88">
        <f t="shared" si="1"/>
        <v>0</v>
      </c>
      <c r="R57" s="41"/>
      <c r="S57" s="41"/>
      <c r="T57" s="41"/>
      <c r="U57" s="41"/>
      <c r="V57" s="41"/>
      <c r="W57" s="41"/>
      <c r="X57" s="41"/>
      <c r="Y57" s="42"/>
      <c r="Z57" s="42"/>
      <c r="AA57" s="42"/>
      <c r="AB57" s="42"/>
      <c r="AC57" s="44"/>
      <c r="AD57" s="44"/>
      <c r="AE57" s="44"/>
      <c r="AF57" s="44"/>
      <c r="AG57" s="44"/>
      <c r="AH57" s="44"/>
      <c r="AI57" s="44"/>
      <c r="AJ57" s="44"/>
      <c r="AK57" s="44"/>
      <c r="AL57" s="44"/>
      <c r="AM57" s="44"/>
      <c r="AN57" s="44"/>
      <c r="AO57" s="44"/>
      <c r="AP57" s="44"/>
      <c r="AQ57" s="44"/>
      <c r="AR57" s="44"/>
      <c r="AS57" s="44"/>
    </row>
    <row r="58" spans="2:45">
      <c r="B58" s="10" t="s">
        <v>62</v>
      </c>
      <c r="C58" s="110">
        <v>0</v>
      </c>
      <c r="D58" s="110">
        <v>13401027.109999999</v>
      </c>
      <c r="E58" s="88">
        <v>0</v>
      </c>
      <c r="F58" s="88">
        <v>0</v>
      </c>
      <c r="G58" s="88">
        <v>0</v>
      </c>
      <c r="H58" s="88">
        <v>0</v>
      </c>
      <c r="I58" s="88">
        <v>0</v>
      </c>
      <c r="J58" s="88">
        <v>0</v>
      </c>
      <c r="K58" s="88">
        <v>0</v>
      </c>
      <c r="L58" s="88">
        <v>0</v>
      </c>
      <c r="M58" s="88">
        <v>0</v>
      </c>
      <c r="N58" s="88">
        <v>0</v>
      </c>
      <c r="O58" s="88">
        <v>0</v>
      </c>
      <c r="P58" s="88">
        <v>13002047.67</v>
      </c>
      <c r="Q58" s="88">
        <f t="shared" si="1"/>
        <v>13002047.67</v>
      </c>
      <c r="R58" s="41"/>
      <c r="S58" s="41"/>
      <c r="T58" s="41"/>
      <c r="U58" s="41"/>
      <c r="V58" s="41"/>
      <c r="W58" s="41"/>
      <c r="X58" s="41"/>
      <c r="Y58" s="42"/>
      <c r="Z58" s="42"/>
      <c r="AA58" s="42"/>
      <c r="AB58" s="42"/>
      <c r="AC58" s="44"/>
      <c r="AD58" s="44"/>
      <c r="AE58" s="44"/>
      <c r="AF58" s="44"/>
      <c r="AG58" s="44"/>
      <c r="AH58" s="44"/>
      <c r="AI58" s="44"/>
      <c r="AJ58" s="44"/>
      <c r="AK58" s="44"/>
      <c r="AL58" s="44"/>
      <c r="AM58" s="44"/>
      <c r="AN58" s="44"/>
      <c r="AO58" s="44"/>
      <c r="AP58" s="44"/>
      <c r="AQ58" s="44"/>
      <c r="AR58" s="44"/>
      <c r="AS58" s="44"/>
    </row>
    <row r="59" spans="2:45">
      <c r="B59" s="10" t="s">
        <v>125</v>
      </c>
      <c r="C59" s="110">
        <v>0</v>
      </c>
      <c r="D59" s="110">
        <v>168261.03</v>
      </c>
      <c r="E59" s="110">
        <v>0</v>
      </c>
      <c r="F59" s="88">
        <v>0</v>
      </c>
      <c r="G59" s="110">
        <v>0</v>
      </c>
      <c r="H59" s="110">
        <v>0</v>
      </c>
      <c r="I59" s="110">
        <v>0</v>
      </c>
      <c r="J59" s="88">
        <v>0</v>
      </c>
      <c r="K59" s="110">
        <v>0</v>
      </c>
      <c r="L59" s="110">
        <v>0</v>
      </c>
      <c r="M59" s="88">
        <v>0</v>
      </c>
      <c r="N59" s="88">
        <v>0</v>
      </c>
      <c r="O59" s="110">
        <v>0</v>
      </c>
      <c r="P59" s="110">
        <v>168261.03</v>
      </c>
      <c r="Q59" s="88">
        <f t="shared" si="1"/>
        <v>168261.03</v>
      </c>
      <c r="R59" s="41"/>
      <c r="S59" s="41"/>
      <c r="T59" s="41"/>
      <c r="U59" s="41"/>
      <c r="V59" s="41"/>
      <c r="W59" s="41"/>
      <c r="X59" s="41"/>
      <c r="Y59" s="42"/>
      <c r="Z59" s="42"/>
      <c r="AA59" s="42"/>
      <c r="AB59" s="42"/>
      <c r="AC59" s="44"/>
      <c r="AD59" s="44"/>
      <c r="AE59" s="44"/>
      <c r="AF59" s="44"/>
      <c r="AG59" s="44"/>
      <c r="AH59" s="44"/>
      <c r="AI59" s="44"/>
      <c r="AJ59" s="44"/>
      <c r="AK59" s="44"/>
      <c r="AL59" s="44"/>
      <c r="AM59" s="44"/>
      <c r="AN59" s="44"/>
      <c r="AO59" s="44"/>
      <c r="AP59" s="44"/>
      <c r="AQ59" s="44"/>
      <c r="AR59" s="44"/>
      <c r="AS59" s="44"/>
    </row>
    <row r="60" spans="2:45">
      <c r="B60" s="10" t="s">
        <v>126</v>
      </c>
      <c r="C60" s="110">
        <v>0</v>
      </c>
      <c r="D60" s="110">
        <v>1440569.71</v>
      </c>
      <c r="E60" s="88">
        <v>0</v>
      </c>
      <c r="F60" s="88">
        <v>0</v>
      </c>
      <c r="G60" s="93">
        <v>378606.63</v>
      </c>
      <c r="H60" s="88">
        <v>126202.21</v>
      </c>
      <c r="I60" s="88">
        <v>126202.21</v>
      </c>
      <c r="J60" s="88">
        <v>126202.21</v>
      </c>
      <c r="K60" s="88">
        <v>126202.21</v>
      </c>
      <c r="L60" s="88">
        <v>126202.21</v>
      </c>
      <c r="M60" s="88">
        <v>126202.21</v>
      </c>
      <c r="N60" s="88">
        <v>126202.21</v>
      </c>
      <c r="O60" s="88">
        <v>126202.21</v>
      </c>
      <c r="P60" s="88">
        <v>0</v>
      </c>
      <c r="Q60" s="88">
        <f t="shared" si="1"/>
        <v>1388224.3099999998</v>
      </c>
      <c r="R60" s="41"/>
      <c r="S60" s="41"/>
      <c r="T60" s="41"/>
      <c r="U60" s="41"/>
      <c r="V60" s="41"/>
      <c r="W60" s="41"/>
      <c r="X60" s="41"/>
      <c r="Y60" s="42"/>
      <c r="Z60" s="42"/>
      <c r="AA60" s="42"/>
      <c r="AB60" s="42"/>
      <c r="AC60" s="44"/>
      <c r="AD60" s="44"/>
      <c r="AE60" s="44"/>
      <c r="AF60" s="44"/>
      <c r="AG60" s="44"/>
      <c r="AH60" s="44"/>
      <c r="AI60" s="44"/>
      <c r="AJ60" s="44"/>
      <c r="AK60" s="44"/>
      <c r="AL60" s="44"/>
      <c r="AM60" s="44"/>
      <c r="AN60" s="44"/>
      <c r="AO60" s="44"/>
      <c r="AP60" s="44"/>
      <c r="AQ60" s="44"/>
      <c r="AR60" s="44"/>
      <c r="AS60" s="44"/>
    </row>
    <row r="61" spans="2:45">
      <c r="B61" s="10" t="s">
        <v>127</v>
      </c>
      <c r="C61" s="110">
        <v>0</v>
      </c>
      <c r="D61" s="110">
        <v>14523484.310000001</v>
      </c>
      <c r="E61" s="11">
        <v>0</v>
      </c>
      <c r="F61" s="11">
        <v>0</v>
      </c>
      <c r="G61" s="11">
        <v>0</v>
      </c>
      <c r="H61" s="11">
        <v>0</v>
      </c>
      <c r="I61" s="11">
        <v>0</v>
      </c>
      <c r="J61" s="11">
        <v>0</v>
      </c>
      <c r="K61" s="11">
        <v>0</v>
      </c>
      <c r="L61" s="11">
        <v>0</v>
      </c>
      <c r="M61" s="11">
        <v>0</v>
      </c>
      <c r="N61" s="11">
        <v>0</v>
      </c>
      <c r="O61" s="11">
        <v>0</v>
      </c>
      <c r="P61" s="88">
        <v>4013262.31</v>
      </c>
      <c r="Q61" s="88">
        <f t="shared" si="1"/>
        <v>4013262.31</v>
      </c>
      <c r="R61" s="41"/>
      <c r="S61" s="41"/>
      <c r="T61" s="41"/>
      <c r="U61" s="41"/>
      <c r="V61" s="41"/>
      <c r="W61" s="41"/>
      <c r="X61" s="41"/>
      <c r="Y61" s="42"/>
      <c r="Z61" s="42"/>
      <c r="AA61" s="42"/>
      <c r="AB61" s="42"/>
      <c r="AC61" s="44"/>
      <c r="AD61" s="44"/>
      <c r="AE61" s="44"/>
      <c r="AF61" s="44"/>
      <c r="AG61" s="44"/>
      <c r="AH61" s="44"/>
      <c r="AI61" s="44"/>
      <c r="AJ61" s="44"/>
      <c r="AK61" s="44"/>
      <c r="AL61" s="44"/>
      <c r="AM61" s="44"/>
      <c r="AN61" s="44"/>
      <c r="AO61" s="44"/>
      <c r="AP61" s="44"/>
      <c r="AQ61" s="44"/>
      <c r="AR61" s="44"/>
      <c r="AS61" s="44"/>
    </row>
    <row r="62" spans="2:45">
      <c r="B62" s="10" t="s">
        <v>107</v>
      </c>
      <c r="C62" s="110">
        <v>0</v>
      </c>
      <c r="D62" s="110">
        <v>15381656.970000001</v>
      </c>
      <c r="E62" s="11">
        <v>0</v>
      </c>
      <c r="F62" s="11">
        <v>0</v>
      </c>
      <c r="G62" s="11">
        <v>0</v>
      </c>
      <c r="H62" s="11">
        <v>0</v>
      </c>
      <c r="I62" s="11">
        <v>0</v>
      </c>
      <c r="J62" s="11">
        <v>0</v>
      </c>
      <c r="K62" s="11">
        <v>0</v>
      </c>
      <c r="L62" s="11">
        <v>0</v>
      </c>
      <c r="M62" s="11">
        <v>0</v>
      </c>
      <c r="N62" s="11">
        <v>0</v>
      </c>
      <c r="O62" s="11">
        <v>0</v>
      </c>
      <c r="P62" s="11">
        <v>0</v>
      </c>
      <c r="Q62" s="88">
        <f t="shared" si="1"/>
        <v>0</v>
      </c>
      <c r="R62" s="41"/>
      <c r="S62" s="41"/>
      <c r="T62" s="41"/>
      <c r="U62" s="41"/>
      <c r="V62" s="41"/>
      <c r="W62" s="41"/>
      <c r="X62" s="41"/>
      <c r="Y62" s="42"/>
      <c r="Z62" s="42"/>
      <c r="AA62" s="42"/>
      <c r="AB62" s="42"/>
      <c r="AC62" s="44"/>
      <c r="AD62" s="44"/>
      <c r="AE62" s="44"/>
      <c r="AF62" s="44"/>
      <c r="AG62" s="44"/>
      <c r="AH62" s="44"/>
      <c r="AI62" s="44"/>
      <c r="AJ62" s="44"/>
      <c r="AK62" s="44"/>
      <c r="AL62" s="44"/>
      <c r="AM62" s="44"/>
      <c r="AN62" s="44"/>
      <c r="AO62" s="44"/>
      <c r="AP62" s="44"/>
      <c r="AQ62" s="44"/>
      <c r="AR62" s="44"/>
      <c r="AS62" s="44"/>
    </row>
    <row r="63" spans="2:45">
      <c r="B63" s="10" t="s">
        <v>128</v>
      </c>
      <c r="C63" s="110">
        <v>0</v>
      </c>
      <c r="D63" s="110">
        <v>813900</v>
      </c>
      <c r="E63" s="11">
        <v>0</v>
      </c>
      <c r="F63" s="11">
        <v>0</v>
      </c>
      <c r="G63" s="11">
        <v>0</v>
      </c>
      <c r="H63" s="11">
        <v>0</v>
      </c>
      <c r="I63" s="11">
        <v>0</v>
      </c>
      <c r="J63" s="11">
        <v>0</v>
      </c>
      <c r="K63" s="11">
        <v>0</v>
      </c>
      <c r="L63" s="11">
        <v>0</v>
      </c>
      <c r="M63" s="11">
        <v>0</v>
      </c>
      <c r="N63" s="11">
        <v>0</v>
      </c>
      <c r="O63" s="11">
        <v>0</v>
      </c>
      <c r="P63" s="11">
        <v>0</v>
      </c>
      <c r="Q63" s="88">
        <f t="shared" si="1"/>
        <v>0</v>
      </c>
      <c r="R63" s="41"/>
      <c r="S63" s="41"/>
      <c r="T63" s="41"/>
      <c r="U63" s="41"/>
      <c r="V63" s="41"/>
      <c r="W63" s="41"/>
      <c r="X63" s="41"/>
      <c r="Y63" s="42"/>
      <c r="Z63" s="42"/>
      <c r="AA63" s="42"/>
      <c r="AB63" s="42"/>
      <c r="AC63" s="44"/>
      <c r="AD63" s="44"/>
      <c r="AE63" s="44"/>
      <c r="AF63" s="44"/>
      <c r="AG63" s="44"/>
      <c r="AH63" s="44"/>
      <c r="AI63" s="44"/>
      <c r="AJ63" s="44"/>
      <c r="AK63" s="44"/>
      <c r="AL63" s="44"/>
      <c r="AM63" s="44"/>
      <c r="AN63" s="44"/>
      <c r="AO63" s="44"/>
      <c r="AP63" s="44"/>
      <c r="AQ63" s="44"/>
      <c r="AR63" s="44"/>
      <c r="AS63" s="44"/>
    </row>
    <row r="64" spans="2:45">
      <c r="B64" s="112" t="s">
        <v>64</v>
      </c>
      <c r="C64" s="107">
        <f>C10+C17+C23+C26+C42</f>
        <v>861074372943</v>
      </c>
      <c r="D64" s="107">
        <f>D10+D17+D21+D23+D26+D42</f>
        <v>1032696214379.1799</v>
      </c>
      <c r="E64" s="94">
        <f t="shared" ref="E64:P64" si="7">E10+E17+E23+E26+E42+E21</f>
        <v>59524510763.829994</v>
      </c>
      <c r="F64" s="94">
        <f t="shared" si="7"/>
        <v>64907417193.309998</v>
      </c>
      <c r="G64" s="94">
        <f t="shared" si="7"/>
        <v>59885517618.060013</v>
      </c>
      <c r="H64" s="94">
        <f t="shared" si="7"/>
        <v>66428305816.710007</v>
      </c>
      <c r="I64" s="94">
        <f t="shared" si="7"/>
        <v>64421188675.310005</v>
      </c>
      <c r="J64" s="94">
        <f t="shared" si="7"/>
        <v>87178229497.470001</v>
      </c>
      <c r="K64" s="94">
        <f t="shared" si="7"/>
        <v>101974253517.97</v>
      </c>
      <c r="L64" s="94">
        <f t="shared" si="7"/>
        <v>62809205829.080009</v>
      </c>
      <c r="M64" s="94">
        <f t="shared" si="7"/>
        <v>55468619671.419998</v>
      </c>
      <c r="N64" s="94">
        <f t="shared" si="7"/>
        <v>108774728249.82001</v>
      </c>
      <c r="O64" s="94">
        <f t="shared" si="7"/>
        <v>92122525042.349991</v>
      </c>
      <c r="P64" s="94">
        <f t="shared" si="7"/>
        <v>149567615104.53998</v>
      </c>
      <c r="Q64" s="94">
        <f t="shared" si="1"/>
        <v>973062116979.86987</v>
      </c>
      <c r="R64" s="42"/>
      <c r="S64" s="42"/>
      <c r="T64" s="42"/>
      <c r="U64" s="42"/>
      <c r="V64" s="42"/>
      <c r="W64" s="42"/>
      <c r="X64" s="42"/>
      <c r="Y64" s="42"/>
      <c r="Z64" s="42"/>
      <c r="AA64" s="42"/>
      <c r="AB64" s="42"/>
      <c r="AC64" s="44"/>
      <c r="AD64" s="44"/>
      <c r="AE64" s="44"/>
      <c r="AF64" s="44"/>
      <c r="AG64" s="44"/>
      <c r="AH64" s="44"/>
      <c r="AI64" s="44"/>
      <c r="AJ64" s="44"/>
      <c r="AK64" s="44"/>
      <c r="AL64" s="44"/>
      <c r="AM64" s="44"/>
      <c r="AN64" s="44"/>
      <c r="AO64" s="44"/>
      <c r="AP64" s="44"/>
      <c r="AQ64" s="44"/>
      <c r="AR64" s="44"/>
      <c r="AS64" s="44"/>
    </row>
    <row r="65" spans="1:45">
      <c r="B65" s="84"/>
      <c r="C65" s="111"/>
      <c r="D65" s="111"/>
      <c r="E65" s="16"/>
      <c r="F65" s="16"/>
      <c r="G65" s="16"/>
      <c r="H65" s="16"/>
      <c r="I65" s="16"/>
      <c r="J65" s="16"/>
      <c r="K65" s="16"/>
      <c r="L65" s="16"/>
      <c r="M65" s="16"/>
      <c r="N65" s="16"/>
      <c r="O65" s="16"/>
      <c r="P65" s="16"/>
      <c r="Q65" s="17"/>
      <c r="R65" s="41"/>
      <c r="S65" s="41"/>
      <c r="T65" s="41"/>
      <c r="U65" s="41"/>
      <c r="V65" s="41"/>
      <c r="W65" s="41"/>
      <c r="X65" s="41"/>
      <c r="Y65" s="42"/>
      <c r="Z65" s="42"/>
      <c r="AA65" s="42"/>
      <c r="AB65" s="42"/>
      <c r="AC65" s="44"/>
      <c r="AD65" s="44"/>
      <c r="AE65" s="44"/>
      <c r="AF65" s="44"/>
      <c r="AG65" s="44"/>
      <c r="AH65" s="44"/>
      <c r="AI65" s="44"/>
      <c r="AJ65" s="44"/>
      <c r="AK65" s="44"/>
      <c r="AL65" s="44"/>
      <c r="AM65" s="44"/>
      <c r="AN65" s="44"/>
      <c r="AO65" s="44"/>
      <c r="AP65" s="44"/>
      <c r="AQ65" s="44"/>
      <c r="AR65" s="44"/>
      <c r="AS65" s="44"/>
    </row>
    <row r="66" spans="1:45">
      <c r="B66" s="112"/>
      <c r="C66" s="108"/>
      <c r="D66" s="108"/>
      <c r="E66" s="96" t="s">
        <v>12</v>
      </c>
      <c r="F66" s="96" t="s">
        <v>13</v>
      </c>
      <c r="G66" s="96" t="s">
        <v>14</v>
      </c>
      <c r="H66" s="96" t="s">
        <v>15</v>
      </c>
      <c r="I66" s="96" t="str">
        <f t="shared" ref="I66:P66" si="8">+I9</f>
        <v>MAYO</v>
      </c>
      <c r="J66" s="96" t="str">
        <f t="shared" si="8"/>
        <v>JUNIO</v>
      </c>
      <c r="K66" s="96" t="str">
        <f t="shared" si="8"/>
        <v>JULIO</v>
      </c>
      <c r="L66" s="96" t="str">
        <f t="shared" si="8"/>
        <v>AGOSTO</v>
      </c>
      <c r="M66" s="96" t="str">
        <f t="shared" si="8"/>
        <v>SEPTIEMBRE</v>
      </c>
      <c r="N66" s="96" t="str">
        <f t="shared" si="8"/>
        <v>OCTUBRE</v>
      </c>
      <c r="O66" s="96" t="str">
        <f t="shared" si="8"/>
        <v>NOVIEMBRE</v>
      </c>
      <c r="P66" s="96" t="str">
        <f t="shared" si="8"/>
        <v>DICIEMBRE</v>
      </c>
      <c r="Q66" s="36" t="s">
        <v>24</v>
      </c>
      <c r="R66" s="41"/>
      <c r="S66" s="41"/>
      <c r="T66" s="41"/>
      <c r="U66" s="41"/>
      <c r="V66" s="41"/>
      <c r="W66" s="41"/>
      <c r="X66" s="41"/>
      <c r="Y66" s="42"/>
      <c r="Z66" s="42"/>
      <c r="AA66" s="42"/>
      <c r="AB66" s="42"/>
      <c r="AC66" s="44"/>
      <c r="AD66" s="44"/>
      <c r="AE66" s="44"/>
      <c r="AF66" s="44"/>
      <c r="AG66" s="44"/>
      <c r="AH66" s="44"/>
      <c r="AI66" s="44"/>
      <c r="AJ66" s="44"/>
      <c r="AK66" s="44"/>
      <c r="AL66" s="44"/>
      <c r="AM66" s="44"/>
      <c r="AN66" s="44"/>
      <c r="AO66" s="44"/>
      <c r="AP66" s="44"/>
      <c r="AQ66" s="44"/>
      <c r="AR66" s="44"/>
      <c r="AS66" s="44"/>
    </row>
    <row r="67" spans="1:45">
      <c r="B67" s="8" t="s">
        <v>25</v>
      </c>
      <c r="C67" s="95">
        <f>C68</f>
        <v>60715801330</v>
      </c>
      <c r="D67" s="95">
        <f>D68</f>
        <v>11586165430.989998</v>
      </c>
      <c r="E67" s="95">
        <f t="shared" ref="E67:P67" si="9">SUM(E68)</f>
        <v>4140827965.8699999</v>
      </c>
      <c r="F67" s="95">
        <f t="shared" si="9"/>
        <v>7810346565.8599997</v>
      </c>
      <c r="G67" s="95">
        <f t="shared" si="9"/>
        <v>14565171114.639999</v>
      </c>
      <c r="H67" s="95">
        <f t="shared" si="9"/>
        <v>12704309360.91</v>
      </c>
      <c r="I67" s="95">
        <f t="shared" si="9"/>
        <v>6124513962.7799997</v>
      </c>
      <c r="J67" s="95">
        <f t="shared" si="9"/>
        <v>6758128957.2299995</v>
      </c>
      <c r="K67" s="95">
        <f t="shared" si="9"/>
        <v>2256819635.6999998</v>
      </c>
      <c r="L67" s="95">
        <f t="shared" si="9"/>
        <v>637555953.09000003</v>
      </c>
      <c r="M67" s="95">
        <f t="shared" si="9"/>
        <v>198655204.09999999</v>
      </c>
      <c r="N67" s="95">
        <f t="shared" si="9"/>
        <v>403770490.56999999</v>
      </c>
      <c r="O67" s="95">
        <f t="shared" si="9"/>
        <v>1604859554.8399999</v>
      </c>
      <c r="P67" s="95">
        <f t="shared" si="9"/>
        <v>-46593215010.309998</v>
      </c>
      <c r="Q67" s="95">
        <f t="shared" ref="Q67:Q77" si="10">SUM(E67:P67)</f>
        <v>10611743755.279984</v>
      </c>
      <c r="R67" s="41"/>
      <c r="S67" s="41"/>
      <c r="T67" s="41"/>
      <c r="U67" s="41"/>
      <c r="V67" s="41"/>
      <c r="W67" s="41"/>
      <c r="X67" s="41"/>
      <c r="Y67" s="42"/>
      <c r="Z67" s="42"/>
      <c r="AA67" s="42"/>
      <c r="AB67" s="42"/>
      <c r="AC67" s="44"/>
      <c r="AD67" s="44"/>
      <c r="AE67" s="44"/>
      <c r="AF67" s="44"/>
      <c r="AG67" s="44"/>
      <c r="AH67" s="44"/>
      <c r="AI67" s="44"/>
      <c r="AJ67" s="44"/>
      <c r="AK67" s="44"/>
      <c r="AL67" s="44"/>
      <c r="AM67" s="44"/>
      <c r="AN67" s="44"/>
      <c r="AO67" s="44"/>
      <c r="AP67" s="44"/>
      <c r="AQ67" s="44"/>
      <c r="AR67" s="44"/>
      <c r="AS67" s="44"/>
    </row>
    <row r="68" spans="1:45">
      <c r="B68" s="10" t="s">
        <v>26</v>
      </c>
      <c r="C68" s="110">
        <v>60715801330</v>
      </c>
      <c r="D68" s="110">
        <v>11586165430.989998</v>
      </c>
      <c r="E68" s="88">
        <v>4140827965.8699999</v>
      </c>
      <c r="F68" s="88">
        <v>7810346565.8599997</v>
      </c>
      <c r="G68" s="88">
        <v>14565171114.639999</v>
      </c>
      <c r="H68" s="88">
        <v>12704309360.91</v>
      </c>
      <c r="I68" s="88">
        <v>6124513962.7799997</v>
      </c>
      <c r="J68" s="88">
        <v>6758128957.2299995</v>
      </c>
      <c r="K68" s="88">
        <v>2256819635.6999998</v>
      </c>
      <c r="L68" s="88">
        <v>637555953.09000003</v>
      </c>
      <c r="M68" s="88">
        <v>198655204.09999999</v>
      </c>
      <c r="N68" s="88">
        <v>403770490.56999999</v>
      </c>
      <c r="O68" s="88">
        <v>1604859554.8399999</v>
      </c>
      <c r="P68" s="88">
        <v>-46593215010.309998</v>
      </c>
      <c r="Q68" s="88">
        <f t="shared" si="10"/>
        <v>10611743755.279984</v>
      </c>
      <c r="R68" s="41"/>
      <c r="S68" s="41"/>
      <c r="T68" s="41"/>
      <c r="U68" s="41"/>
      <c r="V68" s="41"/>
      <c r="W68" s="41"/>
      <c r="X68" s="41"/>
      <c r="Y68" s="42"/>
      <c r="Z68" s="42"/>
      <c r="AA68" s="42"/>
      <c r="AB68" s="42"/>
      <c r="AC68" s="44"/>
      <c r="AD68" s="44"/>
      <c r="AE68" s="44"/>
      <c r="AF68" s="44"/>
      <c r="AG68" s="44"/>
      <c r="AH68" s="44"/>
      <c r="AI68" s="44"/>
      <c r="AJ68" s="44"/>
      <c r="AK68" s="44"/>
      <c r="AL68" s="44"/>
      <c r="AM68" s="44"/>
      <c r="AN68" s="44"/>
      <c r="AO68" s="44"/>
      <c r="AP68" s="44"/>
      <c r="AQ68" s="44"/>
      <c r="AR68" s="44"/>
      <c r="AS68" s="44"/>
    </row>
    <row r="69" spans="1:45">
      <c r="B69" s="8" t="s">
        <v>30</v>
      </c>
      <c r="C69" s="90">
        <f t="shared" ref="C69:P69" si="11">SUM(C70:C70)</f>
        <v>0</v>
      </c>
      <c r="D69" s="90">
        <f t="shared" si="11"/>
        <v>2500000000</v>
      </c>
      <c r="E69" s="90">
        <f t="shared" si="11"/>
        <v>0</v>
      </c>
      <c r="F69" s="90">
        <f t="shared" si="11"/>
        <v>0</v>
      </c>
      <c r="G69" s="90">
        <f t="shared" si="11"/>
        <v>0</v>
      </c>
      <c r="H69" s="90">
        <f t="shared" si="11"/>
        <v>0</v>
      </c>
      <c r="I69" s="90">
        <f t="shared" si="11"/>
        <v>0</v>
      </c>
      <c r="J69" s="90">
        <f t="shared" si="11"/>
        <v>0</v>
      </c>
      <c r="K69" s="90">
        <f t="shared" si="11"/>
        <v>2500000000</v>
      </c>
      <c r="L69" s="90">
        <f t="shared" si="11"/>
        <v>0</v>
      </c>
      <c r="M69" s="90">
        <f t="shared" si="11"/>
        <v>0</v>
      </c>
      <c r="N69" s="90">
        <f t="shared" si="11"/>
        <v>0</v>
      </c>
      <c r="O69" s="90">
        <f t="shared" si="11"/>
        <v>0</v>
      </c>
      <c r="P69" s="90">
        <f t="shared" si="11"/>
        <v>0</v>
      </c>
      <c r="Q69" s="90">
        <f t="shared" si="10"/>
        <v>2500000000</v>
      </c>
      <c r="R69" s="41"/>
      <c r="S69" s="41"/>
      <c r="T69" s="41"/>
      <c r="U69" s="41"/>
      <c r="V69" s="41"/>
      <c r="W69" s="41"/>
      <c r="X69" s="41"/>
      <c r="Y69" s="42"/>
      <c r="Z69" s="42"/>
      <c r="AA69" s="42"/>
      <c r="AB69" s="42"/>
      <c r="AC69" s="44"/>
      <c r="AD69" s="44"/>
      <c r="AE69" s="44"/>
      <c r="AF69" s="44"/>
      <c r="AG69" s="44"/>
      <c r="AH69" s="44"/>
      <c r="AI69" s="44"/>
      <c r="AJ69" s="44"/>
      <c r="AK69" s="44"/>
      <c r="AL69" s="44"/>
      <c r="AM69" s="44"/>
      <c r="AN69" s="44"/>
      <c r="AO69" s="44"/>
      <c r="AP69" s="44"/>
      <c r="AQ69" s="44"/>
      <c r="AR69" s="44"/>
      <c r="AS69" s="44"/>
    </row>
    <row r="70" spans="1:45">
      <c r="B70" s="10" t="s">
        <v>26</v>
      </c>
      <c r="C70" s="110">
        <v>0</v>
      </c>
      <c r="D70" s="110">
        <v>2500000000</v>
      </c>
      <c r="E70" s="88">
        <v>0</v>
      </c>
      <c r="F70" s="88">
        <v>0</v>
      </c>
      <c r="G70" s="88">
        <v>0</v>
      </c>
      <c r="H70" s="88">
        <v>0</v>
      </c>
      <c r="I70" s="88">
        <v>0</v>
      </c>
      <c r="J70" s="88">
        <v>0</v>
      </c>
      <c r="K70" s="88">
        <v>2500000000</v>
      </c>
      <c r="L70" s="88">
        <v>0</v>
      </c>
      <c r="M70" s="88">
        <v>0</v>
      </c>
      <c r="N70" s="88">
        <v>0</v>
      </c>
      <c r="O70" s="88">
        <v>0</v>
      </c>
      <c r="P70" s="88">
        <v>0</v>
      </c>
      <c r="Q70" s="88">
        <f t="shared" si="10"/>
        <v>2500000000</v>
      </c>
      <c r="R70" s="41"/>
      <c r="S70" s="41"/>
      <c r="T70" s="41"/>
      <c r="U70" s="41"/>
      <c r="V70" s="41"/>
      <c r="W70" s="41"/>
      <c r="X70" s="41"/>
      <c r="Y70" s="42"/>
      <c r="Z70" s="42"/>
      <c r="AA70" s="42"/>
      <c r="AB70" s="42"/>
      <c r="AC70" s="44"/>
      <c r="AD70" s="44"/>
      <c r="AE70" s="44"/>
      <c r="AF70" s="44"/>
      <c r="AG70" s="44"/>
      <c r="AH70" s="44"/>
      <c r="AI70" s="44"/>
      <c r="AJ70" s="44"/>
      <c r="AK70" s="44"/>
      <c r="AL70" s="44"/>
      <c r="AM70" s="44"/>
      <c r="AN70" s="44"/>
      <c r="AO70" s="44"/>
      <c r="AP70" s="44"/>
      <c r="AQ70" s="44"/>
      <c r="AR70" s="44"/>
      <c r="AS70" s="44"/>
    </row>
    <row r="71" spans="1:45">
      <c r="B71" s="8" t="s">
        <v>32</v>
      </c>
      <c r="C71" s="90">
        <f t="shared" ref="C71:P71" si="12">+C72</f>
        <v>30429117140</v>
      </c>
      <c r="D71" s="90">
        <f t="shared" si="12"/>
        <v>30030862147</v>
      </c>
      <c r="E71" s="90">
        <f t="shared" si="12"/>
        <v>607470825.99000001</v>
      </c>
      <c r="F71" s="90">
        <f t="shared" si="12"/>
        <v>1345239818.51</v>
      </c>
      <c r="G71" s="90">
        <f t="shared" si="12"/>
        <v>917667788.97000003</v>
      </c>
      <c r="H71" s="90">
        <f t="shared" si="12"/>
        <v>765083860.39999998</v>
      </c>
      <c r="I71" s="90">
        <f t="shared" si="12"/>
        <v>778583357.74000001</v>
      </c>
      <c r="J71" s="90">
        <f t="shared" si="12"/>
        <v>11818713240.360001</v>
      </c>
      <c r="K71" s="90">
        <f t="shared" si="12"/>
        <v>823404521.76999998</v>
      </c>
      <c r="L71" s="90">
        <f t="shared" si="12"/>
        <v>824904786.07000005</v>
      </c>
      <c r="M71" s="90">
        <f t="shared" si="12"/>
        <v>650197864.88999999</v>
      </c>
      <c r="N71" s="90">
        <f t="shared" si="12"/>
        <v>999307852.83000004</v>
      </c>
      <c r="O71" s="90">
        <f t="shared" si="12"/>
        <v>2227052309.75</v>
      </c>
      <c r="P71" s="90">
        <f t="shared" si="12"/>
        <v>2692637444.5100002</v>
      </c>
      <c r="Q71" s="90">
        <f t="shared" si="10"/>
        <v>24450263671.790001</v>
      </c>
      <c r="R71" s="41"/>
      <c r="S71" s="41"/>
      <c r="T71" s="41"/>
      <c r="U71" s="41"/>
      <c r="V71" s="41"/>
      <c r="W71" s="41"/>
      <c r="X71" s="41"/>
      <c r="Y71" s="42"/>
      <c r="Z71" s="42"/>
      <c r="AA71" s="42"/>
      <c r="AB71" s="42"/>
      <c r="AC71" s="44"/>
      <c r="AD71" s="44"/>
      <c r="AE71" s="44"/>
      <c r="AF71" s="44"/>
      <c r="AG71" s="44"/>
      <c r="AH71" s="44"/>
      <c r="AI71" s="44"/>
      <c r="AJ71" s="44"/>
      <c r="AK71" s="44"/>
      <c r="AL71" s="44"/>
      <c r="AM71" s="44"/>
      <c r="AN71" s="44"/>
      <c r="AO71" s="44"/>
      <c r="AP71" s="44"/>
      <c r="AQ71" s="44"/>
      <c r="AR71" s="44"/>
      <c r="AS71" s="44"/>
    </row>
    <row r="72" spans="1:45">
      <c r="B72" s="10" t="s">
        <v>34</v>
      </c>
      <c r="C72" s="110">
        <v>30429117140</v>
      </c>
      <c r="D72" s="110">
        <v>30030862147</v>
      </c>
      <c r="E72" s="88">
        <v>607470825.99000001</v>
      </c>
      <c r="F72" s="88">
        <v>1345239818.51</v>
      </c>
      <c r="G72" s="88">
        <v>917667788.97000003</v>
      </c>
      <c r="H72" s="88">
        <v>765083860.39999998</v>
      </c>
      <c r="I72" s="88">
        <v>778583357.74000001</v>
      </c>
      <c r="J72" s="88">
        <v>11818713240.360001</v>
      </c>
      <c r="K72" s="88">
        <v>823404521.76999998</v>
      </c>
      <c r="L72" s="88">
        <v>824904786.07000005</v>
      </c>
      <c r="M72" s="88">
        <v>650197864.88999999</v>
      </c>
      <c r="N72" s="88">
        <v>999307852.83000004</v>
      </c>
      <c r="O72" s="88">
        <v>2227052309.75</v>
      </c>
      <c r="P72" s="88">
        <v>2692637444.5100002</v>
      </c>
      <c r="Q72" s="88">
        <f t="shared" si="10"/>
        <v>24450263671.790001</v>
      </c>
      <c r="R72" s="41"/>
      <c r="S72" s="41"/>
      <c r="T72" s="41"/>
      <c r="U72" s="41"/>
      <c r="V72" s="41"/>
      <c r="W72" s="41"/>
      <c r="X72" s="41"/>
      <c r="Y72" s="42"/>
      <c r="Z72" s="42"/>
      <c r="AA72" s="42"/>
      <c r="AB72" s="42"/>
      <c r="AC72" s="44"/>
      <c r="AD72" s="44"/>
      <c r="AE72" s="44"/>
      <c r="AF72" s="44"/>
      <c r="AG72" s="44"/>
      <c r="AH72" s="44"/>
      <c r="AI72" s="44"/>
      <c r="AJ72" s="44"/>
      <c r="AK72" s="44"/>
      <c r="AL72" s="44"/>
      <c r="AM72" s="44"/>
      <c r="AN72" s="44"/>
      <c r="AO72" s="44"/>
      <c r="AP72" s="44"/>
      <c r="AQ72" s="44"/>
      <c r="AR72" s="44"/>
      <c r="AS72" s="44"/>
    </row>
    <row r="73" spans="1:45">
      <c r="B73" s="8" t="s">
        <v>35</v>
      </c>
      <c r="C73" s="90">
        <f t="shared" ref="C73:P73" si="13">SUM(C74:C76)</f>
        <v>44899881530</v>
      </c>
      <c r="D73" s="90">
        <f t="shared" si="13"/>
        <v>136710357708.61002</v>
      </c>
      <c r="E73" s="90">
        <f t="shared" si="13"/>
        <v>2981243216.3899999</v>
      </c>
      <c r="F73" s="90">
        <f t="shared" si="13"/>
        <v>1480346149.8299999</v>
      </c>
      <c r="G73" s="90">
        <f t="shared" si="13"/>
        <v>2965694879.29</v>
      </c>
      <c r="H73" s="90">
        <f t="shared" si="13"/>
        <v>20732193801.98</v>
      </c>
      <c r="I73" s="90">
        <f t="shared" si="13"/>
        <v>2547383778.8200002</v>
      </c>
      <c r="J73" s="90">
        <f t="shared" si="13"/>
        <v>7440935606.7399998</v>
      </c>
      <c r="K73" s="90">
        <f t="shared" si="13"/>
        <v>14433870415.52</v>
      </c>
      <c r="L73" s="90">
        <f t="shared" si="13"/>
        <v>2735300372.29</v>
      </c>
      <c r="M73" s="90">
        <f t="shared" si="13"/>
        <v>3532471374.6799998</v>
      </c>
      <c r="N73" s="90">
        <f t="shared" si="13"/>
        <v>3741184970.0100002</v>
      </c>
      <c r="O73" s="90">
        <f t="shared" si="13"/>
        <v>4501512921.1700001</v>
      </c>
      <c r="P73" s="90">
        <f t="shared" si="13"/>
        <v>56086324690.32</v>
      </c>
      <c r="Q73" s="90">
        <f t="shared" si="10"/>
        <v>123178462177.03999</v>
      </c>
      <c r="R73" s="41"/>
      <c r="S73" s="41"/>
      <c r="T73" s="41"/>
      <c r="U73" s="41"/>
      <c r="V73" s="41"/>
      <c r="W73" s="41"/>
      <c r="X73" s="41"/>
      <c r="Y73" s="42"/>
      <c r="Z73" s="42"/>
      <c r="AA73" s="42"/>
      <c r="AB73" s="42"/>
      <c r="AC73" s="44"/>
      <c r="AD73" s="44"/>
      <c r="AE73" s="44"/>
      <c r="AF73" s="44"/>
      <c r="AG73" s="44"/>
      <c r="AH73" s="44"/>
      <c r="AI73" s="44"/>
      <c r="AJ73" s="44"/>
      <c r="AK73" s="44"/>
      <c r="AL73" s="44"/>
      <c r="AM73" s="44"/>
      <c r="AN73" s="44"/>
      <c r="AO73" s="44"/>
      <c r="AP73" s="44"/>
      <c r="AQ73" s="44"/>
      <c r="AR73" s="44"/>
      <c r="AS73" s="44"/>
    </row>
    <row r="74" spans="1:45">
      <c r="B74" s="10" t="s">
        <v>39</v>
      </c>
      <c r="C74" s="91">
        <v>0</v>
      </c>
      <c r="D74" s="91">
        <v>7417021122</v>
      </c>
      <c r="E74" s="88">
        <v>0</v>
      </c>
      <c r="F74" s="88">
        <v>0</v>
      </c>
      <c r="G74" s="88">
        <v>0</v>
      </c>
      <c r="H74" s="88">
        <v>0</v>
      </c>
      <c r="I74" s="88">
        <v>0</v>
      </c>
      <c r="J74" s="91">
        <v>0</v>
      </c>
      <c r="K74" s="91">
        <v>4632574209.1400003</v>
      </c>
      <c r="L74" s="91">
        <v>718919751.72000003</v>
      </c>
      <c r="M74" s="91">
        <v>0</v>
      </c>
      <c r="N74" s="91">
        <v>19294859</v>
      </c>
      <c r="O74" s="91">
        <v>0</v>
      </c>
      <c r="P74" s="91">
        <v>24000000</v>
      </c>
      <c r="Q74" s="91">
        <f t="shared" si="10"/>
        <v>5394788819.8600006</v>
      </c>
      <c r="R74" s="41"/>
      <c r="S74" s="41"/>
      <c r="T74" s="41"/>
      <c r="U74" s="41"/>
      <c r="V74" s="41"/>
      <c r="W74" s="41"/>
      <c r="X74" s="41"/>
      <c r="Y74" s="42"/>
      <c r="Z74" s="42"/>
      <c r="AA74" s="42"/>
      <c r="AB74" s="42"/>
      <c r="AC74" s="44"/>
      <c r="AD74" s="44"/>
      <c r="AE74" s="44"/>
      <c r="AF74" s="44"/>
      <c r="AG74" s="44"/>
      <c r="AH74" s="44"/>
      <c r="AI74" s="44"/>
      <c r="AJ74" s="44"/>
      <c r="AK74" s="44"/>
      <c r="AL74" s="44"/>
      <c r="AM74" s="44"/>
      <c r="AN74" s="44"/>
      <c r="AO74" s="44"/>
      <c r="AP74" s="44"/>
      <c r="AQ74" s="44"/>
      <c r="AR74" s="44"/>
      <c r="AS74" s="44"/>
    </row>
    <row r="75" spans="1:45">
      <c r="B75" s="10" t="s">
        <v>71</v>
      </c>
      <c r="C75" s="110">
        <v>18049720000</v>
      </c>
      <c r="D75" s="110">
        <v>35567081444.220001</v>
      </c>
      <c r="E75" s="88">
        <v>0</v>
      </c>
      <c r="F75" s="88">
        <v>0</v>
      </c>
      <c r="G75" s="88">
        <v>0</v>
      </c>
      <c r="H75" s="88">
        <v>18029733333.689999</v>
      </c>
      <c r="I75" s="88">
        <v>0</v>
      </c>
      <c r="J75" s="88">
        <v>6068704217</v>
      </c>
      <c r="K75" s="88">
        <v>6329774416.8000002</v>
      </c>
      <c r="L75" s="88">
        <v>197489832.87</v>
      </c>
      <c r="M75" s="88">
        <v>0</v>
      </c>
      <c r="N75" s="88">
        <v>694218.78</v>
      </c>
      <c r="O75" s="88">
        <v>0</v>
      </c>
      <c r="P75" s="88">
        <v>3192150693.6399999</v>
      </c>
      <c r="Q75" s="88">
        <f t="shared" si="10"/>
        <v>33818546712.779995</v>
      </c>
      <c r="R75" s="41"/>
      <c r="S75" s="41"/>
      <c r="T75" s="41"/>
      <c r="U75" s="41"/>
      <c r="V75" s="41"/>
      <c r="W75" s="41"/>
      <c r="X75" s="41"/>
      <c r="Y75" s="42"/>
      <c r="Z75" s="42"/>
      <c r="AA75" s="42"/>
      <c r="AB75" s="42"/>
      <c r="AC75" s="44"/>
      <c r="AD75" s="44"/>
      <c r="AE75" s="44"/>
      <c r="AF75" s="44"/>
      <c r="AG75" s="44"/>
      <c r="AH75" s="44"/>
      <c r="AI75" s="44"/>
      <c r="AJ75" s="44"/>
      <c r="AK75" s="44"/>
      <c r="AL75" s="44"/>
      <c r="AM75" s="44"/>
      <c r="AN75" s="44"/>
      <c r="AO75" s="44"/>
      <c r="AP75" s="44"/>
      <c r="AQ75" s="44"/>
      <c r="AR75" s="44"/>
      <c r="AS75" s="44"/>
    </row>
    <row r="76" spans="1:45">
      <c r="A76" s="23"/>
      <c r="B76" s="10" t="s">
        <v>52</v>
      </c>
      <c r="C76" s="110">
        <v>26850161530</v>
      </c>
      <c r="D76" s="110">
        <v>93726255142.390015</v>
      </c>
      <c r="E76" s="88">
        <v>2981243216.3899999</v>
      </c>
      <c r="F76" s="88">
        <v>1480346149.8299999</v>
      </c>
      <c r="G76" s="88">
        <v>2965694879.29</v>
      </c>
      <c r="H76" s="88">
        <v>2702460468.29</v>
      </c>
      <c r="I76" s="88">
        <v>2547383778.8200002</v>
      </c>
      <c r="J76" s="88">
        <v>1372231389.74</v>
      </c>
      <c r="K76" s="88">
        <v>3471521789.5799999</v>
      </c>
      <c r="L76" s="88">
        <v>1818890787.7</v>
      </c>
      <c r="M76" s="88">
        <v>3532471374.6799998</v>
      </c>
      <c r="N76" s="88">
        <v>3721195892.23</v>
      </c>
      <c r="O76" s="88">
        <v>4501512921.1700001</v>
      </c>
      <c r="P76" s="88">
        <v>52870173996.68</v>
      </c>
      <c r="Q76" s="88">
        <f t="shared" si="10"/>
        <v>83965126644.399994</v>
      </c>
      <c r="R76" s="42"/>
      <c r="S76" s="42"/>
      <c r="T76" s="42"/>
      <c r="U76" s="42"/>
      <c r="V76" s="42"/>
      <c r="W76" s="42"/>
      <c r="X76" s="42"/>
      <c r="Y76" s="42"/>
      <c r="Z76" s="42"/>
      <c r="AA76" s="42"/>
      <c r="AB76" s="42"/>
      <c r="AC76" s="44"/>
      <c r="AD76" s="44"/>
      <c r="AE76" s="44"/>
      <c r="AF76" s="44"/>
      <c r="AG76" s="44"/>
      <c r="AH76" s="44"/>
      <c r="AI76" s="44"/>
      <c r="AJ76" s="44"/>
      <c r="AK76" s="44"/>
      <c r="AL76" s="44"/>
      <c r="AM76" s="44"/>
      <c r="AN76" s="44"/>
      <c r="AO76" s="44"/>
      <c r="AP76" s="44"/>
      <c r="AQ76" s="44"/>
      <c r="AR76" s="44"/>
      <c r="AS76" s="44"/>
    </row>
    <row r="77" spans="1:45" s="23" customFormat="1">
      <c r="A77"/>
      <c r="B77" s="112" t="s">
        <v>79</v>
      </c>
      <c r="C77" s="107">
        <f t="shared" ref="C77:P77" si="14">C67+C69+C71+C73</f>
        <v>136044800000</v>
      </c>
      <c r="D77" s="107">
        <f t="shared" si="14"/>
        <v>180827385286.60001</v>
      </c>
      <c r="E77" s="94">
        <f t="shared" si="14"/>
        <v>7729542008.25</v>
      </c>
      <c r="F77" s="94">
        <f t="shared" si="14"/>
        <v>10635932534.199999</v>
      </c>
      <c r="G77" s="94">
        <f t="shared" si="14"/>
        <v>18448533782.899998</v>
      </c>
      <c r="H77" s="94">
        <f t="shared" si="14"/>
        <v>34201587023.290001</v>
      </c>
      <c r="I77" s="94">
        <f t="shared" si="14"/>
        <v>9450481099.3400002</v>
      </c>
      <c r="J77" s="94">
        <f t="shared" si="14"/>
        <v>26017777804.330002</v>
      </c>
      <c r="K77" s="94">
        <f t="shared" si="14"/>
        <v>20014094572.989998</v>
      </c>
      <c r="L77" s="94">
        <f t="shared" si="14"/>
        <v>4197761111.4499998</v>
      </c>
      <c r="M77" s="94">
        <f t="shared" si="14"/>
        <v>4381324443.6700001</v>
      </c>
      <c r="N77" s="94">
        <f t="shared" si="14"/>
        <v>5144263313.4099998</v>
      </c>
      <c r="O77" s="94">
        <f t="shared" si="14"/>
        <v>8333424785.7600002</v>
      </c>
      <c r="P77" s="94">
        <f t="shared" si="14"/>
        <v>12185747124.520004</v>
      </c>
      <c r="Q77" s="94">
        <f t="shared" si="10"/>
        <v>160740469604.10999</v>
      </c>
      <c r="R77" s="42"/>
      <c r="S77" s="42"/>
      <c r="T77" s="42"/>
      <c r="U77" s="42"/>
      <c r="V77" s="42"/>
      <c r="W77" s="42"/>
      <c r="X77" s="42"/>
      <c r="Y77" s="42"/>
      <c r="Z77" s="45"/>
      <c r="AA77" s="45"/>
      <c r="AB77" s="45"/>
      <c r="AC77" s="44"/>
      <c r="AD77" s="44"/>
      <c r="AE77" s="44"/>
      <c r="AF77" s="44"/>
      <c r="AG77" s="44"/>
      <c r="AH77" s="44"/>
      <c r="AI77" s="44"/>
      <c r="AJ77" s="44"/>
      <c r="AK77" s="44"/>
      <c r="AL77" s="44"/>
      <c r="AM77" s="44"/>
      <c r="AN77" s="44"/>
      <c r="AO77" s="44"/>
      <c r="AP77" s="44"/>
      <c r="AQ77" s="44"/>
      <c r="AR77" s="44"/>
      <c r="AS77" s="44"/>
    </row>
    <row r="78" spans="1:45">
      <c r="B78" s="84"/>
      <c r="C78" s="109"/>
      <c r="D78" s="109"/>
      <c r="E78" s="88"/>
      <c r="F78" s="88"/>
      <c r="G78" s="88"/>
      <c r="H78" s="88"/>
      <c r="I78" s="88"/>
      <c r="J78" s="88"/>
      <c r="K78" s="88"/>
      <c r="L78" s="88"/>
      <c r="M78" s="88"/>
      <c r="N78" s="88"/>
      <c r="O78" s="88"/>
      <c r="P78" s="88"/>
      <c r="Q78" s="88"/>
      <c r="R78" s="42"/>
      <c r="S78" s="42"/>
      <c r="T78" s="42"/>
      <c r="U78" s="42"/>
      <c r="V78" s="42"/>
      <c r="W78" s="42"/>
      <c r="X78" s="42"/>
      <c r="Y78" s="42"/>
      <c r="Z78" s="42"/>
      <c r="AA78" s="42"/>
      <c r="AB78" s="42"/>
    </row>
    <row r="79" spans="1:45">
      <c r="B79" s="112" t="s">
        <v>80</v>
      </c>
      <c r="C79" s="107">
        <f t="shared" ref="C79:P79" si="15">C64+C77</f>
        <v>997119172943</v>
      </c>
      <c r="D79" s="107">
        <f t="shared" si="15"/>
        <v>1213523599665.78</v>
      </c>
      <c r="E79" s="94">
        <f t="shared" si="15"/>
        <v>67254052772.079994</v>
      </c>
      <c r="F79" s="94">
        <f t="shared" si="15"/>
        <v>75543349727.509995</v>
      </c>
      <c r="G79" s="94">
        <f t="shared" si="15"/>
        <v>78334051400.960007</v>
      </c>
      <c r="H79" s="94">
        <f t="shared" si="15"/>
        <v>100629892840</v>
      </c>
      <c r="I79" s="94">
        <f t="shared" si="15"/>
        <v>73871669774.650009</v>
      </c>
      <c r="J79" s="94">
        <f t="shared" si="15"/>
        <v>113196007301.8</v>
      </c>
      <c r="K79" s="94">
        <f t="shared" si="15"/>
        <v>121988348090.95999</v>
      </c>
      <c r="L79" s="94">
        <f t="shared" si="15"/>
        <v>67006966940.530006</v>
      </c>
      <c r="M79" s="94">
        <f t="shared" si="15"/>
        <v>59849944115.089996</v>
      </c>
      <c r="N79" s="94">
        <f t="shared" si="15"/>
        <v>113918991563.23001</v>
      </c>
      <c r="O79" s="94">
        <f t="shared" si="15"/>
        <v>100455949828.10999</v>
      </c>
      <c r="P79" s="94">
        <f t="shared" si="15"/>
        <v>161753362229.06</v>
      </c>
      <c r="Q79" s="94">
        <f>SUM(E79:P79)</f>
        <v>1133802586583.98</v>
      </c>
    </row>
    <row r="80" spans="1:45" s="3" customFormat="1">
      <c r="A80"/>
      <c r="B80" s="198" t="s">
        <v>129</v>
      </c>
      <c r="C80" s="198"/>
      <c r="D80" s="198"/>
      <c r="E80" s="198"/>
      <c r="F80" s="198"/>
      <c r="G80" s="198"/>
      <c r="H80" s="198"/>
      <c r="I80" s="198"/>
      <c r="J80" s="198"/>
      <c r="K80" s="198"/>
      <c r="L80" s="198"/>
      <c r="M80" s="198"/>
      <c r="N80" s="198"/>
      <c r="O80" s="198"/>
      <c r="P80" s="198"/>
      <c r="Q80" s="198"/>
    </row>
    <row r="81" spans="1:19" s="3" customFormat="1" ht="29.1" customHeight="1">
      <c r="A81"/>
      <c r="B81" s="198" t="s">
        <v>130</v>
      </c>
      <c r="C81" s="198"/>
      <c r="D81" s="198"/>
      <c r="E81" s="198"/>
      <c r="F81" s="198"/>
      <c r="G81" s="198"/>
      <c r="H81" s="198"/>
      <c r="I81" s="106"/>
      <c r="J81" s="106"/>
      <c r="K81" s="106"/>
      <c r="L81" s="106"/>
      <c r="M81" s="106"/>
      <c r="N81" s="106"/>
      <c r="O81" s="106"/>
      <c r="P81" s="106"/>
      <c r="Q81" s="106"/>
    </row>
    <row r="82" spans="1:19" s="3" customFormat="1" ht="15" customHeight="1">
      <c r="A82"/>
      <c r="B82" s="105" t="s">
        <v>131</v>
      </c>
      <c r="C82" s="82"/>
      <c r="D82" s="82"/>
      <c r="E82" s="82"/>
      <c r="F82" s="82"/>
      <c r="G82" s="82"/>
      <c r="H82" s="82"/>
      <c r="I82" s="82"/>
      <c r="J82" s="82"/>
      <c r="K82" s="82"/>
      <c r="L82" s="82"/>
      <c r="M82" s="82"/>
      <c r="N82" s="82"/>
      <c r="O82" s="26"/>
      <c r="P82" s="26"/>
      <c r="Q82" s="2"/>
    </row>
    <row r="83" spans="1:19" s="3" customFormat="1">
      <c r="A83"/>
      <c r="B83" s="198" t="s">
        <v>132</v>
      </c>
      <c r="C83" s="198"/>
      <c r="D83" s="198"/>
      <c r="E83" s="198"/>
      <c r="F83" s="198"/>
      <c r="G83" s="198"/>
      <c r="H83" s="198"/>
      <c r="I83" s="198"/>
      <c r="J83" s="198"/>
      <c r="K83" s="198"/>
      <c r="L83" s="198"/>
      <c r="M83" s="198"/>
      <c r="N83" s="198"/>
      <c r="O83" s="198"/>
      <c r="P83" s="198"/>
      <c r="Q83" s="198"/>
    </row>
    <row r="84" spans="1:19" s="3" customFormat="1">
      <c r="A84"/>
      <c r="B84" s="84" t="s">
        <v>133</v>
      </c>
      <c r="C84" s="84"/>
      <c r="D84" s="84"/>
      <c r="E84" s="2"/>
      <c r="F84" s="2"/>
      <c r="G84" s="28"/>
      <c r="H84" s="28"/>
      <c r="I84" s="28"/>
      <c r="J84" s="28"/>
      <c r="K84" s="28"/>
      <c r="L84" s="28"/>
      <c r="M84" s="28"/>
      <c r="N84" s="28"/>
      <c r="O84" s="28"/>
      <c r="P84" s="28"/>
      <c r="Q84" s="28"/>
    </row>
    <row r="85" spans="1:19" s="3" customFormat="1">
      <c r="A85"/>
      <c r="B85" s="85" t="s">
        <v>83</v>
      </c>
      <c r="C85" s="85"/>
      <c r="D85" s="85"/>
      <c r="E85" s="2"/>
      <c r="F85" s="2"/>
      <c r="G85" s="28"/>
      <c r="H85" s="28"/>
      <c r="I85" s="28"/>
      <c r="J85" s="28"/>
      <c r="K85" s="28"/>
      <c r="L85" s="28"/>
      <c r="M85" s="28"/>
      <c r="N85" s="28"/>
      <c r="O85" s="28"/>
      <c r="P85" s="28"/>
      <c r="Q85" s="28"/>
    </row>
    <row r="86" spans="1:19" s="3" customFormat="1">
      <c r="A86"/>
      <c r="B86" s="193"/>
      <c r="C86" s="193"/>
      <c r="D86" s="193"/>
      <c r="E86" s="193"/>
      <c r="F86" s="27"/>
      <c r="G86" s="27"/>
      <c r="H86" s="27"/>
      <c r="I86" s="27"/>
      <c r="J86" s="27"/>
      <c r="K86" s="27"/>
      <c r="L86" s="27"/>
      <c r="M86" s="27"/>
      <c r="N86" s="27"/>
      <c r="O86" s="27"/>
      <c r="P86" s="27"/>
      <c r="Q86" s="2"/>
    </row>
    <row r="87" spans="1:19" s="3" customFormat="1">
      <c r="A87"/>
      <c r="C87" s="30"/>
      <c r="D87" s="30"/>
      <c r="E87" s="30"/>
      <c r="F87" s="30"/>
      <c r="G87" s="30"/>
      <c r="H87" s="30"/>
      <c r="I87" s="30"/>
      <c r="J87" s="30"/>
      <c r="K87" s="30"/>
      <c r="L87" s="30"/>
      <c r="M87" s="30"/>
      <c r="N87" s="30"/>
      <c r="O87" s="30"/>
      <c r="P87" s="30"/>
      <c r="Q87" s="30"/>
      <c r="R87" s="13"/>
    </row>
    <row r="88" spans="1:19" s="3" customFormat="1">
      <c r="A88"/>
      <c r="B88" s="31"/>
      <c r="C88" s="31"/>
      <c r="D88" s="31"/>
      <c r="E88" s="32"/>
      <c r="F88" s="32"/>
      <c r="G88" s="32"/>
      <c r="H88" s="32"/>
      <c r="I88" s="32"/>
      <c r="J88" s="32"/>
      <c r="K88" s="32"/>
      <c r="L88" s="32"/>
      <c r="M88" s="32"/>
      <c r="N88" s="32"/>
      <c r="O88" s="32"/>
      <c r="P88" s="32"/>
      <c r="Q88" s="32"/>
      <c r="R88" s="13"/>
    </row>
    <row r="89" spans="1:19" s="3" customFormat="1">
      <c r="A89"/>
      <c r="B89"/>
      <c r="C89"/>
      <c r="D89"/>
      <c r="E89" s="38"/>
      <c r="F89" s="38"/>
      <c r="G89" s="14"/>
      <c r="H89" s="14"/>
      <c r="I89" s="14"/>
      <c r="J89" s="14"/>
      <c r="K89" s="14"/>
      <c r="L89" s="14"/>
      <c r="M89" s="14"/>
      <c r="N89" s="14"/>
      <c r="O89" s="14"/>
      <c r="P89" s="14"/>
      <c r="Q89" s="14"/>
      <c r="R89" s="13"/>
    </row>
    <row r="90" spans="1:19" s="3" customFormat="1">
      <c r="A90"/>
      <c r="B90"/>
      <c r="C90"/>
      <c r="D90"/>
      <c r="E90" s="38"/>
      <c r="F90" s="39"/>
      <c r="G90" s="37"/>
      <c r="H90" s="37"/>
      <c r="I90" s="37"/>
      <c r="J90" s="37"/>
      <c r="K90" s="37"/>
      <c r="L90" s="37"/>
      <c r="M90" s="37"/>
      <c r="N90" s="37"/>
      <c r="O90" s="37"/>
      <c r="P90" s="37"/>
      <c r="Q90" s="37"/>
    </row>
    <row r="91" spans="1:19" s="3" customFormat="1">
      <c r="A91"/>
      <c r="B91"/>
      <c r="C91" s="14"/>
      <c r="D91" s="14"/>
      <c r="E91" s="38"/>
      <c r="F91" s="39"/>
      <c r="G91" s="37"/>
      <c r="H91" s="37"/>
      <c r="I91" s="37"/>
      <c r="J91" s="37"/>
      <c r="K91" s="37"/>
      <c r="L91" s="37"/>
      <c r="M91" s="37"/>
      <c r="N91" s="37"/>
      <c r="O91" s="37"/>
      <c r="P91" s="37"/>
      <c r="Q91" s="37"/>
    </row>
    <row r="92" spans="1:19" s="3" customFormat="1">
      <c r="A92"/>
      <c r="B92"/>
      <c r="C92"/>
      <c r="D92"/>
      <c r="E92" s="38"/>
      <c r="F92" s="38"/>
      <c r="G92" s="14"/>
      <c r="H92" s="14"/>
      <c r="I92" s="14"/>
      <c r="J92" s="14"/>
      <c r="K92" s="14"/>
      <c r="L92" s="14"/>
      <c r="M92" s="14"/>
      <c r="N92" s="14"/>
      <c r="O92" s="14"/>
      <c r="P92" s="14"/>
      <c r="Q92" s="14"/>
      <c r="R92" s="13"/>
      <c r="S92" s="13"/>
    </row>
    <row r="93" spans="1:19" s="3" customFormat="1">
      <c r="A93"/>
      <c r="B93"/>
      <c r="C93"/>
      <c r="D93"/>
      <c r="E93" s="38"/>
      <c r="F93" s="38"/>
      <c r="G93" s="14"/>
      <c r="H93" s="14"/>
      <c r="I93" s="14"/>
      <c r="J93" s="14"/>
      <c r="K93" s="14"/>
      <c r="L93" s="14"/>
      <c r="M93" s="14"/>
      <c r="N93" s="14"/>
      <c r="O93" s="14"/>
      <c r="P93" s="14"/>
      <c r="Q93" s="14"/>
      <c r="R93" s="13"/>
    </row>
    <row r="94" spans="1:19">
      <c r="E94" s="38"/>
      <c r="F94" s="38"/>
    </row>
  </sheetData>
  <mergeCells count="13">
    <mergeCell ref="B80:Q80"/>
    <mergeCell ref="B81:H81"/>
    <mergeCell ref="B83:Q83"/>
    <mergeCell ref="B86:E8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BD0C-2498-4283-98CE-88C2AE6CCBFD}">
  <sheetPr codeName="Hoja5"/>
  <dimension ref="A1:AS86"/>
  <sheetViews>
    <sheetView showGridLines="0" topLeftCell="B1" zoomScale="85" zoomScaleNormal="85" workbookViewId="0">
      <selection activeCell="Q65" sqref="Q65"/>
    </sheetView>
  </sheetViews>
  <sheetFormatPr defaultColWidth="11.42578125" defaultRowHeight="15"/>
  <cols>
    <col min="1" max="1" width="5.140625" customWidth="1"/>
    <col min="2" max="2" width="79" customWidth="1"/>
    <col min="3" max="3" width="19.140625" customWidth="1"/>
    <col min="4" max="4" width="17.85546875" style="14" bestFit="1" customWidth="1"/>
    <col min="5" max="8" width="14.85546875" style="14" customWidth="1"/>
    <col min="9" max="16" width="14.7109375" style="14" customWidth="1"/>
    <col min="17" max="17" width="18.42578125" style="3" customWidth="1"/>
    <col min="18" max="18" width="18.85546875" style="3" bestFit="1" customWidth="1"/>
    <col min="19" max="21" width="17.85546875" style="3" bestFit="1" customWidth="1"/>
    <col min="22" max="22" width="18.85546875" style="3" bestFit="1" customWidth="1"/>
    <col min="23" max="43" width="11.42578125" style="3"/>
  </cols>
  <sheetData>
    <row r="1" spans="2:44">
      <c r="D1" s="1"/>
      <c r="E1" s="1"/>
      <c r="F1" s="1"/>
      <c r="G1" s="1"/>
      <c r="H1" s="1"/>
      <c r="I1" s="1"/>
      <c r="J1" s="1"/>
      <c r="K1" s="1"/>
      <c r="L1" s="1"/>
      <c r="M1" s="1"/>
      <c r="N1" s="1"/>
      <c r="O1" s="1"/>
      <c r="P1" s="2"/>
    </row>
    <row r="2" spans="2:44" ht="28.5">
      <c r="B2" s="194" t="s">
        <v>0</v>
      </c>
      <c r="C2" s="194"/>
      <c r="D2" s="194"/>
      <c r="E2" s="194"/>
      <c r="F2" s="194"/>
      <c r="G2" s="194"/>
      <c r="H2" s="194"/>
      <c r="I2" s="194"/>
      <c r="J2" s="194"/>
      <c r="K2" s="194"/>
      <c r="L2" s="194"/>
      <c r="M2" s="194"/>
      <c r="N2" s="194"/>
      <c r="O2" s="194"/>
      <c r="P2" s="194"/>
    </row>
    <row r="3" spans="2:44" ht="21">
      <c r="B3" s="195" t="s">
        <v>1</v>
      </c>
      <c r="C3" s="195"/>
      <c r="D3" s="195"/>
      <c r="E3" s="195"/>
      <c r="F3" s="195"/>
      <c r="G3" s="195"/>
      <c r="H3" s="195"/>
      <c r="I3" s="195"/>
      <c r="J3" s="195"/>
      <c r="K3" s="195"/>
      <c r="L3" s="195"/>
      <c r="M3" s="195"/>
      <c r="N3" s="195"/>
      <c r="O3" s="195"/>
      <c r="P3" s="195"/>
    </row>
    <row r="4" spans="2:44" ht="15.75" customHeight="1">
      <c r="B4" s="196" t="s">
        <v>2</v>
      </c>
      <c r="C4" s="196"/>
      <c r="D4" s="196"/>
      <c r="E4" s="196"/>
      <c r="F4" s="196"/>
      <c r="G4" s="196"/>
      <c r="H4" s="196"/>
      <c r="I4" s="196"/>
      <c r="J4" s="196"/>
      <c r="K4" s="196"/>
      <c r="L4" s="196"/>
      <c r="M4" s="196"/>
      <c r="N4" s="196"/>
      <c r="O4" s="196"/>
      <c r="P4" s="196"/>
    </row>
    <row r="5" spans="2:44" ht="15.75" customHeight="1">
      <c r="B5" s="196" t="s">
        <v>3</v>
      </c>
      <c r="C5" s="196"/>
      <c r="D5" s="196"/>
      <c r="E5" s="196"/>
      <c r="F5" s="196"/>
      <c r="G5" s="196"/>
      <c r="H5" s="196"/>
      <c r="I5" s="196"/>
      <c r="J5" s="196"/>
      <c r="K5" s="196"/>
      <c r="L5" s="196"/>
      <c r="M5" s="196"/>
      <c r="N5" s="196"/>
      <c r="O5" s="196"/>
      <c r="P5" s="196"/>
    </row>
    <row r="6" spans="2:44" ht="15.75" customHeight="1">
      <c r="B6" s="196"/>
      <c r="C6" s="196"/>
      <c r="D6" s="196"/>
      <c r="E6" s="196"/>
      <c r="F6" s="196"/>
      <c r="G6" s="196"/>
      <c r="H6" s="196"/>
      <c r="I6" s="196"/>
      <c r="J6" s="196"/>
      <c r="K6" s="196"/>
      <c r="L6" s="196"/>
      <c r="M6" s="196"/>
      <c r="N6" s="196"/>
      <c r="O6" s="196"/>
      <c r="P6" s="196"/>
    </row>
    <row r="7" spans="2:44">
      <c r="B7" s="4" t="s">
        <v>134</v>
      </c>
      <c r="C7" s="5"/>
      <c r="D7" s="6"/>
      <c r="E7" s="6"/>
      <c r="F7" s="6"/>
      <c r="G7" s="6"/>
      <c r="H7" s="6"/>
      <c r="I7" s="6"/>
      <c r="J7" s="6"/>
      <c r="K7" s="6"/>
      <c r="L7" s="6"/>
      <c r="M7" s="6"/>
      <c r="N7" s="6"/>
      <c r="O7" s="6"/>
      <c r="P7" s="7" t="s">
        <v>5</v>
      </c>
    </row>
    <row r="8" spans="2:44" ht="15" customHeight="1">
      <c r="B8" s="182" t="s">
        <v>6</v>
      </c>
      <c r="C8" s="117" t="s">
        <v>135</v>
      </c>
      <c r="D8" s="125" t="s">
        <v>136</v>
      </c>
      <c r="E8" s="200" t="s">
        <v>88</v>
      </c>
      <c r="F8" s="200"/>
      <c r="G8" s="200"/>
      <c r="H8" s="200"/>
      <c r="I8" s="200"/>
      <c r="J8" s="200"/>
      <c r="K8" s="200"/>
      <c r="L8" s="200"/>
      <c r="M8" s="200"/>
      <c r="N8" s="200"/>
      <c r="O8" s="200"/>
      <c r="P8" s="200"/>
      <c r="Q8" s="201"/>
      <c r="AR8" s="3"/>
    </row>
    <row r="9" spans="2:44">
      <c r="B9" s="182"/>
      <c r="C9" s="118" t="s">
        <v>137</v>
      </c>
      <c r="D9" s="126" t="s">
        <v>138</v>
      </c>
      <c r="E9" s="103" t="s">
        <v>12</v>
      </c>
      <c r="F9" s="103" t="s">
        <v>13</v>
      </c>
      <c r="G9" s="103" t="s">
        <v>14</v>
      </c>
      <c r="H9" s="103" t="s">
        <v>15</v>
      </c>
      <c r="I9" s="103" t="s">
        <v>16</v>
      </c>
      <c r="J9" s="103" t="s">
        <v>17</v>
      </c>
      <c r="K9" s="103" t="s">
        <v>18</v>
      </c>
      <c r="L9" s="103" t="s">
        <v>19</v>
      </c>
      <c r="M9" s="103" t="s">
        <v>20</v>
      </c>
      <c r="N9" s="103" t="s">
        <v>21</v>
      </c>
      <c r="O9" s="103" t="s">
        <v>22</v>
      </c>
      <c r="P9" s="103" t="s">
        <v>23</v>
      </c>
      <c r="Q9" s="104" t="s">
        <v>24</v>
      </c>
      <c r="R9" s="13"/>
      <c r="AG9" s="44"/>
      <c r="AH9" s="44"/>
      <c r="AI9" s="44"/>
      <c r="AJ9" s="44"/>
      <c r="AK9" s="44"/>
      <c r="AL9" s="44"/>
      <c r="AM9" s="44"/>
      <c r="AR9" s="3"/>
    </row>
    <row r="10" spans="2:44">
      <c r="B10" s="8" t="s">
        <v>25</v>
      </c>
      <c r="C10" s="127">
        <v>638095167053</v>
      </c>
      <c r="D10" s="127">
        <v>719296284955.65015</v>
      </c>
      <c r="E10" s="90">
        <v>43285736319.470009</v>
      </c>
      <c r="F10" s="90">
        <v>54543715618.709999</v>
      </c>
      <c r="G10" s="90">
        <v>53620854290.540031</v>
      </c>
      <c r="H10" s="90">
        <v>61594162227.32</v>
      </c>
      <c r="I10" s="90">
        <v>50785675432.100014</v>
      </c>
      <c r="J10" s="90">
        <v>56799770262.480003</v>
      </c>
      <c r="K10" s="90">
        <v>50954047341.589981</v>
      </c>
      <c r="L10" s="90">
        <v>48717939747.670021</v>
      </c>
      <c r="M10" s="90">
        <v>46730540936.220001</v>
      </c>
      <c r="N10" s="90">
        <v>46725801671.179993</v>
      </c>
      <c r="O10" s="90">
        <v>66249517304.849991</v>
      </c>
      <c r="P10" s="90">
        <v>133900102976.01999</v>
      </c>
      <c r="Q10" s="90">
        <f>SUM(E10:P10)</f>
        <v>713907864128.15015</v>
      </c>
      <c r="R10" s="41"/>
      <c r="S10" s="41"/>
      <c r="T10" s="41"/>
      <c r="U10" s="41"/>
      <c r="V10" s="41"/>
      <c r="W10" s="41"/>
      <c r="X10" s="41"/>
      <c r="Y10" s="41"/>
      <c r="Z10" s="41"/>
      <c r="AA10" s="41"/>
      <c r="AB10" s="41"/>
      <c r="AC10" s="41"/>
      <c r="AD10" s="41"/>
      <c r="AE10" s="41"/>
      <c r="AF10" s="44"/>
      <c r="AG10" s="44"/>
      <c r="AH10" s="44"/>
      <c r="AI10" s="44"/>
      <c r="AJ10" s="44"/>
      <c r="AK10" s="44"/>
      <c r="AL10" s="44"/>
      <c r="AM10" s="44"/>
      <c r="AN10" s="44"/>
      <c r="AO10" s="44"/>
      <c r="AP10" s="44"/>
      <c r="AQ10" s="44"/>
      <c r="AR10" s="44"/>
    </row>
    <row r="11" spans="2:44">
      <c r="B11" s="10" t="s">
        <v>26</v>
      </c>
      <c r="C11" s="128">
        <v>631911136073</v>
      </c>
      <c r="D11" s="128">
        <v>706288273512.84009</v>
      </c>
      <c r="E11" s="110">
        <v>43285736319.470009</v>
      </c>
      <c r="F11" s="110">
        <v>54100156895.599998</v>
      </c>
      <c r="G11" s="110">
        <v>53068327148.780029</v>
      </c>
      <c r="H11" s="110">
        <v>61071759489.169998</v>
      </c>
      <c r="I11" s="110">
        <v>50243769209.480019</v>
      </c>
      <c r="J11" s="98">
        <v>56500644802.879997</v>
      </c>
      <c r="K11" s="98">
        <v>50796910692.189987</v>
      </c>
      <c r="L11" s="98">
        <v>48191113350.980026</v>
      </c>
      <c r="M11" s="98">
        <v>45341435058.209999</v>
      </c>
      <c r="N11" s="98">
        <v>44390506551.299995</v>
      </c>
      <c r="O11" s="98">
        <v>64533032883.98999</v>
      </c>
      <c r="P11" s="98">
        <v>130170542113.99998</v>
      </c>
      <c r="Q11" s="98">
        <f>SUM(E11:P11)</f>
        <v>701693934516.05005</v>
      </c>
      <c r="R11" s="41"/>
      <c r="S11" s="41"/>
      <c r="T11" s="41"/>
      <c r="U11" s="41"/>
      <c r="V11" s="41"/>
      <c r="W11" s="41"/>
      <c r="X11" s="41"/>
      <c r="Y11" s="41"/>
      <c r="Z11" s="41"/>
      <c r="AA11" s="41"/>
      <c r="AB11" s="41"/>
      <c r="AC11" s="41"/>
      <c r="AD11" s="41"/>
      <c r="AE11" s="41"/>
      <c r="AF11" s="44"/>
      <c r="AG11" s="44"/>
      <c r="AH11" s="44"/>
      <c r="AI11" s="44"/>
      <c r="AJ11" s="44"/>
      <c r="AK11" s="44"/>
      <c r="AL11" s="44"/>
      <c r="AM11" s="44"/>
      <c r="AN11" s="44"/>
      <c r="AO11" s="44"/>
      <c r="AP11" s="44"/>
      <c r="AQ11" s="44"/>
      <c r="AR11" s="44"/>
    </row>
    <row r="12" spans="2:44">
      <c r="B12" s="10" t="s">
        <v>27</v>
      </c>
      <c r="C12" s="128">
        <v>941249687</v>
      </c>
      <c r="D12" s="128">
        <v>2586725152.5100007</v>
      </c>
      <c r="E12" s="110">
        <v>0</v>
      </c>
      <c r="F12" s="110">
        <v>33309333.329999998</v>
      </c>
      <c r="G12" s="110">
        <v>20742431.550000001</v>
      </c>
      <c r="H12" s="110">
        <v>25874295.669999998</v>
      </c>
      <c r="I12" s="110">
        <v>22882028.25</v>
      </c>
      <c r="J12" s="98">
        <v>28077588.190000005</v>
      </c>
      <c r="K12" s="98">
        <v>22969670.59</v>
      </c>
      <c r="L12" s="98">
        <v>29591650.59</v>
      </c>
      <c r="M12" s="98">
        <v>751120285.75000012</v>
      </c>
      <c r="N12" s="98">
        <v>746009740.2700001</v>
      </c>
      <c r="O12" s="98">
        <v>744394977.24000001</v>
      </c>
      <c r="P12" s="98">
        <v>73484623.769999996</v>
      </c>
      <c r="Q12" s="98">
        <f t="shared" ref="Q12:Q63" si="0">SUM(E12:P12)</f>
        <v>2498456625.2000003</v>
      </c>
      <c r="R12" s="41"/>
      <c r="S12" s="41"/>
      <c r="T12" s="41"/>
      <c r="U12" s="41"/>
      <c r="V12" s="41"/>
      <c r="W12" s="41"/>
      <c r="X12" s="41"/>
      <c r="Y12" s="41"/>
      <c r="Z12" s="41"/>
      <c r="AA12" s="41"/>
      <c r="AB12" s="41"/>
      <c r="AC12" s="41"/>
      <c r="AD12" s="41"/>
      <c r="AE12" s="41"/>
      <c r="AF12" s="44"/>
      <c r="AG12" s="44"/>
      <c r="AH12" s="44"/>
      <c r="AI12" s="44"/>
      <c r="AJ12" s="44"/>
      <c r="AK12" s="44"/>
      <c r="AL12" s="44"/>
      <c r="AM12" s="44"/>
      <c r="AN12" s="44"/>
      <c r="AO12" s="44"/>
      <c r="AP12" s="44"/>
      <c r="AQ12" s="44"/>
      <c r="AR12" s="44"/>
    </row>
    <row r="13" spans="2:44">
      <c r="B13" s="10" t="s">
        <v>28</v>
      </c>
      <c r="C13" s="128">
        <v>4647993656</v>
      </c>
      <c r="D13" s="128">
        <v>5321451741.6299992</v>
      </c>
      <c r="E13" s="110">
        <v>0</v>
      </c>
      <c r="F13" s="110">
        <v>410249389.77999997</v>
      </c>
      <c r="G13" s="110">
        <v>531784710.20999998</v>
      </c>
      <c r="H13" s="110">
        <v>496528442.47999996</v>
      </c>
      <c r="I13" s="110">
        <v>397991580.59000003</v>
      </c>
      <c r="J13" s="98">
        <v>271047871.41000003</v>
      </c>
      <c r="K13" s="98">
        <v>134166978.81000002</v>
      </c>
      <c r="L13" s="98">
        <v>497234746.10000002</v>
      </c>
      <c r="M13" s="98">
        <v>307978887.57999998</v>
      </c>
      <c r="N13" s="98">
        <v>371562388.71000004</v>
      </c>
      <c r="O13" s="98">
        <v>559200008.41000009</v>
      </c>
      <c r="P13" s="98">
        <v>890585183.21000004</v>
      </c>
      <c r="Q13" s="98">
        <f t="shared" si="0"/>
        <v>4868330187.29</v>
      </c>
      <c r="R13" s="41"/>
      <c r="S13" s="41"/>
      <c r="T13" s="41"/>
      <c r="U13" s="41"/>
      <c r="V13" s="41"/>
      <c r="W13" s="41"/>
      <c r="X13" s="41"/>
      <c r="Y13" s="41"/>
      <c r="Z13" s="41"/>
      <c r="AA13" s="41"/>
      <c r="AB13" s="41"/>
      <c r="AC13" s="41"/>
      <c r="AD13" s="41"/>
      <c r="AE13" s="41"/>
      <c r="AF13" s="44"/>
      <c r="AG13" s="44"/>
      <c r="AH13" s="44"/>
      <c r="AI13" s="44"/>
      <c r="AJ13" s="44"/>
      <c r="AK13" s="44"/>
      <c r="AL13" s="44"/>
      <c r="AM13" s="44"/>
      <c r="AN13" s="44"/>
      <c r="AO13" s="44"/>
      <c r="AP13" s="44"/>
      <c r="AQ13" s="44"/>
      <c r="AR13" s="44"/>
    </row>
    <row r="14" spans="2:44">
      <c r="B14" s="10" t="s">
        <v>29</v>
      </c>
      <c r="C14" s="128">
        <v>594787637</v>
      </c>
      <c r="D14" s="128">
        <v>594787637</v>
      </c>
      <c r="E14" s="110">
        <v>0</v>
      </c>
      <c r="F14" s="110"/>
      <c r="G14" s="110">
        <v>0</v>
      </c>
      <c r="H14" s="110"/>
      <c r="I14" s="110">
        <v>121032613.78</v>
      </c>
      <c r="J14" s="98">
        <v>0</v>
      </c>
      <c r="K14" s="98"/>
      <c r="L14" s="98">
        <v>0</v>
      </c>
      <c r="M14" s="98">
        <v>200000000</v>
      </c>
      <c r="N14" s="98">
        <v>0</v>
      </c>
      <c r="O14" s="98">
        <v>43018552.859999999</v>
      </c>
      <c r="P14" s="98"/>
      <c r="Q14" s="98">
        <f t="shared" si="0"/>
        <v>364051166.63999999</v>
      </c>
      <c r="R14" s="41"/>
      <c r="S14" s="41"/>
      <c r="T14" s="41"/>
      <c r="U14" s="41"/>
      <c r="V14" s="41"/>
      <c r="W14" s="41"/>
      <c r="X14" s="41"/>
      <c r="Y14" s="41"/>
      <c r="Z14" s="41"/>
      <c r="AA14" s="41"/>
      <c r="AB14" s="41"/>
      <c r="AC14" s="41"/>
      <c r="AD14" s="41"/>
      <c r="AE14" s="41"/>
      <c r="AF14" s="44"/>
      <c r="AG14" s="44"/>
      <c r="AH14" s="44"/>
      <c r="AI14" s="44"/>
      <c r="AJ14" s="44"/>
      <c r="AK14" s="44"/>
      <c r="AL14" s="44"/>
      <c r="AM14" s="44"/>
      <c r="AN14" s="44"/>
      <c r="AO14" s="44"/>
      <c r="AP14" s="44"/>
      <c r="AQ14" s="44"/>
      <c r="AR14" s="44"/>
    </row>
    <row r="15" spans="2:44">
      <c r="B15" s="10" t="s">
        <v>139</v>
      </c>
      <c r="C15" s="129">
        <v>0</v>
      </c>
      <c r="D15" s="129">
        <v>4505046911.6700001</v>
      </c>
      <c r="E15" s="110">
        <v>0</v>
      </c>
      <c r="F15" s="110"/>
      <c r="G15" s="110"/>
      <c r="H15" s="110"/>
      <c r="I15" s="110"/>
      <c r="J15" s="110"/>
      <c r="K15" s="110"/>
      <c r="L15" s="98">
        <v>0</v>
      </c>
      <c r="M15" s="98">
        <v>130006704.68000001</v>
      </c>
      <c r="N15" s="98">
        <v>1217722990.9000001</v>
      </c>
      <c r="O15" s="98">
        <v>369870882.34999996</v>
      </c>
      <c r="P15" s="98">
        <v>2765491055.04</v>
      </c>
      <c r="Q15" s="98">
        <f t="shared" si="0"/>
        <v>4483091632.9700003</v>
      </c>
      <c r="R15" s="41"/>
      <c r="S15" s="41"/>
      <c r="T15" s="41"/>
      <c r="U15" s="41"/>
      <c r="V15" s="41"/>
      <c r="W15" s="41"/>
      <c r="X15" s="41"/>
      <c r="Y15" s="41"/>
      <c r="Z15" s="41"/>
      <c r="AA15" s="41"/>
      <c r="AB15" s="41"/>
      <c r="AC15" s="41"/>
      <c r="AD15" s="41"/>
      <c r="AE15" s="41"/>
      <c r="AF15" s="44"/>
      <c r="AG15" s="44"/>
      <c r="AH15" s="44"/>
      <c r="AI15" s="44"/>
      <c r="AJ15" s="44"/>
      <c r="AK15" s="44"/>
      <c r="AL15" s="44"/>
      <c r="AM15" s="44"/>
      <c r="AN15" s="44"/>
      <c r="AO15" s="44"/>
      <c r="AP15" s="44"/>
      <c r="AQ15" s="44"/>
      <c r="AR15" s="44"/>
    </row>
    <row r="16" spans="2:44">
      <c r="B16" s="8" t="s">
        <v>30</v>
      </c>
      <c r="C16" s="127">
        <v>81789196662</v>
      </c>
      <c r="D16" s="127">
        <v>73496824822.160004</v>
      </c>
      <c r="E16" s="90">
        <v>5251878223.3600006</v>
      </c>
      <c r="F16" s="90">
        <v>4928848142.3699999</v>
      </c>
      <c r="G16" s="90">
        <v>7892392633.1500006</v>
      </c>
      <c r="H16" s="90">
        <v>3049277298.9699993</v>
      </c>
      <c r="I16" s="90">
        <v>5564826062.8099995</v>
      </c>
      <c r="J16" s="90">
        <v>13532470938.119999</v>
      </c>
      <c r="K16" s="90">
        <v>3043997998.4499998</v>
      </c>
      <c r="L16" s="90">
        <v>3153960643.0899997</v>
      </c>
      <c r="M16" s="90">
        <v>12432120490.659998</v>
      </c>
      <c r="N16" s="90">
        <v>4032178765.0299997</v>
      </c>
      <c r="O16" s="90">
        <v>4026693046.8099995</v>
      </c>
      <c r="P16" s="90">
        <v>5461560754.8699989</v>
      </c>
      <c r="Q16" s="90">
        <f>SUM(E16:P16)</f>
        <v>72370204997.689987</v>
      </c>
      <c r="R16" s="41"/>
      <c r="S16" s="41"/>
      <c r="T16" s="41"/>
      <c r="U16" s="41"/>
      <c r="V16" s="41"/>
      <c r="W16" s="41"/>
      <c r="X16" s="41"/>
      <c r="Y16" s="41"/>
      <c r="Z16" s="41"/>
      <c r="AA16" s="41"/>
      <c r="AB16" s="41"/>
      <c r="AC16" s="41"/>
      <c r="AD16" s="41"/>
      <c r="AE16" s="41"/>
      <c r="AF16" s="44"/>
      <c r="AG16" s="44"/>
      <c r="AH16" s="44"/>
      <c r="AI16" s="44"/>
      <c r="AJ16" s="44"/>
      <c r="AK16" s="44"/>
      <c r="AL16" s="44"/>
      <c r="AM16" s="44"/>
      <c r="AN16" s="44"/>
      <c r="AO16" s="44"/>
      <c r="AP16" s="44"/>
      <c r="AQ16" s="44"/>
      <c r="AR16" s="44"/>
    </row>
    <row r="17" spans="2:45">
      <c r="B17" s="10" t="s">
        <v>26</v>
      </c>
      <c r="C17" s="128">
        <v>63884001869</v>
      </c>
      <c r="D17" s="128">
        <v>61736703240.000008</v>
      </c>
      <c r="E17" s="110">
        <v>5111625497.9900007</v>
      </c>
      <c r="F17" s="110">
        <v>4404220578.2299995</v>
      </c>
      <c r="G17" s="110">
        <v>7108208813.3400011</v>
      </c>
      <c r="H17" s="110">
        <v>2273971862.5599995</v>
      </c>
      <c r="I17" s="110">
        <v>4948512917.2099991</v>
      </c>
      <c r="J17" s="98">
        <v>12723884063.74</v>
      </c>
      <c r="K17" s="98">
        <v>2251117854.9699998</v>
      </c>
      <c r="L17" s="98">
        <v>2199300150.3999996</v>
      </c>
      <c r="M17" s="98">
        <v>11480347742.749998</v>
      </c>
      <c r="N17" s="98">
        <v>3141574966.9499998</v>
      </c>
      <c r="O17" s="98">
        <v>2945171287.9299998</v>
      </c>
      <c r="P17" s="98">
        <v>2695351464.02</v>
      </c>
      <c r="Q17" s="98">
        <f t="shared" si="0"/>
        <v>61283287200.089996</v>
      </c>
      <c r="R17" s="41"/>
      <c r="S17" s="41"/>
      <c r="T17" s="41"/>
      <c r="U17" s="41"/>
      <c r="V17" s="41"/>
      <c r="W17" s="41"/>
      <c r="X17" s="41"/>
      <c r="Y17" s="41"/>
      <c r="Z17" s="41"/>
      <c r="AA17" s="41"/>
      <c r="AB17" s="41"/>
      <c r="AC17" s="41"/>
      <c r="AD17" s="41"/>
      <c r="AE17" s="41"/>
      <c r="AF17" s="44"/>
      <c r="AG17" s="44"/>
      <c r="AH17" s="44"/>
      <c r="AI17" s="44"/>
      <c r="AJ17" s="44"/>
      <c r="AK17" s="44"/>
      <c r="AL17" s="44"/>
      <c r="AM17" s="44"/>
      <c r="AN17" s="44"/>
      <c r="AO17" s="44"/>
      <c r="AP17" s="44"/>
      <c r="AQ17" s="44"/>
      <c r="AR17" s="44"/>
    </row>
    <row r="18" spans="2:45">
      <c r="B18" s="10" t="s">
        <v>31</v>
      </c>
      <c r="C18" s="128">
        <v>17905194793</v>
      </c>
      <c r="D18" s="128">
        <v>11760121582.16</v>
      </c>
      <c r="E18" s="110">
        <v>140252725.37</v>
      </c>
      <c r="F18" s="110">
        <v>524627564.13999999</v>
      </c>
      <c r="G18" s="110">
        <v>784183819.8099997</v>
      </c>
      <c r="H18" s="110">
        <v>775305436.40999997</v>
      </c>
      <c r="I18" s="110">
        <v>616313145.60000014</v>
      </c>
      <c r="J18" s="98">
        <v>808586874.37999988</v>
      </c>
      <c r="K18" s="98">
        <v>792880143.48000014</v>
      </c>
      <c r="L18" s="98">
        <v>954660492.69000006</v>
      </c>
      <c r="M18" s="98">
        <v>951772747.91000009</v>
      </c>
      <c r="N18" s="98">
        <v>890603798.08000004</v>
      </c>
      <c r="O18" s="98">
        <v>1081521758.8799999</v>
      </c>
      <c r="P18" s="98">
        <v>2766209290.8499994</v>
      </c>
      <c r="Q18" s="98">
        <f t="shared" si="0"/>
        <v>11086917797.6</v>
      </c>
      <c r="R18" s="41"/>
      <c r="S18" s="41"/>
      <c r="T18" s="41"/>
      <c r="U18" s="41"/>
      <c r="V18" s="41"/>
      <c r="W18" s="41"/>
      <c r="X18" s="41"/>
      <c r="Y18" s="41"/>
      <c r="Z18" s="41"/>
      <c r="AA18" s="41"/>
      <c r="AB18" s="41"/>
      <c r="AC18" s="41"/>
      <c r="AD18" s="41"/>
      <c r="AE18" s="41"/>
      <c r="AF18" s="44"/>
      <c r="AG18" s="44"/>
      <c r="AH18" s="44"/>
      <c r="AI18" s="44"/>
      <c r="AJ18" s="44"/>
      <c r="AK18" s="44"/>
      <c r="AL18" s="44"/>
      <c r="AM18" s="44"/>
      <c r="AN18" s="44"/>
      <c r="AO18" s="44"/>
      <c r="AP18" s="44"/>
      <c r="AQ18" s="44"/>
      <c r="AR18" s="44"/>
    </row>
    <row r="19" spans="2:45">
      <c r="B19" s="8" t="s">
        <v>117</v>
      </c>
      <c r="C19" s="130">
        <v>0</v>
      </c>
      <c r="D19" s="130">
        <v>128800000</v>
      </c>
      <c r="E19" s="90">
        <v>0</v>
      </c>
      <c r="F19" s="90"/>
      <c r="G19" s="90"/>
      <c r="H19" s="90"/>
      <c r="I19" s="90"/>
      <c r="J19" s="90"/>
      <c r="K19" s="90">
        <v>0</v>
      </c>
      <c r="L19" s="90">
        <v>128800000</v>
      </c>
      <c r="M19" s="90"/>
      <c r="N19" s="90"/>
      <c r="O19" s="90"/>
      <c r="P19" s="90"/>
      <c r="Q19" s="131">
        <f t="shared" si="0"/>
        <v>128800000</v>
      </c>
      <c r="R19" s="41"/>
      <c r="S19" s="41"/>
      <c r="T19" s="41"/>
      <c r="U19" s="41"/>
      <c r="V19" s="41"/>
      <c r="W19" s="41"/>
      <c r="X19" s="41"/>
      <c r="Y19" s="41"/>
      <c r="Z19" s="41"/>
      <c r="AA19" s="41"/>
      <c r="AB19" s="41"/>
      <c r="AC19" s="41"/>
      <c r="AD19" s="41"/>
      <c r="AE19" s="41"/>
      <c r="AF19" s="44"/>
      <c r="AG19" s="44"/>
      <c r="AH19" s="44"/>
      <c r="AI19" s="44"/>
      <c r="AJ19" s="44"/>
      <c r="AK19" s="44"/>
      <c r="AL19" s="44"/>
      <c r="AM19" s="44"/>
      <c r="AN19" s="44"/>
      <c r="AO19" s="44"/>
      <c r="AP19" s="44"/>
      <c r="AQ19" s="44"/>
      <c r="AR19" s="44"/>
    </row>
    <row r="20" spans="2:45">
      <c r="B20" s="10" t="s">
        <v>118</v>
      </c>
      <c r="C20" s="128">
        <v>0</v>
      </c>
      <c r="D20" s="128">
        <v>128800000</v>
      </c>
      <c r="E20" s="39">
        <v>0</v>
      </c>
      <c r="F20" s="39"/>
      <c r="G20" s="39"/>
      <c r="H20" s="39"/>
      <c r="I20" s="39"/>
      <c r="J20" s="39"/>
      <c r="K20" s="39">
        <v>0</v>
      </c>
      <c r="L20" s="98">
        <v>128800000</v>
      </c>
      <c r="M20" s="98"/>
      <c r="N20" s="98"/>
      <c r="O20" s="98"/>
      <c r="P20" s="98"/>
      <c r="Q20" s="98">
        <f t="shared" si="0"/>
        <v>128800000</v>
      </c>
      <c r="R20" s="41"/>
      <c r="S20" s="41"/>
      <c r="T20" s="41"/>
      <c r="U20" s="41"/>
      <c r="V20" s="41"/>
      <c r="W20" s="41"/>
      <c r="X20" s="41"/>
      <c r="Y20" s="41"/>
      <c r="Z20" s="41"/>
      <c r="AA20" s="41"/>
      <c r="AB20" s="41"/>
      <c r="AC20" s="41"/>
      <c r="AD20" s="41"/>
      <c r="AE20" s="41"/>
      <c r="AF20" s="44"/>
      <c r="AG20" s="44"/>
      <c r="AH20" s="44"/>
      <c r="AI20" s="44"/>
      <c r="AJ20" s="44"/>
      <c r="AK20" s="44"/>
      <c r="AL20" s="44"/>
      <c r="AM20" s="44"/>
      <c r="AN20" s="44"/>
      <c r="AO20" s="44"/>
      <c r="AP20" s="44"/>
      <c r="AQ20" s="44"/>
      <c r="AR20" s="44"/>
    </row>
    <row r="21" spans="2:45">
      <c r="B21" s="8" t="s">
        <v>32</v>
      </c>
      <c r="C21" s="130">
        <v>63082224869</v>
      </c>
      <c r="D21" s="130">
        <v>19494614313.279995</v>
      </c>
      <c r="E21" s="90">
        <v>75000000</v>
      </c>
      <c r="F21" s="90">
        <v>1836474682.6599998</v>
      </c>
      <c r="G21" s="90">
        <v>1998112701.9100003</v>
      </c>
      <c r="H21" s="90">
        <v>928750879.13000011</v>
      </c>
      <c r="I21" s="90">
        <v>3932362804.2200003</v>
      </c>
      <c r="J21" s="90">
        <v>1205977936.3999999</v>
      </c>
      <c r="K21" s="90">
        <v>6922537444.5400019</v>
      </c>
      <c r="L21" s="90">
        <v>8388652301.3500023</v>
      </c>
      <c r="M21" s="90">
        <v>7656014091.0999985</v>
      </c>
      <c r="N21" s="90">
        <v>1278087258.1100001</v>
      </c>
      <c r="O21" s="90">
        <v>6041672294.1099997</v>
      </c>
      <c r="P21" s="95">
        <v>-20842481761.409996</v>
      </c>
      <c r="Q21" s="90">
        <f t="shared" si="0"/>
        <v>19421160632.12001</v>
      </c>
      <c r="R21" s="41"/>
      <c r="S21" s="41"/>
      <c r="T21" s="41"/>
      <c r="U21" s="41"/>
      <c r="V21" s="41"/>
      <c r="W21" s="41"/>
      <c r="X21" s="41"/>
      <c r="Y21" s="41"/>
      <c r="Z21" s="41"/>
      <c r="AA21" s="41"/>
      <c r="AB21" s="41"/>
      <c r="AC21" s="41"/>
      <c r="AD21" s="41"/>
      <c r="AE21" s="41"/>
      <c r="AF21" s="44"/>
      <c r="AG21" s="44"/>
      <c r="AH21" s="44"/>
      <c r="AI21" s="44"/>
      <c r="AJ21" s="44"/>
      <c r="AK21" s="44"/>
      <c r="AL21" s="44"/>
      <c r="AM21" s="44"/>
      <c r="AN21" s="44"/>
      <c r="AO21" s="44"/>
      <c r="AP21" s="44"/>
      <c r="AQ21" s="44"/>
      <c r="AR21" s="44"/>
    </row>
    <row r="22" spans="2:45">
      <c r="B22" s="10" t="s">
        <v>34</v>
      </c>
      <c r="C22" s="128">
        <v>63082224869</v>
      </c>
      <c r="D22" s="128">
        <v>19494614313.279995</v>
      </c>
      <c r="E22" s="110">
        <v>75000000</v>
      </c>
      <c r="F22" s="110">
        <v>1836474682.6599998</v>
      </c>
      <c r="G22" s="110">
        <v>1998112701.9100003</v>
      </c>
      <c r="H22" s="110">
        <v>928750879.13000011</v>
      </c>
      <c r="I22" s="110">
        <v>3932362804.2200003</v>
      </c>
      <c r="J22" s="98">
        <v>1205977936.3999999</v>
      </c>
      <c r="K22" s="98">
        <v>6922537444.5400019</v>
      </c>
      <c r="L22" s="98">
        <v>8388652301.3500023</v>
      </c>
      <c r="M22" s="98">
        <v>7656014091.0999985</v>
      </c>
      <c r="N22" s="98">
        <v>1278087258.1100001</v>
      </c>
      <c r="O22" s="98">
        <v>6041672294.1099997</v>
      </c>
      <c r="P22" s="137">
        <v>-20842481761.409996</v>
      </c>
      <c r="Q22" s="98">
        <f t="shared" si="0"/>
        <v>19421160632.12001</v>
      </c>
      <c r="R22" s="41"/>
      <c r="S22" s="41"/>
      <c r="T22" s="41"/>
      <c r="U22" s="41"/>
      <c r="V22" s="41"/>
      <c r="W22" s="41"/>
      <c r="X22" s="41"/>
      <c r="Y22" s="41"/>
      <c r="Z22" s="41"/>
      <c r="AA22" s="41"/>
      <c r="AB22" s="41"/>
      <c r="AC22" s="41"/>
      <c r="AD22" s="41"/>
      <c r="AE22" s="41"/>
      <c r="AF22" s="44"/>
      <c r="AG22" s="44"/>
      <c r="AH22" s="44"/>
      <c r="AI22" s="44"/>
      <c r="AJ22" s="44"/>
      <c r="AK22" s="44"/>
      <c r="AL22" s="44"/>
      <c r="AM22" s="44"/>
      <c r="AN22" s="44"/>
      <c r="AO22" s="44"/>
      <c r="AP22" s="44"/>
      <c r="AQ22" s="44"/>
      <c r="AR22" s="44"/>
    </row>
    <row r="23" spans="2:45">
      <c r="B23" s="8" t="s">
        <v>35</v>
      </c>
      <c r="C23" s="130">
        <v>106030700561</v>
      </c>
      <c r="D23" s="130">
        <v>179276203884.88998</v>
      </c>
      <c r="E23" s="90">
        <v>712381041.21000004</v>
      </c>
      <c r="F23" s="90">
        <v>5457317225.46</v>
      </c>
      <c r="G23" s="90">
        <v>3511993269.7000003</v>
      </c>
      <c r="H23" s="90">
        <v>2534707111.7399998</v>
      </c>
      <c r="I23" s="90">
        <v>1656626241.3799999</v>
      </c>
      <c r="J23" s="90">
        <v>20138407920.440002</v>
      </c>
      <c r="K23" s="90">
        <v>3421213917.2499995</v>
      </c>
      <c r="L23" s="90">
        <v>7884233282.710001</v>
      </c>
      <c r="M23" s="90">
        <v>12908027882.729998</v>
      </c>
      <c r="N23" s="90">
        <v>15958539984.240002</v>
      </c>
      <c r="O23" s="90">
        <v>31472068132.130005</v>
      </c>
      <c r="P23" s="90">
        <v>72964615061.759995</v>
      </c>
      <c r="Q23" s="90">
        <f>SUM(E23:P23)</f>
        <v>178620131070.75</v>
      </c>
      <c r="R23" s="41"/>
      <c r="S23" s="41"/>
      <c r="T23" s="41"/>
      <c r="U23" s="41"/>
      <c r="V23" s="41"/>
      <c r="W23" s="41"/>
      <c r="X23" s="41"/>
      <c r="Y23" s="41"/>
      <c r="Z23" s="41"/>
      <c r="AA23" s="41"/>
      <c r="AB23" s="41"/>
      <c r="AC23" s="41"/>
      <c r="AD23" s="41"/>
      <c r="AE23" s="41"/>
      <c r="AF23" s="44"/>
      <c r="AG23" s="44"/>
      <c r="AH23" s="44"/>
      <c r="AI23" s="44"/>
      <c r="AJ23" s="44"/>
      <c r="AK23" s="44"/>
      <c r="AL23" s="44"/>
      <c r="AM23" s="44"/>
      <c r="AN23" s="44"/>
      <c r="AO23" s="44"/>
      <c r="AP23" s="44"/>
      <c r="AQ23" s="44"/>
      <c r="AR23" s="44"/>
    </row>
    <row r="24" spans="2:45">
      <c r="B24" s="10" t="s">
        <v>36</v>
      </c>
      <c r="C24" s="128">
        <v>2256121165</v>
      </c>
      <c r="D24" s="128">
        <v>1589874569.5699999</v>
      </c>
      <c r="E24" s="110">
        <v>0</v>
      </c>
      <c r="F24" s="110"/>
      <c r="G24" s="110">
        <v>0</v>
      </c>
      <c r="H24" s="110">
        <v>0</v>
      </c>
      <c r="I24" s="110">
        <v>222402642</v>
      </c>
      <c r="J24" s="98">
        <v>0</v>
      </c>
      <c r="K24" s="98"/>
      <c r="L24" s="98">
        <v>0</v>
      </c>
      <c r="M24" s="98"/>
      <c r="N24" s="98">
        <v>0</v>
      </c>
      <c r="O24" s="98">
        <v>743093270.50999999</v>
      </c>
      <c r="P24" s="98">
        <v>624360283.40999997</v>
      </c>
      <c r="Q24" s="98">
        <f t="shared" si="0"/>
        <v>1589856195.9200001</v>
      </c>
      <c r="R24" s="41"/>
      <c r="S24" s="41"/>
      <c r="T24" s="41"/>
      <c r="U24" s="41"/>
      <c r="V24" s="41"/>
      <c r="W24" s="41"/>
      <c r="X24" s="41"/>
      <c r="Y24" s="41"/>
      <c r="Z24" s="41"/>
      <c r="AA24" s="41"/>
      <c r="AB24" s="41"/>
      <c r="AC24" s="41"/>
      <c r="AD24" s="41"/>
      <c r="AE24" s="41"/>
      <c r="AF24" s="44"/>
      <c r="AG24" s="44"/>
      <c r="AH24" s="44"/>
      <c r="AI24" s="44"/>
      <c r="AJ24" s="44"/>
      <c r="AK24" s="44"/>
      <c r="AL24" s="44"/>
      <c r="AM24" s="44"/>
      <c r="AN24" s="44"/>
      <c r="AO24" s="44"/>
      <c r="AP24" s="44"/>
      <c r="AQ24" s="44"/>
      <c r="AR24" s="44"/>
    </row>
    <row r="25" spans="2:45">
      <c r="B25" s="10" t="s">
        <v>38</v>
      </c>
      <c r="C25" s="132">
        <v>0</v>
      </c>
      <c r="D25" s="132">
        <v>116878583.01000001</v>
      </c>
      <c r="E25" s="110">
        <v>0</v>
      </c>
      <c r="F25" s="110"/>
      <c r="G25" s="110"/>
      <c r="H25" s="110"/>
      <c r="I25" s="110"/>
      <c r="J25" s="110">
        <v>0</v>
      </c>
      <c r="K25" s="110"/>
      <c r="L25" s="110"/>
      <c r="M25" s="110"/>
      <c r="N25" s="98">
        <v>12498100.399999999</v>
      </c>
      <c r="O25" s="98"/>
      <c r="P25" s="98">
        <v>93955419.730000004</v>
      </c>
      <c r="Q25" s="98">
        <f t="shared" si="0"/>
        <v>106453520.13</v>
      </c>
      <c r="R25" s="41"/>
      <c r="S25" s="41"/>
      <c r="T25" s="41"/>
      <c r="U25" s="41"/>
      <c r="V25" s="41"/>
      <c r="W25" s="41"/>
      <c r="X25" s="41"/>
      <c r="Y25" s="41"/>
      <c r="Z25" s="41"/>
      <c r="AA25" s="41"/>
      <c r="AB25" s="41"/>
      <c r="AC25" s="41"/>
      <c r="AD25" s="41"/>
      <c r="AE25" s="41"/>
      <c r="AF25" s="44"/>
      <c r="AG25" s="44"/>
      <c r="AH25" s="44"/>
      <c r="AI25" s="44"/>
      <c r="AJ25" s="44"/>
      <c r="AK25" s="44"/>
      <c r="AL25" s="44"/>
      <c r="AM25" s="44"/>
      <c r="AN25" s="44"/>
      <c r="AO25" s="44"/>
      <c r="AP25" s="44"/>
      <c r="AQ25" s="44"/>
      <c r="AR25" s="44"/>
      <c r="AS25" s="44"/>
    </row>
    <row r="26" spans="2:45">
      <c r="B26" s="10" t="s">
        <v>39</v>
      </c>
      <c r="C26" s="128">
        <v>8316078490</v>
      </c>
      <c r="D26" s="128">
        <v>9931159556</v>
      </c>
      <c r="E26" s="110">
        <v>163941344.59999999</v>
      </c>
      <c r="F26" s="110">
        <v>89271280.159999996</v>
      </c>
      <c r="G26" s="110">
        <v>533676100.53999996</v>
      </c>
      <c r="H26" s="110">
        <v>336524875.53999996</v>
      </c>
      <c r="I26" s="110">
        <v>207848523.12999997</v>
      </c>
      <c r="J26" s="98">
        <v>998727375.57000005</v>
      </c>
      <c r="K26" s="98">
        <v>345003161.01999998</v>
      </c>
      <c r="L26" s="98">
        <v>443412482.09000003</v>
      </c>
      <c r="M26" s="98">
        <v>2184945399.4299994</v>
      </c>
      <c r="N26" s="98">
        <v>503130077.08000004</v>
      </c>
      <c r="O26" s="98">
        <v>162694178.31999999</v>
      </c>
      <c r="P26" s="98">
        <v>3918286774.9799995</v>
      </c>
      <c r="Q26" s="98">
        <f t="shared" si="0"/>
        <v>9887461572.4599991</v>
      </c>
      <c r="R26" s="41"/>
      <c r="S26" s="41"/>
      <c r="T26" s="41"/>
      <c r="U26" s="41"/>
      <c r="V26" s="41"/>
      <c r="W26" s="41"/>
      <c r="X26" s="41"/>
      <c r="Y26" s="41"/>
      <c r="Z26" s="41"/>
      <c r="AA26" s="41"/>
      <c r="AB26" s="41"/>
      <c r="AC26" s="41"/>
      <c r="AD26" s="41"/>
      <c r="AE26" s="41"/>
      <c r="AF26" s="44"/>
      <c r="AG26" s="44"/>
      <c r="AH26" s="44"/>
      <c r="AI26" s="44"/>
      <c r="AJ26" s="44"/>
      <c r="AK26" s="44"/>
      <c r="AL26" s="44"/>
      <c r="AM26" s="44"/>
      <c r="AN26" s="44"/>
      <c r="AO26" s="44"/>
      <c r="AP26" s="44"/>
      <c r="AQ26" s="44"/>
      <c r="AR26" s="44"/>
    </row>
    <row r="27" spans="2:45">
      <c r="B27" s="10" t="s">
        <v>40</v>
      </c>
      <c r="C27" s="128">
        <v>7506474861</v>
      </c>
      <c r="D27" s="128">
        <v>4680274997.1399994</v>
      </c>
      <c r="E27" s="110">
        <v>0</v>
      </c>
      <c r="F27" s="110">
        <v>38921824.540000007</v>
      </c>
      <c r="G27" s="110">
        <v>1690326863.2099998</v>
      </c>
      <c r="H27" s="110">
        <v>40040341.159999996</v>
      </c>
      <c r="I27" s="110">
        <v>103244244.59</v>
      </c>
      <c r="J27" s="98">
        <v>164830837.63999999</v>
      </c>
      <c r="K27" s="98">
        <v>97385715.860000014</v>
      </c>
      <c r="L27" s="98">
        <v>222630849.19000003</v>
      </c>
      <c r="M27" s="98">
        <v>151948191.45000002</v>
      </c>
      <c r="N27" s="98">
        <v>212129855.28000003</v>
      </c>
      <c r="O27" s="98">
        <v>262306863.08000004</v>
      </c>
      <c r="P27" s="98">
        <v>1421930192.8399999</v>
      </c>
      <c r="Q27" s="98">
        <f t="shared" si="0"/>
        <v>4405695778.8400002</v>
      </c>
      <c r="R27" s="41"/>
      <c r="S27" s="41"/>
      <c r="T27" s="41"/>
      <c r="U27" s="41"/>
      <c r="V27" s="41"/>
      <c r="W27" s="41"/>
      <c r="X27" s="41"/>
      <c r="Y27" s="41"/>
      <c r="Z27" s="41"/>
      <c r="AA27" s="41"/>
      <c r="AB27" s="41"/>
      <c r="AC27" s="41"/>
      <c r="AD27" s="41"/>
      <c r="AE27" s="41"/>
      <c r="AF27" s="44"/>
      <c r="AG27" s="44"/>
      <c r="AH27" s="44"/>
      <c r="AI27" s="44"/>
      <c r="AJ27" s="44"/>
      <c r="AK27" s="44"/>
      <c r="AL27" s="44"/>
      <c r="AM27" s="44"/>
      <c r="AN27" s="44"/>
      <c r="AO27" s="44"/>
      <c r="AP27" s="44"/>
      <c r="AQ27" s="44"/>
      <c r="AR27" s="44"/>
    </row>
    <row r="28" spans="2:45">
      <c r="B28" s="10" t="s">
        <v>41</v>
      </c>
      <c r="C28" s="128">
        <v>612286443</v>
      </c>
      <c r="D28" s="128">
        <v>492761380.80999994</v>
      </c>
      <c r="E28" s="110">
        <v>0</v>
      </c>
      <c r="F28" s="110"/>
      <c r="G28" s="110">
        <v>0</v>
      </c>
      <c r="H28" s="110">
        <v>0</v>
      </c>
      <c r="I28" s="110">
        <v>9118785.6799999997</v>
      </c>
      <c r="J28" s="98">
        <v>0</v>
      </c>
      <c r="K28" s="98"/>
      <c r="L28" s="98">
        <v>0</v>
      </c>
      <c r="M28" s="98"/>
      <c r="N28" s="98">
        <v>0</v>
      </c>
      <c r="O28" s="98">
        <v>0</v>
      </c>
      <c r="P28" s="98">
        <v>481783539.81999999</v>
      </c>
      <c r="Q28" s="98">
        <f t="shared" si="0"/>
        <v>490902325.5</v>
      </c>
      <c r="R28" s="41"/>
      <c r="S28" s="41"/>
      <c r="T28" s="41"/>
      <c r="U28" s="41"/>
      <c r="V28" s="41"/>
      <c r="W28" s="41"/>
      <c r="X28" s="41"/>
      <c r="Y28" s="41"/>
      <c r="Z28" s="41"/>
      <c r="AA28" s="41"/>
      <c r="AB28" s="41"/>
      <c r="AC28" s="41"/>
      <c r="AD28" s="41"/>
      <c r="AE28" s="41"/>
      <c r="AF28" s="44"/>
      <c r="AG28" s="44"/>
      <c r="AH28" s="44"/>
      <c r="AI28" s="44"/>
      <c r="AJ28" s="44"/>
      <c r="AK28" s="44"/>
      <c r="AL28" s="44"/>
      <c r="AM28" s="44"/>
      <c r="AN28" s="44"/>
      <c r="AO28" s="44"/>
      <c r="AP28" s="44"/>
      <c r="AQ28" s="44"/>
      <c r="AR28" s="44"/>
    </row>
    <row r="29" spans="2:45">
      <c r="B29" s="10" t="s">
        <v>42</v>
      </c>
      <c r="C29" s="128">
        <v>218196769</v>
      </c>
      <c r="D29" s="128">
        <v>11478858</v>
      </c>
      <c r="E29" s="110">
        <v>0</v>
      </c>
      <c r="F29" s="110"/>
      <c r="G29" s="110"/>
      <c r="H29" s="110"/>
      <c r="I29" s="110"/>
      <c r="J29" s="98">
        <v>0</v>
      </c>
      <c r="K29" s="98"/>
      <c r="L29" s="98">
        <v>0</v>
      </c>
      <c r="M29" s="98"/>
      <c r="N29" s="98"/>
      <c r="O29" s="98">
        <v>0</v>
      </c>
      <c r="P29" s="98">
        <v>11478856.18</v>
      </c>
      <c r="Q29" s="98">
        <f t="shared" si="0"/>
        <v>11478856.18</v>
      </c>
      <c r="R29" s="41"/>
      <c r="S29" s="41"/>
      <c r="T29" s="41"/>
      <c r="U29" s="41"/>
      <c r="V29" s="41"/>
      <c r="W29" s="41"/>
      <c r="X29" s="41"/>
      <c r="Y29" s="41"/>
      <c r="Z29" s="41"/>
      <c r="AA29" s="41"/>
      <c r="AB29" s="41"/>
      <c r="AC29" s="41"/>
      <c r="AD29" s="41"/>
      <c r="AE29" s="41"/>
      <c r="AF29" s="44"/>
      <c r="AG29" s="44"/>
      <c r="AH29" s="44"/>
      <c r="AI29" s="44"/>
      <c r="AJ29" s="44"/>
      <c r="AK29" s="44"/>
      <c r="AL29" s="44"/>
      <c r="AM29" s="44"/>
      <c r="AN29" s="44"/>
      <c r="AO29" s="44"/>
      <c r="AP29" s="44"/>
      <c r="AQ29" s="44"/>
      <c r="AR29" s="44"/>
    </row>
    <row r="30" spans="2:45">
      <c r="B30" s="10" t="s">
        <v>120</v>
      </c>
      <c r="C30" s="128">
        <v>4293273259</v>
      </c>
      <c r="D30" s="128">
        <v>992095571.0999999</v>
      </c>
      <c r="E30" s="110">
        <v>0</v>
      </c>
      <c r="F30" s="110"/>
      <c r="G30" s="110"/>
      <c r="H30" s="110">
        <v>444104259.80000001</v>
      </c>
      <c r="I30" s="110">
        <v>0</v>
      </c>
      <c r="J30" s="98">
        <v>438145567.14000005</v>
      </c>
      <c r="K30" s="98">
        <v>29776551.059999999</v>
      </c>
      <c r="L30" s="98">
        <v>1347805.68</v>
      </c>
      <c r="M30" s="98">
        <v>56553108.299999997</v>
      </c>
      <c r="N30" s="98"/>
      <c r="O30" s="98">
        <v>21938297.84</v>
      </c>
      <c r="P30" s="98">
        <v>0</v>
      </c>
      <c r="Q30" s="98">
        <f t="shared" si="0"/>
        <v>991865589.81999993</v>
      </c>
      <c r="R30" s="41"/>
      <c r="S30" s="41"/>
      <c r="T30" s="41"/>
      <c r="U30" s="41"/>
      <c r="V30" s="41"/>
      <c r="W30" s="41"/>
      <c r="X30" s="41"/>
      <c r="Y30" s="41"/>
      <c r="Z30" s="41"/>
      <c r="AA30" s="41"/>
      <c r="AB30" s="41"/>
      <c r="AC30" s="41"/>
      <c r="AD30" s="41"/>
      <c r="AE30" s="41"/>
      <c r="AF30" s="44"/>
      <c r="AG30" s="44"/>
      <c r="AH30" s="44"/>
      <c r="AI30" s="44"/>
      <c r="AJ30" s="44"/>
      <c r="AK30" s="44"/>
      <c r="AL30" s="44"/>
      <c r="AM30" s="44"/>
      <c r="AN30" s="44"/>
      <c r="AO30" s="44"/>
      <c r="AP30" s="44"/>
      <c r="AQ30" s="44"/>
      <c r="AR30" s="44"/>
    </row>
    <row r="31" spans="2:45">
      <c r="B31" s="10" t="s">
        <v>44</v>
      </c>
      <c r="C31" s="128">
        <v>0</v>
      </c>
      <c r="D31" s="128">
        <v>1277115646.74</v>
      </c>
      <c r="E31" s="110">
        <v>0</v>
      </c>
      <c r="F31" s="110"/>
      <c r="G31" s="110"/>
      <c r="H31" s="110"/>
      <c r="I31" s="110"/>
      <c r="J31" s="98"/>
      <c r="K31" s="98"/>
      <c r="L31" s="98"/>
      <c r="M31" s="98"/>
      <c r="N31" s="98">
        <v>0</v>
      </c>
      <c r="O31" s="98">
        <v>3668.37</v>
      </c>
      <c r="P31" s="98">
        <v>1247501830.0599999</v>
      </c>
      <c r="Q31" s="98">
        <f t="shared" si="0"/>
        <v>1247505498.4299998</v>
      </c>
      <c r="R31" s="41"/>
      <c r="S31" s="41"/>
      <c r="T31" s="41"/>
      <c r="U31" s="41"/>
      <c r="V31" s="41"/>
      <c r="W31" s="41"/>
      <c r="X31" s="41"/>
      <c r="Y31" s="41"/>
      <c r="Z31" s="41"/>
      <c r="AA31" s="41"/>
      <c r="AB31" s="41"/>
      <c r="AC31" s="41"/>
      <c r="AD31" s="41"/>
      <c r="AE31" s="41"/>
      <c r="AF31" s="44"/>
      <c r="AG31" s="44"/>
      <c r="AH31" s="44"/>
      <c r="AI31" s="44"/>
      <c r="AJ31" s="44"/>
      <c r="AK31" s="44"/>
      <c r="AL31" s="44"/>
      <c r="AM31" s="44"/>
      <c r="AN31" s="44"/>
      <c r="AO31" s="44"/>
      <c r="AP31" s="44"/>
      <c r="AQ31" s="44"/>
      <c r="AR31" s="44"/>
    </row>
    <row r="32" spans="2:45">
      <c r="B32" s="10" t="s">
        <v>45</v>
      </c>
      <c r="C32" s="128">
        <v>0</v>
      </c>
      <c r="D32" s="128">
        <v>965581643.82000005</v>
      </c>
      <c r="E32" s="110">
        <v>0</v>
      </c>
      <c r="F32" s="110"/>
      <c r="G32" s="110">
        <v>0</v>
      </c>
      <c r="H32" s="110">
        <v>0</v>
      </c>
      <c r="I32" s="110">
        <v>87427391.560000002</v>
      </c>
      <c r="J32" s="98">
        <v>43964651.649999999</v>
      </c>
      <c r="K32" s="98">
        <v>142934434.69999999</v>
      </c>
      <c r="L32" s="98">
        <v>2923164.09</v>
      </c>
      <c r="M32" s="98"/>
      <c r="N32" s="98">
        <v>571801990.37</v>
      </c>
      <c r="O32" s="98"/>
      <c r="P32" s="98">
        <v>115150410.57000001</v>
      </c>
      <c r="Q32" s="98">
        <f t="shared" si="0"/>
        <v>964202042.93999994</v>
      </c>
      <c r="R32" s="41"/>
      <c r="S32" s="41"/>
      <c r="T32" s="41"/>
      <c r="U32" s="41"/>
      <c r="V32" s="41"/>
      <c r="W32" s="41"/>
      <c r="X32" s="41"/>
      <c r="Y32" s="41"/>
      <c r="Z32" s="41"/>
      <c r="AA32" s="41"/>
      <c r="AB32" s="41"/>
      <c r="AC32" s="41"/>
      <c r="AD32" s="41"/>
      <c r="AE32" s="41"/>
      <c r="AF32" s="44"/>
      <c r="AG32" s="44"/>
      <c r="AH32" s="44"/>
      <c r="AI32" s="44"/>
      <c r="AJ32" s="44"/>
      <c r="AK32" s="44"/>
      <c r="AL32" s="44"/>
      <c r="AM32" s="44"/>
      <c r="AN32" s="44"/>
      <c r="AO32" s="44"/>
      <c r="AP32" s="44"/>
      <c r="AQ32" s="44"/>
      <c r="AR32" s="44"/>
    </row>
    <row r="33" spans="1:44">
      <c r="B33" s="10" t="s">
        <v>140</v>
      </c>
      <c r="C33" s="128">
        <v>0</v>
      </c>
      <c r="D33" s="128">
        <v>54612905389.660004</v>
      </c>
      <c r="E33" s="110">
        <v>0</v>
      </c>
      <c r="F33" s="110"/>
      <c r="G33" s="110"/>
      <c r="H33" s="110">
        <v>125900000</v>
      </c>
      <c r="I33" s="110">
        <v>0</v>
      </c>
      <c r="J33" s="98"/>
      <c r="K33" s="98">
        <v>33333333.329999998</v>
      </c>
      <c r="L33" s="98">
        <v>4260328263.77</v>
      </c>
      <c r="M33" s="98">
        <v>6439892917.8599997</v>
      </c>
      <c r="N33" s="98">
        <v>10031018229.870001</v>
      </c>
      <c r="O33" s="98">
        <v>22540822358.510006</v>
      </c>
      <c r="P33" s="98">
        <v>11039616627.949999</v>
      </c>
      <c r="Q33" s="98">
        <f t="shared" si="0"/>
        <v>54470911731.290009</v>
      </c>
      <c r="R33" s="41"/>
      <c r="S33" s="41"/>
      <c r="T33" s="41"/>
      <c r="U33" s="41"/>
      <c r="V33" s="41"/>
      <c r="W33" s="41"/>
      <c r="X33" s="41"/>
      <c r="Y33" s="41"/>
      <c r="Z33" s="41"/>
      <c r="AA33" s="41"/>
      <c r="AB33" s="41"/>
      <c r="AC33" s="41"/>
      <c r="AD33" s="41"/>
      <c r="AE33" s="41"/>
      <c r="AF33" s="44"/>
      <c r="AG33" s="44"/>
      <c r="AH33" s="44"/>
      <c r="AI33" s="44"/>
      <c r="AJ33" s="44"/>
      <c r="AK33" s="44"/>
      <c r="AL33" s="44"/>
      <c r="AM33" s="44"/>
      <c r="AN33" s="44"/>
      <c r="AO33" s="44"/>
      <c r="AP33" s="44"/>
      <c r="AQ33" s="44"/>
      <c r="AR33" s="44"/>
    </row>
    <row r="34" spans="1:44">
      <c r="B34" s="10" t="s">
        <v>71</v>
      </c>
      <c r="C34" s="128">
        <v>12756107914</v>
      </c>
      <c r="D34" s="128">
        <v>806633640.60000038</v>
      </c>
      <c r="E34" s="110">
        <v>0</v>
      </c>
      <c r="F34" s="110"/>
      <c r="G34" s="110">
        <v>0</v>
      </c>
      <c r="H34" s="110">
        <v>52881134.450000003</v>
      </c>
      <c r="I34" s="110">
        <v>135965334.31999999</v>
      </c>
      <c r="J34" s="98">
        <v>68941562.319999993</v>
      </c>
      <c r="K34" s="98">
        <v>0</v>
      </c>
      <c r="L34" s="98">
        <v>0</v>
      </c>
      <c r="M34" s="98">
        <v>153442404.59999999</v>
      </c>
      <c r="N34" s="98">
        <v>153849525.66</v>
      </c>
      <c r="O34" s="98">
        <v>142161000</v>
      </c>
      <c r="P34" s="98">
        <v>99345129.599999994</v>
      </c>
      <c r="Q34" s="98">
        <f t="shared" si="0"/>
        <v>806586090.94999993</v>
      </c>
      <c r="R34" s="41"/>
      <c r="S34" s="41"/>
      <c r="T34" s="41"/>
      <c r="U34" s="41"/>
      <c r="V34" s="41"/>
      <c r="W34" s="41"/>
      <c r="X34" s="41"/>
      <c r="Y34" s="41"/>
      <c r="Z34" s="41"/>
      <c r="AA34" s="41"/>
      <c r="AB34" s="41"/>
      <c r="AC34" s="41"/>
      <c r="AD34" s="41"/>
      <c r="AE34" s="41"/>
      <c r="AF34" s="44"/>
      <c r="AG34" s="44"/>
      <c r="AH34" s="44"/>
      <c r="AI34" s="44"/>
      <c r="AJ34" s="44"/>
      <c r="AK34" s="44"/>
      <c r="AL34" s="44"/>
      <c r="AM34" s="44"/>
      <c r="AN34" s="44"/>
      <c r="AO34" s="44"/>
      <c r="AP34" s="44"/>
      <c r="AQ34" s="44"/>
      <c r="AR34" s="44"/>
    </row>
    <row r="35" spans="1:44">
      <c r="B35" s="10" t="s">
        <v>48</v>
      </c>
      <c r="C35" s="128">
        <v>623000000</v>
      </c>
      <c r="D35" s="128">
        <v>187294.22000002861</v>
      </c>
      <c r="E35" s="110">
        <v>0</v>
      </c>
      <c r="F35" s="110"/>
      <c r="G35" s="110"/>
      <c r="H35" s="110"/>
      <c r="I35" s="110"/>
      <c r="J35" s="98">
        <v>0</v>
      </c>
      <c r="K35" s="98"/>
      <c r="L35" s="98">
        <v>0</v>
      </c>
      <c r="M35" s="98"/>
      <c r="N35" s="98"/>
      <c r="O35" s="98">
        <v>0</v>
      </c>
      <c r="P35" s="98">
        <v>0</v>
      </c>
      <c r="Q35" s="98">
        <f t="shared" si="0"/>
        <v>0</v>
      </c>
      <c r="R35" s="41"/>
      <c r="S35" s="41"/>
      <c r="T35" s="41"/>
      <c r="U35" s="41"/>
      <c r="V35" s="41"/>
      <c r="W35" s="41"/>
      <c r="X35" s="41"/>
      <c r="Y35" s="41"/>
      <c r="Z35" s="41"/>
      <c r="AA35" s="41"/>
      <c r="AB35" s="41"/>
      <c r="AC35" s="41"/>
      <c r="AD35" s="41"/>
      <c r="AE35" s="41"/>
      <c r="AF35" s="44"/>
      <c r="AG35" s="44"/>
      <c r="AH35" s="44"/>
      <c r="AI35" s="44"/>
      <c r="AJ35" s="44"/>
      <c r="AK35" s="44"/>
      <c r="AL35" s="44"/>
      <c r="AM35" s="44"/>
      <c r="AN35" s="44"/>
      <c r="AO35" s="44"/>
      <c r="AP35" s="44"/>
      <c r="AQ35" s="44"/>
      <c r="AR35" s="44"/>
    </row>
    <row r="36" spans="1:44">
      <c r="B36" s="10" t="s">
        <v>52</v>
      </c>
      <c r="C36" s="128">
        <v>69449161660</v>
      </c>
      <c r="D36" s="128">
        <v>103799256754.21997</v>
      </c>
      <c r="E36" s="110">
        <v>548439696.61000001</v>
      </c>
      <c r="F36" s="110">
        <v>5329124120.7600002</v>
      </c>
      <c r="G36" s="110">
        <v>1287990305.9500003</v>
      </c>
      <c r="H36" s="110">
        <v>1535256500.79</v>
      </c>
      <c r="I36" s="110">
        <v>890619320.0999999</v>
      </c>
      <c r="J36" s="98">
        <v>18423797926.120003</v>
      </c>
      <c r="K36" s="98">
        <v>2772780721.2799997</v>
      </c>
      <c r="L36" s="98">
        <v>2953590717.8900008</v>
      </c>
      <c r="M36" s="98">
        <v>3921245861.0899992</v>
      </c>
      <c r="N36" s="98">
        <v>4474112205.5799999</v>
      </c>
      <c r="O36" s="98">
        <v>7599048495.499999</v>
      </c>
      <c r="P36" s="98">
        <v>53911205996.619995</v>
      </c>
      <c r="Q36" s="98">
        <f t="shared" si="0"/>
        <v>103647211868.28999</v>
      </c>
      <c r="R36" s="41"/>
      <c r="S36" s="41"/>
      <c r="T36" s="41"/>
      <c r="U36" s="41"/>
      <c r="V36" s="41"/>
      <c r="W36" s="41"/>
      <c r="X36" s="41"/>
      <c r="Y36" s="41"/>
      <c r="Z36" s="41"/>
      <c r="AA36" s="41"/>
      <c r="AB36" s="41"/>
      <c r="AC36" s="41"/>
      <c r="AD36" s="41"/>
      <c r="AE36" s="41"/>
      <c r="AF36" s="44"/>
      <c r="AG36" s="44"/>
      <c r="AH36" s="44"/>
      <c r="AI36" s="44"/>
      <c r="AJ36" s="44"/>
      <c r="AK36" s="44"/>
      <c r="AL36" s="44"/>
      <c r="AM36" s="44"/>
      <c r="AN36" s="44"/>
      <c r="AO36" s="44"/>
      <c r="AP36" s="44"/>
      <c r="AQ36" s="44"/>
      <c r="AR36" s="44"/>
    </row>
    <row r="37" spans="1:44">
      <c r="B37" s="8" t="s">
        <v>57</v>
      </c>
      <c r="C37" s="130">
        <v>2381511760</v>
      </c>
      <c r="D37" s="130">
        <v>1218583106.7799995</v>
      </c>
      <c r="E37" s="90">
        <v>2001262.4699999997</v>
      </c>
      <c r="F37" s="90">
        <v>13148443.779999999</v>
      </c>
      <c r="G37" s="90">
        <v>20798546.139999997</v>
      </c>
      <c r="H37" s="90">
        <v>23944314.190000001</v>
      </c>
      <c r="I37" s="90">
        <v>45597782.390000001</v>
      </c>
      <c r="J37" s="90">
        <v>24702871.57</v>
      </c>
      <c r="K37" s="90">
        <v>84461188.950000003</v>
      </c>
      <c r="L37" s="90">
        <v>19111624.949999999</v>
      </c>
      <c r="M37" s="90">
        <v>19295229.52</v>
      </c>
      <c r="N37" s="90">
        <v>55065691.469999999</v>
      </c>
      <c r="O37" s="90">
        <v>59313471.239999995</v>
      </c>
      <c r="P37" s="90">
        <v>591898884.91999996</v>
      </c>
      <c r="Q37" s="90">
        <f>SUM(E37:P37)</f>
        <v>959339311.58999991</v>
      </c>
      <c r="R37" s="41"/>
      <c r="S37" s="41"/>
      <c r="T37" s="41"/>
      <c r="U37" s="41"/>
      <c r="V37" s="41"/>
      <c r="W37" s="41"/>
      <c r="X37" s="41"/>
      <c r="Y37" s="41"/>
      <c r="Z37" s="41"/>
      <c r="AA37" s="41"/>
      <c r="AB37" s="41"/>
      <c r="AC37" s="41"/>
      <c r="AD37" s="41"/>
      <c r="AE37" s="41"/>
      <c r="AF37" s="44"/>
      <c r="AG37" s="44"/>
      <c r="AH37" s="44"/>
      <c r="AI37" s="44"/>
      <c r="AJ37" s="44"/>
      <c r="AK37" s="44"/>
      <c r="AL37" s="44"/>
      <c r="AM37" s="44"/>
      <c r="AN37" s="44"/>
      <c r="AO37" s="44"/>
      <c r="AP37" s="44"/>
      <c r="AQ37" s="44"/>
      <c r="AR37" s="44"/>
    </row>
    <row r="38" spans="1:44">
      <c r="B38" s="10" t="s">
        <v>58</v>
      </c>
      <c r="C38" s="132">
        <v>32645812</v>
      </c>
      <c r="D38" s="132">
        <v>55929261.530000009</v>
      </c>
      <c r="E38" s="110">
        <v>0</v>
      </c>
      <c r="F38" s="110">
        <v>0</v>
      </c>
      <c r="G38" s="110">
        <v>33053.56</v>
      </c>
      <c r="H38" s="110">
        <v>0</v>
      </c>
      <c r="I38" s="110">
        <v>5299703.1100000003</v>
      </c>
      <c r="J38" s="98"/>
      <c r="K38" s="98">
        <v>0</v>
      </c>
      <c r="L38" s="98"/>
      <c r="M38" s="98"/>
      <c r="N38" s="98">
        <v>0</v>
      </c>
      <c r="O38" s="98">
        <v>0</v>
      </c>
      <c r="P38" s="98">
        <v>38295489.100000001</v>
      </c>
      <c r="Q38" s="98">
        <f t="shared" si="0"/>
        <v>43628245.770000003</v>
      </c>
      <c r="R38" s="41"/>
      <c r="S38" s="41"/>
      <c r="T38" s="41"/>
      <c r="U38" s="41"/>
      <c r="V38" s="41"/>
      <c r="W38" s="41"/>
      <c r="X38" s="41"/>
      <c r="Y38" s="41"/>
      <c r="Z38" s="41"/>
      <c r="AA38" s="41"/>
      <c r="AB38" s="41"/>
      <c r="AC38" s="41"/>
      <c r="AD38" s="41"/>
      <c r="AE38" s="41"/>
      <c r="AF38" s="44"/>
      <c r="AG38" s="44"/>
      <c r="AH38" s="44"/>
      <c r="AI38" s="44"/>
      <c r="AJ38" s="44"/>
      <c r="AK38" s="44"/>
      <c r="AL38" s="44"/>
      <c r="AM38" s="44"/>
      <c r="AN38" s="44"/>
      <c r="AO38" s="44"/>
      <c r="AP38" s="44"/>
      <c r="AQ38" s="44"/>
      <c r="AR38" s="44"/>
    </row>
    <row r="39" spans="1:44">
      <c r="B39" s="10" t="s">
        <v>37</v>
      </c>
      <c r="C39" s="132">
        <v>0</v>
      </c>
      <c r="D39" s="132">
        <v>3844228.8200000003</v>
      </c>
      <c r="E39" s="110">
        <v>0</v>
      </c>
      <c r="F39" s="110"/>
      <c r="G39" s="110"/>
      <c r="H39" s="110"/>
      <c r="I39" s="110"/>
      <c r="J39" s="98"/>
      <c r="K39" s="98"/>
      <c r="L39" s="98"/>
      <c r="M39" s="98"/>
      <c r="N39" s="98">
        <v>0</v>
      </c>
      <c r="O39" s="98">
        <v>0</v>
      </c>
      <c r="P39" s="98">
        <v>3842674.0300000003</v>
      </c>
      <c r="Q39" s="98">
        <f t="shared" si="0"/>
        <v>3842674.0300000003</v>
      </c>
      <c r="R39" s="41"/>
      <c r="S39" s="41"/>
      <c r="T39" s="41"/>
      <c r="U39" s="41"/>
      <c r="V39" s="41"/>
      <c r="W39" s="41"/>
      <c r="X39" s="41"/>
      <c r="Y39" s="41"/>
      <c r="Z39" s="41"/>
      <c r="AA39" s="41"/>
      <c r="AB39" s="41"/>
      <c r="AC39" s="41"/>
      <c r="AD39" s="41"/>
      <c r="AE39" s="41"/>
      <c r="AF39" s="44"/>
      <c r="AG39" s="44"/>
      <c r="AH39" s="44"/>
      <c r="AI39" s="44"/>
      <c r="AJ39" s="44"/>
      <c r="AK39" s="44"/>
      <c r="AL39" s="44"/>
      <c r="AM39" s="44"/>
      <c r="AN39" s="44"/>
      <c r="AO39" s="44"/>
      <c r="AP39" s="44"/>
      <c r="AQ39" s="44"/>
      <c r="AR39" s="44"/>
    </row>
    <row r="40" spans="1:44">
      <c r="B40" s="10" t="s">
        <v>121</v>
      </c>
      <c r="C40" s="132">
        <v>15925532</v>
      </c>
      <c r="D40" s="132">
        <v>24130796.030000001</v>
      </c>
      <c r="E40" s="110">
        <v>0</v>
      </c>
      <c r="F40" s="110"/>
      <c r="G40" s="110"/>
      <c r="H40" s="110">
        <v>0</v>
      </c>
      <c r="I40" s="110">
        <v>0</v>
      </c>
      <c r="J40" s="98">
        <v>801533.82</v>
      </c>
      <c r="K40" s="98"/>
      <c r="L40" s="98"/>
      <c r="M40" s="98">
        <v>0</v>
      </c>
      <c r="N40" s="98">
        <v>0</v>
      </c>
      <c r="O40" s="98">
        <v>4932198.53</v>
      </c>
      <c r="P40" s="98">
        <v>7648884.3700000001</v>
      </c>
      <c r="Q40" s="98">
        <f t="shared" si="0"/>
        <v>13382616.720000001</v>
      </c>
      <c r="R40" s="41"/>
      <c r="S40" s="41"/>
      <c r="T40" s="41"/>
      <c r="U40" s="41"/>
      <c r="V40" s="41"/>
      <c r="W40" s="41"/>
      <c r="X40" s="41"/>
      <c r="Y40" s="41"/>
      <c r="Z40" s="41"/>
      <c r="AA40" s="41"/>
      <c r="AB40" s="41"/>
      <c r="AC40" s="41"/>
      <c r="AD40" s="41"/>
      <c r="AE40" s="41"/>
      <c r="AF40" s="44"/>
      <c r="AG40" s="44"/>
      <c r="AH40" s="44"/>
      <c r="AI40" s="44"/>
      <c r="AJ40" s="44"/>
      <c r="AK40" s="44"/>
      <c r="AL40" s="44"/>
      <c r="AM40" s="44"/>
      <c r="AN40" s="44"/>
      <c r="AO40" s="44"/>
      <c r="AP40" s="44"/>
      <c r="AQ40" s="44"/>
      <c r="AR40" s="44"/>
    </row>
    <row r="41" spans="1:44">
      <c r="B41" s="10" t="s">
        <v>122</v>
      </c>
      <c r="C41" s="132">
        <v>0</v>
      </c>
      <c r="D41" s="132">
        <v>670932.19999999995</v>
      </c>
      <c r="E41" s="110">
        <v>0</v>
      </c>
      <c r="F41" s="110"/>
      <c r="G41" s="110"/>
      <c r="H41" s="110"/>
      <c r="I41" s="110"/>
      <c r="J41" s="98"/>
      <c r="K41" s="98"/>
      <c r="L41" s="98"/>
      <c r="M41" s="98"/>
      <c r="N41" s="98"/>
      <c r="O41" s="98"/>
      <c r="P41" s="98">
        <v>115191.1</v>
      </c>
      <c r="Q41" s="98">
        <f t="shared" si="0"/>
        <v>115191.1</v>
      </c>
      <c r="R41" s="41"/>
      <c r="S41" s="41"/>
      <c r="T41" s="41"/>
      <c r="U41" s="41"/>
      <c r="V41" s="41"/>
      <c r="W41" s="41"/>
      <c r="X41" s="41"/>
      <c r="Y41" s="41"/>
      <c r="Z41" s="41"/>
      <c r="AA41" s="41"/>
      <c r="AB41" s="41"/>
      <c r="AC41" s="41"/>
      <c r="AD41" s="41"/>
      <c r="AE41" s="41"/>
      <c r="AF41" s="44"/>
      <c r="AG41" s="44"/>
      <c r="AH41" s="44"/>
      <c r="AI41" s="44"/>
      <c r="AJ41" s="44"/>
      <c r="AK41" s="44"/>
      <c r="AL41" s="44"/>
      <c r="AM41" s="44"/>
      <c r="AN41" s="44"/>
      <c r="AO41" s="44"/>
      <c r="AP41" s="44"/>
      <c r="AQ41" s="44"/>
      <c r="AR41" s="44"/>
    </row>
    <row r="42" spans="1:44">
      <c r="B42" s="10" t="s">
        <v>40</v>
      </c>
      <c r="C42" s="132">
        <v>7342055</v>
      </c>
      <c r="D42" s="132">
        <v>60809115.299999997</v>
      </c>
      <c r="E42" s="110">
        <v>0</v>
      </c>
      <c r="F42" s="110"/>
      <c r="G42" s="110">
        <v>0</v>
      </c>
      <c r="H42" s="110">
        <v>0</v>
      </c>
      <c r="I42" s="110">
        <v>568308</v>
      </c>
      <c r="J42" s="98">
        <v>856018.96</v>
      </c>
      <c r="K42" s="98">
        <v>0</v>
      </c>
      <c r="L42" s="98">
        <v>2553956.2999999998</v>
      </c>
      <c r="M42" s="98"/>
      <c r="N42" s="98">
        <v>2506387.7000000002</v>
      </c>
      <c r="O42" s="98">
        <v>1391564.76</v>
      </c>
      <c r="P42" s="98">
        <v>37103994.380000003</v>
      </c>
      <c r="Q42" s="98">
        <f t="shared" si="0"/>
        <v>44980230.100000001</v>
      </c>
      <c r="R42" s="41"/>
      <c r="S42" s="41"/>
      <c r="T42" s="41"/>
      <c r="U42" s="41"/>
      <c r="V42" s="41"/>
      <c r="W42" s="41"/>
      <c r="X42" s="41"/>
      <c r="Y42" s="41"/>
      <c r="Z42" s="41"/>
      <c r="AA42" s="41"/>
      <c r="AB42" s="41"/>
      <c r="AC42" s="41"/>
      <c r="AD42" s="41"/>
      <c r="AE42" s="41"/>
      <c r="AF42" s="44"/>
      <c r="AG42" s="44"/>
      <c r="AH42" s="44"/>
      <c r="AI42" s="44"/>
      <c r="AJ42" s="44"/>
      <c r="AK42" s="44"/>
      <c r="AL42" s="44"/>
      <c r="AM42" s="44"/>
      <c r="AN42" s="44"/>
      <c r="AO42" s="44"/>
      <c r="AP42" s="44"/>
      <c r="AQ42" s="44"/>
      <c r="AR42" s="44"/>
    </row>
    <row r="43" spans="1:44">
      <c r="B43" s="10" t="s">
        <v>41</v>
      </c>
      <c r="C43" s="132">
        <v>0</v>
      </c>
      <c r="D43" s="132">
        <v>41021233.219999999</v>
      </c>
      <c r="E43" s="110">
        <v>0</v>
      </c>
      <c r="F43" s="110"/>
      <c r="G43" s="110"/>
      <c r="H43" s="110"/>
      <c r="I43" s="110">
        <v>0</v>
      </c>
      <c r="J43" s="98"/>
      <c r="K43" s="98">
        <v>0</v>
      </c>
      <c r="L43" s="98">
        <v>0</v>
      </c>
      <c r="M43" s="98"/>
      <c r="N43" s="98">
        <v>0</v>
      </c>
      <c r="O43" s="98">
        <v>18971580.140000001</v>
      </c>
      <c r="P43" s="98">
        <v>19814635.82</v>
      </c>
      <c r="Q43" s="98">
        <f t="shared" si="0"/>
        <v>38786215.960000001</v>
      </c>
      <c r="R43" s="41"/>
      <c r="S43" s="41"/>
      <c r="T43" s="41"/>
      <c r="U43" s="41"/>
      <c r="V43" s="41"/>
      <c r="W43" s="41"/>
      <c r="X43" s="41"/>
      <c r="Y43" s="41"/>
      <c r="Z43" s="41"/>
      <c r="AA43" s="41"/>
      <c r="AB43" s="41"/>
      <c r="AC43" s="41"/>
      <c r="AD43" s="41"/>
      <c r="AE43" s="41"/>
      <c r="AF43" s="44"/>
      <c r="AG43" s="44"/>
      <c r="AH43" s="44"/>
      <c r="AI43" s="44"/>
      <c r="AJ43" s="44"/>
      <c r="AK43" s="44"/>
      <c r="AL43" s="44"/>
      <c r="AM43" s="44"/>
      <c r="AN43" s="44"/>
      <c r="AO43" s="44"/>
      <c r="AP43" s="44"/>
      <c r="AQ43" s="44"/>
      <c r="AR43" s="44"/>
    </row>
    <row r="44" spans="1:44">
      <c r="B44" s="10" t="s">
        <v>42</v>
      </c>
      <c r="C44" s="132">
        <v>2900000</v>
      </c>
      <c r="D44" s="132">
        <v>2900000</v>
      </c>
      <c r="E44" s="110">
        <v>0</v>
      </c>
      <c r="F44" s="110"/>
      <c r="G44" s="110"/>
      <c r="H44" s="110"/>
      <c r="I44" s="110"/>
      <c r="J44" s="98"/>
      <c r="K44" s="98"/>
      <c r="L44" s="98"/>
      <c r="M44" s="98"/>
      <c r="N44" s="98"/>
      <c r="O44" s="98"/>
      <c r="P44" s="98">
        <v>0</v>
      </c>
      <c r="Q44" s="98">
        <f t="shared" si="0"/>
        <v>0</v>
      </c>
      <c r="R44" s="41"/>
      <c r="S44" s="41"/>
      <c r="T44" s="41"/>
      <c r="U44" s="41"/>
      <c r="V44" s="41"/>
      <c r="W44" s="41"/>
      <c r="X44" s="41"/>
      <c r="Y44" s="41"/>
      <c r="Z44" s="41"/>
      <c r="AA44" s="41"/>
      <c r="AB44" s="41"/>
      <c r="AC44" s="41"/>
      <c r="AD44" s="41"/>
      <c r="AE44" s="41"/>
      <c r="AF44" s="44"/>
      <c r="AG44" s="44"/>
      <c r="AH44" s="44"/>
      <c r="AI44" s="44"/>
      <c r="AJ44" s="44"/>
      <c r="AK44" s="44"/>
      <c r="AL44" s="44"/>
      <c r="AM44" s="44"/>
      <c r="AN44" s="44"/>
      <c r="AO44" s="44"/>
      <c r="AP44" s="44"/>
      <c r="AQ44" s="44"/>
      <c r="AR44" s="44"/>
    </row>
    <row r="45" spans="1:44">
      <c r="A45" s="10"/>
      <c r="B45" s="10" t="s">
        <v>60</v>
      </c>
      <c r="C45" s="132">
        <v>672334198</v>
      </c>
      <c r="D45" s="132">
        <v>637126682.40999985</v>
      </c>
      <c r="E45" s="110">
        <v>2001262.4699999997</v>
      </c>
      <c r="F45" s="110">
        <v>13148443.779999999</v>
      </c>
      <c r="G45" s="110">
        <v>10918273.73</v>
      </c>
      <c r="H45" s="110">
        <v>23944314.190000001</v>
      </c>
      <c r="I45" s="110">
        <v>9296496.6600000001</v>
      </c>
      <c r="J45" s="98">
        <v>23045318.789999999</v>
      </c>
      <c r="K45" s="98">
        <v>84461188.950000003</v>
      </c>
      <c r="L45" s="98">
        <v>16551085.320000002</v>
      </c>
      <c r="M45" s="98">
        <v>19288646.190000001</v>
      </c>
      <c r="N45" s="98">
        <v>35228182.609999999</v>
      </c>
      <c r="O45" s="98">
        <v>33862951.479999997</v>
      </c>
      <c r="P45" s="98">
        <v>181926428.38999999</v>
      </c>
      <c r="Q45" s="98">
        <f t="shared" si="0"/>
        <v>453672592.56</v>
      </c>
      <c r="R45" s="41"/>
      <c r="S45" s="41"/>
      <c r="T45" s="41"/>
      <c r="U45" s="41"/>
      <c r="V45" s="41"/>
      <c r="W45" s="41"/>
      <c r="X45" s="41"/>
      <c r="Y45" s="41"/>
      <c r="Z45" s="41"/>
      <c r="AA45" s="41"/>
      <c r="AB45" s="41"/>
      <c r="AC45" s="41"/>
      <c r="AD45" s="41"/>
      <c r="AE45" s="41"/>
      <c r="AF45" s="44"/>
      <c r="AG45" s="44"/>
      <c r="AH45" s="44"/>
      <c r="AI45" s="44"/>
      <c r="AJ45" s="44"/>
      <c r="AK45" s="44"/>
      <c r="AL45" s="44"/>
      <c r="AM45" s="44"/>
      <c r="AN45" s="44"/>
      <c r="AO45" s="44"/>
      <c r="AP45" s="44"/>
      <c r="AQ45" s="44"/>
      <c r="AR45" s="44"/>
    </row>
    <row r="46" spans="1:44">
      <c r="B46" s="10" t="s">
        <v>61</v>
      </c>
      <c r="C46" s="132">
        <v>186029586</v>
      </c>
      <c r="D46" s="132">
        <v>247522620.03999999</v>
      </c>
      <c r="E46" s="110">
        <v>0</v>
      </c>
      <c r="F46" s="110">
        <v>0</v>
      </c>
      <c r="G46" s="110">
        <v>9782238.8499999996</v>
      </c>
      <c r="H46" s="110">
        <v>0</v>
      </c>
      <c r="I46" s="110">
        <v>30433274.620000001</v>
      </c>
      <c r="J46" s="98">
        <v>0</v>
      </c>
      <c r="K46" s="98">
        <v>0</v>
      </c>
      <c r="L46" s="98"/>
      <c r="M46" s="98"/>
      <c r="N46" s="98">
        <v>0</v>
      </c>
      <c r="O46" s="98"/>
      <c r="P46" s="98">
        <v>192842665.58000001</v>
      </c>
      <c r="Q46" s="98">
        <f t="shared" si="0"/>
        <v>233058179.05000001</v>
      </c>
      <c r="R46" s="41"/>
      <c r="S46" s="41"/>
      <c r="T46" s="41"/>
      <c r="U46" s="41"/>
      <c r="V46" s="41"/>
      <c r="W46" s="41"/>
      <c r="X46" s="41"/>
      <c r="Y46" s="41"/>
      <c r="Z46" s="41"/>
      <c r="AA46" s="41"/>
      <c r="AB46" s="41"/>
      <c r="AC46" s="41"/>
      <c r="AD46" s="41"/>
      <c r="AE46" s="41"/>
      <c r="AF46" s="44"/>
      <c r="AG46" s="44"/>
      <c r="AH46" s="44"/>
      <c r="AI46" s="44"/>
      <c r="AJ46" s="44"/>
      <c r="AK46" s="44"/>
      <c r="AL46" s="44"/>
      <c r="AM46" s="44"/>
      <c r="AN46" s="44"/>
      <c r="AO46" s="44"/>
      <c r="AP46" s="44"/>
      <c r="AQ46" s="44"/>
      <c r="AR46" s="44"/>
    </row>
    <row r="47" spans="1:44">
      <c r="B47" s="10" t="s">
        <v>120</v>
      </c>
      <c r="C47" s="132">
        <v>0</v>
      </c>
      <c r="D47" s="132">
        <v>314342.69</v>
      </c>
      <c r="E47" s="110">
        <v>0</v>
      </c>
      <c r="F47" s="110"/>
      <c r="G47" s="110">
        <v>64980</v>
      </c>
      <c r="H47" s="110">
        <v>0</v>
      </c>
      <c r="I47" s="110"/>
      <c r="J47" s="98">
        <v>0</v>
      </c>
      <c r="K47" s="98"/>
      <c r="L47" s="98">
        <v>0</v>
      </c>
      <c r="M47" s="98">
        <v>0</v>
      </c>
      <c r="N47" s="98">
        <v>0</v>
      </c>
      <c r="O47" s="98">
        <v>0</v>
      </c>
      <c r="P47" s="98"/>
      <c r="Q47" s="98">
        <f t="shared" si="0"/>
        <v>64980</v>
      </c>
      <c r="R47" s="41"/>
      <c r="S47" s="41"/>
      <c r="T47" s="41"/>
      <c r="U47" s="41"/>
      <c r="V47" s="41"/>
      <c r="W47" s="41"/>
      <c r="X47" s="41"/>
      <c r="Y47" s="41"/>
      <c r="Z47" s="41"/>
      <c r="AA47" s="41"/>
      <c r="AB47" s="41"/>
      <c r="AC47" s="41"/>
      <c r="AD47" s="41"/>
      <c r="AE47" s="41"/>
      <c r="AF47" s="44"/>
      <c r="AG47" s="44"/>
      <c r="AH47" s="44"/>
      <c r="AI47" s="44"/>
      <c r="AJ47" s="44"/>
      <c r="AK47" s="44"/>
      <c r="AL47" s="44"/>
      <c r="AM47" s="44"/>
      <c r="AN47" s="44"/>
      <c r="AO47" s="44"/>
      <c r="AP47" s="44"/>
      <c r="AQ47" s="44"/>
      <c r="AR47" s="44"/>
    </row>
    <row r="48" spans="1:44">
      <c r="B48" s="10" t="s">
        <v>45</v>
      </c>
      <c r="C48" s="132">
        <v>0</v>
      </c>
      <c r="D48" s="132">
        <v>1675</v>
      </c>
      <c r="E48" s="110">
        <v>0</v>
      </c>
      <c r="F48" s="110"/>
      <c r="G48" s="110"/>
      <c r="H48" s="110"/>
      <c r="I48" s="110"/>
      <c r="J48" s="110"/>
      <c r="K48" s="110"/>
      <c r="L48" s="110"/>
      <c r="M48" s="110"/>
      <c r="N48" s="98"/>
      <c r="O48" s="98"/>
      <c r="P48" s="98">
        <v>0</v>
      </c>
      <c r="Q48" s="98">
        <f t="shared" si="0"/>
        <v>0</v>
      </c>
      <c r="R48" s="41"/>
      <c r="S48" s="41"/>
      <c r="T48" s="41"/>
      <c r="U48" s="41"/>
      <c r="V48" s="41"/>
      <c r="W48" s="41"/>
      <c r="X48" s="41"/>
      <c r="Y48" s="41"/>
      <c r="Z48" s="41"/>
      <c r="AA48" s="41"/>
      <c r="AB48" s="41"/>
      <c r="AC48" s="41"/>
      <c r="AD48" s="41"/>
      <c r="AE48" s="41"/>
      <c r="AF48" s="44"/>
      <c r="AG48" s="44"/>
      <c r="AH48" s="44"/>
      <c r="AI48" s="44"/>
      <c r="AJ48" s="44"/>
      <c r="AK48" s="44"/>
      <c r="AL48" s="44"/>
      <c r="AM48" s="44"/>
      <c r="AN48" s="44"/>
      <c r="AO48" s="44"/>
      <c r="AP48" s="44"/>
      <c r="AQ48" s="44"/>
      <c r="AR48" s="44"/>
    </row>
    <row r="49" spans="2:44">
      <c r="B49" s="10" t="s">
        <v>141</v>
      </c>
      <c r="C49" s="132">
        <v>0</v>
      </c>
      <c r="D49" s="132">
        <v>364630.24</v>
      </c>
      <c r="E49" s="110">
        <v>0</v>
      </c>
      <c r="F49" s="110">
        <v>0</v>
      </c>
      <c r="G49" s="110"/>
      <c r="H49" s="110"/>
      <c r="I49" s="110"/>
      <c r="J49" s="110">
        <v>0</v>
      </c>
      <c r="K49" s="110">
        <v>0</v>
      </c>
      <c r="L49" s="110">
        <v>6583.33</v>
      </c>
      <c r="M49" s="110">
        <v>6583.33</v>
      </c>
      <c r="N49" s="98">
        <v>74034</v>
      </c>
      <c r="O49" s="98">
        <v>155176.33000000002</v>
      </c>
      <c r="P49" s="98">
        <v>122249.60000000001</v>
      </c>
      <c r="Q49" s="98">
        <f t="shared" si="0"/>
        <v>364626.59</v>
      </c>
      <c r="R49" s="41"/>
      <c r="S49" s="41"/>
      <c r="T49" s="41"/>
      <c r="U49" s="41"/>
      <c r="V49" s="41"/>
      <c r="W49" s="41"/>
      <c r="X49" s="41"/>
      <c r="Y49" s="41"/>
      <c r="Z49" s="41"/>
      <c r="AA49" s="41"/>
      <c r="AB49" s="41"/>
      <c r="AC49" s="41"/>
      <c r="AD49" s="41"/>
      <c r="AE49" s="41"/>
      <c r="AF49" s="44"/>
      <c r="AG49" s="44"/>
      <c r="AH49" s="44"/>
      <c r="AI49" s="44"/>
      <c r="AJ49" s="44"/>
      <c r="AK49" s="44"/>
      <c r="AL49" s="44"/>
      <c r="AM49" s="44"/>
      <c r="AN49" s="44"/>
      <c r="AO49" s="44"/>
      <c r="AP49" s="44"/>
      <c r="AQ49" s="44"/>
      <c r="AR49" s="44"/>
    </row>
    <row r="50" spans="2:44">
      <c r="B50" s="10" t="s">
        <v>71</v>
      </c>
      <c r="C50" s="132">
        <v>1200020597</v>
      </c>
      <c r="D50" s="132">
        <v>23687767.439999953</v>
      </c>
      <c r="E50" s="110">
        <v>0</v>
      </c>
      <c r="F50" s="110">
        <v>0</v>
      </c>
      <c r="G50" s="110">
        <v>0</v>
      </c>
      <c r="H50" s="110">
        <v>0</v>
      </c>
      <c r="I50" s="110"/>
      <c r="J50" s="110">
        <v>0</v>
      </c>
      <c r="K50" s="110">
        <v>0</v>
      </c>
      <c r="L50" s="110"/>
      <c r="M50" s="110"/>
      <c r="N50" s="98">
        <v>0</v>
      </c>
      <c r="O50" s="98">
        <v>0</v>
      </c>
      <c r="P50" s="98">
        <v>7266353.0599999996</v>
      </c>
      <c r="Q50" s="98">
        <f t="shared" si="0"/>
        <v>7266353.0599999996</v>
      </c>
      <c r="R50" s="41"/>
      <c r="S50" s="41"/>
      <c r="T50" s="41"/>
      <c r="U50" s="41"/>
      <c r="V50" s="41"/>
      <c r="W50" s="41"/>
      <c r="X50" s="41"/>
      <c r="Y50" s="41"/>
      <c r="Z50" s="41"/>
      <c r="AA50" s="41"/>
      <c r="AB50" s="41"/>
      <c r="AC50" s="41"/>
      <c r="AD50" s="41"/>
      <c r="AE50" s="41"/>
      <c r="AF50" s="44"/>
      <c r="AG50" s="44"/>
      <c r="AH50" s="44"/>
      <c r="AI50" s="44"/>
      <c r="AJ50" s="44"/>
      <c r="AK50" s="44"/>
      <c r="AL50" s="44"/>
      <c r="AM50" s="44"/>
      <c r="AN50" s="44"/>
      <c r="AO50" s="44"/>
      <c r="AP50" s="44"/>
      <c r="AQ50" s="44"/>
      <c r="AR50" s="44"/>
    </row>
    <row r="51" spans="2:44">
      <c r="B51" s="10" t="s">
        <v>53</v>
      </c>
      <c r="C51" s="132">
        <v>264313980</v>
      </c>
      <c r="D51" s="132">
        <v>0</v>
      </c>
      <c r="E51" s="110">
        <v>0</v>
      </c>
      <c r="F51" s="110"/>
      <c r="G51" s="110"/>
      <c r="H51" s="110"/>
      <c r="I51" s="110"/>
      <c r="J51" s="110"/>
      <c r="K51" s="110"/>
      <c r="L51" s="110"/>
      <c r="M51" s="110"/>
      <c r="N51" s="110"/>
      <c r="O51" s="110"/>
      <c r="P51" s="98">
        <v>0</v>
      </c>
      <c r="Q51" s="98">
        <f t="shared" si="0"/>
        <v>0</v>
      </c>
      <c r="R51" s="41"/>
      <c r="S51" s="41"/>
      <c r="T51" s="41"/>
      <c r="U51" s="41"/>
      <c r="V51" s="41"/>
      <c r="W51" s="41"/>
      <c r="X51" s="41"/>
      <c r="Y51" s="41"/>
      <c r="Z51" s="41"/>
      <c r="AA51" s="41"/>
      <c r="AB51" s="41"/>
      <c r="AC51" s="41"/>
      <c r="AD51" s="41"/>
      <c r="AE51" s="41"/>
      <c r="AF51" s="44"/>
      <c r="AG51" s="44"/>
      <c r="AH51" s="44"/>
      <c r="AI51" s="44"/>
      <c r="AJ51" s="44"/>
      <c r="AK51" s="44"/>
      <c r="AL51" s="44"/>
      <c r="AM51" s="44"/>
      <c r="AN51" s="44"/>
      <c r="AO51" s="44"/>
      <c r="AP51"/>
      <c r="AQ51"/>
    </row>
    <row r="52" spans="2:44">
      <c r="B52" s="10" t="s">
        <v>62</v>
      </c>
      <c r="C52" s="132">
        <v>0</v>
      </c>
      <c r="D52" s="132">
        <v>73057304.540000007</v>
      </c>
      <c r="E52" s="110">
        <v>0</v>
      </c>
      <c r="F52" s="110"/>
      <c r="G52" s="110"/>
      <c r="H52" s="110"/>
      <c r="I52" s="110"/>
      <c r="J52" s="110"/>
      <c r="K52" s="110"/>
      <c r="L52" s="110"/>
      <c r="M52" s="110"/>
      <c r="N52" s="110"/>
      <c r="O52" s="110"/>
      <c r="P52" s="98">
        <v>73057304.459999993</v>
      </c>
      <c r="Q52" s="98">
        <f t="shared" si="0"/>
        <v>73057304.459999993</v>
      </c>
      <c r="R52" s="41"/>
      <c r="S52" s="41"/>
      <c r="T52" s="41"/>
      <c r="U52" s="41"/>
      <c r="V52" s="41"/>
      <c r="W52" s="41"/>
      <c r="X52" s="41"/>
      <c r="Y52" s="41"/>
      <c r="Z52" s="41"/>
      <c r="AA52" s="41"/>
      <c r="AB52" s="41"/>
      <c r="AC52" s="41"/>
      <c r="AD52" s="41"/>
      <c r="AE52" s="41"/>
      <c r="AF52" s="44"/>
      <c r="AG52" s="44"/>
      <c r="AH52" s="44"/>
      <c r="AI52" s="44"/>
      <c r="AJ52" s="44"/>
      <c r="AK52" s="44"/>
      <c r="AL52" s="44"/>
      <c r="AM52" s="44"/>
      <c r="AN52" s="44"/>
      <c r="AO52" s="44"/>
      <c r="AP52"/>
      <c r="AQ52"/>
    </row>
    <row r="53" spans="2:44">
      <c r="B53" s="10" t="s">
        <v>125</v>
      </c>
      <c r="C53" s="132">
        <v>0</v>
      </c>
      <c r="D53" s="132">
        <v>6924584</v>
      </c>
      <c r="E53" s="110">
        <v>0</v>
      </c>
      <c r="F53" s="110"/>
      <c r="G53" s="110"/>
      <c r="H53" s="110"/>
      <c r="I53" s="110"/>
      <c r="J53" s="110"/>
      <c r="K53" s="110"/>
      <c r="L53" s="110"/>
      <c r="M53" s="110"/>
      <c r="N53" s="110"/>
      <c r="O53" s="110"/>
      <c r="P53" s="98">
        <v>6924582.6399999997</v>
      </c>
      <c r="Q53" s="98">
        <f t="shared" si="0"/>
        <v>6924582.6399999997</v>
      </c>
      <c r="R53" s="41"/>
      <c r="S53" s="41"/>
      <c r="T53" s="41"/>
      <c r="U53" s="41"/>
      <c r="V53" s="41"/>
      <c r="W53" s="41"/>
      <c r="X53" s="41"/>
      <c r="Y53" s="41"/>
      <c r="Z53" s="41"/>
      <c r="AA53" s="41"/>
      <c r="AB53" s="41"/>
      <c r="AC53" s="41"/>
      <c r="AD53" s="41"/>
      <c r="AE53" s="41"/>
      <c r="AF53" s="44"/>
      <c r="AG53" s="44"/>
      <c r="AH53" s="44"/>
      <c r="AI53" s="44"/>
      <c r="AJ53" s="44"/>
      <c r="AK53" s="44"/>
      <c r="AL53" s="44"/>
      <c r="AM53" s="44"/>
      <c r="AN53" s="44"/>
      <c r="AO53" s="44"/>
      <c r="AP53"/>
      <c r="AQ53"/>
    </row>
    <row r="54" spans="2:44">
      <c r="B54" s="10" t="s">
        <v>142</v>
      </c>
      <c r="C54" s="132">
        <v>0</v>
      </c>
      <c r="D54" s="132">
        <v>12379005.48</v>
      </c>
      <c r="E54" s="110">
        <v>0</v>
      </c>
      <c r="F54" s="110"/>
      <c r="G54" s="110"/>
      <c r="H54" s="110"/>
      <c r="I54" s="110"/>
      <c r="J54" s="110"/>
      <c r="K54" s="110"/>
      <c r="L54" s="110"/>
      <c r="M54" s="110"/>
      <c r="N54" s="110"/>
      <c r="O54" s="110"/>
      <c r="P54" s="98">
        <v>12379004.550000001</v>
      </c>
      <c r="Q54" s="98">
        <f t="shared" si="0"/>
        <v>12379004.550000001</v>
      </c>
      <c r="R54" s="41"/>
      <c r="S54" s="41"/>
      <c r="T54" s="41"/>
      <c r="U54" s="41"/>
      <c r="V54" s="41"/>
      <c r="W54" s="41"/>
      <c r="X54" s="41"/>
      <c r="Y54" s="41"/>
      <c r="Z54" s="41"/>
      <c r="AA54" s="41"/>
      <c r="AB54" s="41"/>
      <c r="AC54" s="41"/>
      <c r="AD54" s="41"/>
      <c r="AE54" s="41"/>
      <c r="AF54" s="44"/>
      <c r="AG54" s="44"/>
      <c r="AH54" s="44"/>
      <c r="AI54" s="44"/>
      <c r="AJ54" s="44"/>
      <c r="AK54" s="44"/>
      <c r="AL54" s="44"/>
      <c r="AM54" s="44"/>
      <c r="AN54" s="44"/>
      <c r="AO54" s="44"/>
      <c r="AP54"/>
      <c r="AQ54"/>
    </row>
    <row r="55" spans="2:44">
      <c r="B55" s="10" t="s">
        <v>143</v>
      </c>
      <c r="C55" s="132">
        <v>0</v>
      </c>
      <c r="D55" s="132">
        <v>27898927.84</v>
      </c>
      <c r="E55" s="110">
        <v>0</v>
      </c>
      <c r="F55" s="110"/>
      <c r="G55" s="110"/>
      <c r="H55" s="110"/>
      <c r="I55" s="110"/>
      <c r="J55" s="110"/>
      <c r="K55" s="110"/>
      <c r="L55" s="110"/>
      <c r="M55" s="110">
        <v>0</v>
      </c>
      <c r="N55" s="98">
        <v>17257087.16</v>
      </c>
      <c r="O55" s="98"/>
      <c r="P55" s="98">
        <v>10559427.84</v>
      </c>
      <c r="Q55" s="98">
        <f t="shared" si="0"/>
        <v>27816515</v>
      </c>
      <c r="R55" s="41"/>
      <c r="S55" s="41"/>
      <c r="T55" s="41"/>
      <c r="U55" s="41"/>
      <c r="V55" s="41"/>
      <c r="W55" s="41"/>
      <c r="X55" s="41"/>
      <c r="Y55" s="41"/>
      <c r="Z55" s="41"/>
      <c r="AA55" s="41"/>
      <c r="AB55" s="41"/>
      <c r="AC55" s="41"/>
      <c r="AD55" s="41"/>
      <c r="AE55" s="41"/>
      <c r="AF55" s="44"/>
      <c r="AG55" s="44"/>
      <c r="AH55" s="44"/>
      <c r="AI55" s="44"/>
      <c r="AJ55" s="44"/>
      <c r="AK55" s="44"/>
      <c r="AL55" s="44"/>
      <c r="AM55" s="44"/>
      <c r="AN55" s="44"/>
      <c r="AO55" s="44"/>
      <c r="AP55"/>
      <c r="AQ55"/>
    </row>
    <row r="56" spans="2:44">
      <c r="B56" s="112" t="s">
        <v>64</v>
      </c>
      <c r="C56" s="133">
        <f>C10+C16+C21+C23+C37</f>
        <v>891378800905</v>
      </c>
      <c r="D56" s="133">
        <f>D10+D16+D19+D21+D23+D37</f>
        <v>992911311082.76025</v>
      </c>
      <c r="E56" s="94">
        <f t="shared" ref="E56:K56" si="1">E10+E16+E21+E23+E37</f>
        <v>49326996846.51001</v>
      </c>
      <c r="F56" s="94">
        <f t="shared" si="1"/>
        <v>66779504112.980003</v>
      </c>
      <c r="G56" s="94">
        <f t="shared" si="1"/>
        <v>67044151441.440033</v>
      </c>
      <c r="H56" s="94">
        <f t="shared" si="1"/>
        <v>68130841831.349998</v>
      </c>
      <c r="I56" s="94">
        <f t="shared" si="1"/>
        <v>61985088322.900009</v>
      </c>
      <c r="J56" s="94">
        <f t="shared" si="1"/>
        <v>91701329929.01001</v>
      </c>
      <c r="K56" s="94">
        <f t="shared" si="1"/>
        <v>64426257890.779976</v>
      </c>
      <c r="L56" s="94">
        <f>L10+L16+L19+L21+L23+L37</f>
        <v>68292697599.770012</v>
      </c>
      <c r="M56" s="94">
        <f>M10+M16+M21+M23+M37</f>
        <v>79745998630.229996</v>
      </c>
      <c r="N56" s="94">
        <f>N10+N16+N21+N23+N37</f>
        <v>68049673370.029999</v>
      </c>
      <c r="O56" s="94">
        <f>O10+O16+O21+O23+O37</f>
        <v>107849264249.14</v>
      </c>
      <c r="P56" s="94">
        <f>P10+P16+P21+P23+P37</f>
        <v>192075695916.16</v>
      </c>
      <c r="Q56" s="94">
        <f>SUM(E56:P56)</f>
        <v>985407500140.30017</v>
      </c>
      <c r="R56" s="41"/>
      <c r="S56" s="41"/>
      <c r="T56" s="41"/>
      <c r="U56" s="41"/>
      <c r="V56" s="41"/>
      <c r="W56" s="41"/>
      <c r="X56" s="41"/>
      <c r="Y56" s="41"/>
      <c r="Z56" s="41"/>
      <c r="AA56" s="41"/>
      <c r="AB56" s="41"/>
      <c r="AC56" s="41"/>
      <c r="AD56" s="41"/>
      <c r="AE56" s="41"/>
      <c r="AF56" s="44"/>
      <c r="AG56" s="44"/>
      <c r="AH56" s="44"/>
      <c r="AI56" s="44"/>
      <c r="AJ56" s="44"/>
      <c r="AK56" s="44"/>
      <c r="AL56" s="44"/>
      <c r="AM56" s="44"/>
      <c r="AN56" s="44"/>
      <c r="AO56"/>
      <c r="AP56"/>
      <c r="AQ56"/>
    </row>
    <row r="57" spans="2:44">
      <c r="B57" s="84"/>
      <c r="C57" s="99"/>
      <c r="D57" s="134"/>
      <c r="E57" s="16"/>
      <c r="F57" s="16"/>
      <c r="G57" s="16"/>
      <c r="H57" s="16"/>
      <c r="I57" s="16"/>
      <c r="J57" s="16"/>
      <c r="K57" s="16"/>
      <c r="L57" s="16"/>
      <c r="M57" s="16"/>
      <c r="N57" s="16"/>
      <c r="O57" s="16"/>
      <c r="P57" s="16"/>
      <c r="Q57" s="17"/>
      <c r="R57" s="41"/>
      <c r="S57" s="41"/>
      <c r="T57" s="41"/>
      <c r="U57" s="41"/>
      <c r="V57" s="41"/>
      <c r="W57" s="41"/>
      <c r="X57" s="41"/>
      <c r="Y57" s="41"/>
      <c r="Z57" s="41"/>
      <c r="AA57" s="41"/>
      <c r="AB57" s="41"/>
      <c r="AC57" s="41"/>
      <c r="AD57" s="41"/>
      <c r="AE57" s="41"/>
      <c r="AF57" s="44"/>
      <c r="AG57" s="44"/>
      <c r="AH57" s="44"/>
      <c r="AI57" s="44"/>
      <c r="AJ57" s="44"/>
      <c r="AK57" s="44"/>
      <c r="AL57" s="44"/>
      <c r="AM57" s="44"/>
      <c r="AN57" s="44"/>
      <c r="AO57" s="44"/>
      <c r="AP57"/>
      <c r="AQ57"/>
    </row>
    <row r="58" spans="2:44">
      <c r="B58" s="112"/>
      <c r="C58" s="100"/>
      <c r="D58" s="135"/>
      <c r="E58" s="102" t="s">
        <v>12</v>
      </c>
      <c r="F58" s="102" t="s">
        <v>13</v>
      </c>
      <c r="G58" s="102" t="s">
        <v>14</v>
      </c>
      <c r="H58" s="102" t="s">
        <v>15</v>
      </c>
      <c r="I58" s="102" t="str">
        <f t="shared" ref="I58:P58" si="2">+I9</f>
        <v>MAYO</v>
      </c>
      <c r="J58" s="102" t="str">
        <f t="shared" si="2"/>
        <v>JUNIO</v>
      </c>
      <c r="K58" s="102" t="str">
        <f t="shared" si="2"/>
        <v>JULIO</v>
      </c>
      <c r="L58" s="102" t="str">
        <f t="shared" si="2"/>
        <v>AGOSTO</v>
      </c>
      <c r="M58" s="102" t="str">
        <f t="shared" si="2"/>
        <v>SEPTIEMBRE</v>
      </c>
      <c r="N58" s="102" t="str">
        <f t="shared" si="2"/>
        <v>OCTUBRE</v>
      </c>
      <c r="O58" s="102" t="str">
        <f t="shared" si="2"/>
        <v>NOVIEMBRE</v>
      </c>
      <c r="P58" s="102" t="str">
        <f t="shared" si="2"/>
        <v>DICIEMBRE</v>
      </c>
      <c r="Q58" s="102" t="s">
        <v>24</v>
      </c>
      <c r="R58" s="41"/>
      <c r="S58" s="41"/>
      <c r="T58" s="41"/>
      <c r="U58" s="41"/>
      <c r="V58" s="41"/>
      <c r="W58" s="41"/>
      <c r="X58" s="41"/>
      <c r="Y58" s="41"/>
      <c r="Z58" s="41"/>
      <c r="AA58" s="41"/>
      <c r="AB58" s="41"/>
      <c r="AC58" s="41"/>
      <c r="AD58" s="41"/>
      <c r="AE58" s="41"/>
      <c r="AF58" s="44"/>
      <c r="AG58" s="44"/>
      <c r="AH58" s="44"/>
      <c r="AI58" s="44"/>
      <c r="AJ58" s="44"/>
      <c r="AK58" s="44"/>
      <c r="AL58" s="44"/>
      <c r="AM58" s="44"/>
      <c r="AN58" s="44"/>
      <c r="AO58" s="44"/>
      <c r="AP58"/>
      <c r="AQ58"/>
    </row>
    <row r="59" spans="2:44">
      <c r="B59" s="8" t="s">
        <v>25</v>
      </c>
      <c r="C59" s="130">
        <v>24047960076</v>
      </c>
      <c r="D59" s="130">
        <v>44361296061.119995</v>
      </c>
      <c r="E59" s="90">
        <v>83333333</v>
      </c>
      <c r="F59" s="90">
        <v>749747172.42000008</v>
      </c>
      <c r="G59" s="90">
        <v>85802245.400000006</v>
      </c>
      <c r="H59" s="90">
        <v>1239093088.3600001</v>
      </c>
      <c r="I59" s="90">
        <v>5342681253.3599997</v>
      </c>
      <c r="J59" s="90">
        <v>1476549202.3199999</v>
      </c>
      <c r="K59" s="90">
        <v>358372903.90999997</v>
      </c>
      <c r="L59" s="90">
        <v>259324008.56</v>
      </c>
      <c r="M59" s="90">
        <v>527962146.74000001</v>
      </c>
      <c r="N59" s="90">
        <v>845921006.73000002</v>
      </c>
      <c r="O59" s="90">
        <v>167380158.97</v>
      </c>
      <c r="P59" s="90">
        <v>16482502414.549999</v>
      </c>
      <c r="Q59" s="90">
        <f t="shared" si="0"/>
        <v>27618668934.32</v>
      </c>
      <c r="R59" s="41"/>
      <c r="S59" s="41"/>
      <c r="T59" s="41"/>
      <c r="U59" s="41"/>
      <c r="V59" s="41"/>
      <c r="W59" s="41"/>
      <c r="X59" s="41"/>
      <c r="Y59" s="41"/>
      <c r="Z59" s="41"/>
      <c r="AA59" s="41"/>
      <c r="AB59" s="41"/>
      <c r="AC59" s="41"/>
      <c r="AD59" s="41"/>
      <c r="AE59" s="41"/>
      <c r="AF59" s="44"/>
      <c r="AG59" s="44"/>
      <c r="AH59" s="44"/>
      <c r="AI59" s="44"/>
      <c r="AJ59" s="44"/>
      <c r="AK59" s="44"/>
      <c r="AL59" s="44"/>
      <c r="AM59" s="44"/>
      <c r="AN59" s="44"/>
      <c r="AO59" s="44"/>
      <c r="AP59"/>
      <c r="AQ59"/>
    </row>
    <row r="60" spans="2:44">
      <c r="B60" s="10" t="s">
        <v>26</v>
      </c>
      <c r="C60" s="132">
        <v>24047960076</v>
      </c>
      <c r="D60" s="132">
        <v>42890012164.339996</v>
      </c>
      <c r="E60" s="110">
        <v>83333333</v>
      </c>
      <c r="F60" s="110">
        <v>749747172.42000008</v>
      </c>
      <c r="G60" s="110">
        <v>85802245.400000006</v>
      </c>
      <c r="H60" s="110">
        <v>1239093088.3600001</v>
      </c>
      <c r="I60" s="110">
        <v>5342681253.3599997</v>
      </c>
      <c r="J60" s="98">
        <v>1476549202.3199999</v>
      </c>
      <c r="K60" s="98">
        <v>358372903.90999997</v>
      </c>
      <c r="L60" s="98">
        <v>259324008.56</v>
      </c>
      <c r="M60" s="98">
        <v>527962146.74000001</v>
      </c>
      <c r="N60" s="98">
        <v>845921006.73000002</v>
      </c>
      <c r="O60" s="98">
        <v>167380158.97</v>
      </c>
      <c r="P60" s="98">
        <v>16482502414.549999</v>
      </c>
      <c r="Q60" s="98">
        <f t="shared" si="0"/>
        <v>27618668934.32</v>
      </c>
      <c r="R60" s="41"/>
      <c r="S60" s="41"/>
      <c r="T60" s="41"/>
      <c r="U60" s="41"/>
      <c r="V60" s="41"/>
      <c r="W60" s="41"/>
      <c r="X60" s="41"/>
      <c r="Y60" s="41"/>
      <c r="Z60" s="41"/>
      <c r="AA60" s="41"/>
      <c r="AB60" s="41"/>
      <c r="AC60" s="41"/>
      <c r="AD60" s="41"/>
      <c r="AE60" s="41"/>
      <c r="AF60" s="44"/>
      <c r="AG60" s="44"/>
      <c r="AH60" s="44"/>
      <c r="AI60" s="44"/>
      <c r="AJ60" s="44"/>
      <c r="AK60" s="44"/>
      <c r="AL60" s="44"/>
      <c r="AM60" s="44"/>
      <c r="AN60" s="44"/>
      <c r="AO60" s="44"/>
      <c r="AP60"/>
      <c r="AQ60"/>
    </row>
    <row r="61" spans="2:44">
      <c r="B61" s="10" t="s">
        <v>139</v>
      </c>
      <c r="C61" s="132">
        <v>0</v>
      </c>
      <c r="D61" s="132">
        <v>1471283896.78</v>
      </c>
      <c r="E61" s="110">
        <v>0</v>
      </c>
      <c r="F61" s="110"/>
      <c r="G61" s="110"/>
      <c r="H61" s="110"/>
      <c r="I61" s="110"/>
      <c r="J61" s="110"/>
      <c r="K61" s="110"/>
      <c r="L61" s="110"/>
      <c r="M61" s="110"/>
      <c r="N61" s="110"/>
      <c r="O61" s="110"/>
      <c r="P61" s="110">
        <v>0</v>
      </c>
      <c r="Q61" s="98">
        <v>0</v>
      </c>
      <c r="R61" s="41"/>
      <c r="S61" s="41"/>
      <c r="T61" s="41"/>
      <c r="U61" s="41"/>
      <c r="V61" s="41"/>
      <c r="W61" s="41"/>
      <c r="X61" s="41"/>
      <c r="Y61" s="41"/>
      <c r="Z61" s="41"/>
      <c r="AA61" s="41"/>
      <c r="AB61" s="41"/>
      <c r="AC61" s="41"/>
      <c r="AD61" s="41"/>
      <c r="AE61" s="41"/>
      <c r="AF61" s="44"/>
      <c r="AG61" s="44"/>
      <c r="AH61" s="44"/>
      <c r="AI61" s="44"/>
      <c r="AJ61" s="44"/>
      <c r="AK61" s="44"/>
      <c r="AL61" s="44"/>
      <c r="AM61" s="44"/>
      <c r="AN61" s="44"/>
      <c r="AO61" s="44"/>
      <c r="AP61"/>
      <c r="AQ61"/>
    </row>
    <row r="62" spans="2:44">
      <c r="B62" s="116" t="s">
        <v>30</v>
      </c>
      <c r="C62" s="130">
        <v>0</v>
      </c>
      <c r="D62" s="130">
        <v>370000000</v>
      </c>
      <c r="E62" s="90">
        <v>0</v>
      </c>
      <c r="F62" s="90">
        <v>0</v>
      </c>
      <c r="G62" s="90">
        <v>0</v>
      </c>
      <c r="H62" s="90">
        <v>0</v>
      </c>
      <c r="I62" s="90">
        <v>0</v>
      </c>
      <c r="J62" s="90">
        <v>0</v>
      </c>
      <c r="K62" s="90">
        <v>0</v>
      </c>
      <c r="L62" s="90">
        <v>0</v>
      </c>
      <c r="M62" s="90">
        <v>0</v>
      </c>
      <c r="N62" s="90">
        <v>0</v>
      </c>
      <c r="O62" s="90">
        <v>0</v>
      </c>
      <c r="P62" s="90">
        <v>370000000</v>
      </c>
      <c r="Q62" s="131">
        <f t="shared" si="0"/>
        <v>370000000</v>
      </c>
      <c r="R62" s="41"/>
      <c r="S62" s="41"/>
      <c r="T62" s="41"/>
      <c r="U62" s="41"/>
      <c r="V62" s="41"/>
      <c r="W62" s="41"/>
      <c r="X62" s="41"/>
      <c r="Y62" s="41"/>
      <c r="Z62" s="41"/>
      <c r="AA62" s="41"/>
      <c r="AB62" s="41"/>
      <c r="AC62" s="41"/>
      <c r="AD62" s="41"/>
      <c r="AE62" s="41"/>
      <c r="AF62" s="44"/>
      <c r="AG62" s="44"/>
      <c r="AH62" s="44"/>
      <c r="AI62" s="44"/>
      <c r="AJ62" s="44"/>
      <c r="AK62" s="44"/>
      <c r="AL62" s="44"/>
      <c r="AM62" s="44"/>
      <c r="AN62" s="44"/>
      <c r="AO62" s="44"/>
      <c r="AP62"/>
      <c r="AQ62"/>
    </row>
    <row r="63" spans="2:44">
      <c r="B63" s="115" t="s">
        <v>26</v>
      </c>
      <c r="C63" s="132">
        <v>0</v>
      </c>
      <c r="D63" s="132">
        <v>370000000</v>
      </c>
      <c r="E63" s="90">
        <v>0</v>
      </c>
      <c r="F63" s="90">
        <v>0</v>
      </c>
      <c r="G63" s="90">
        <v>0</v>
      </c>
      <c r="H63" s="90">
        <v>0</v>
      </c>
      <c r="I63" s="90">
        <v>0</v>
      </c>
      <c r="J63" s="90">
        <v>0</v>
      </c>
      <c r="K63" s="90">
        <v>0</v>
      </c>
      <c r="L63" s="90">
        <v>0</v>
      </c>
      <c r="M63" s="90">
        <v>0</v>
      </c>
      <c r="N63" s="90">
        <v>0</v>
      </c>
      <c r="O63" s="90">
        <v>0</v>
      </c>
      <c r="P63" s="90">
        <v>370000000</v>
      </c>
      <c r="Q63" s="98">
        <f t="shared" si="0"/>
        <v>370000000</v>
      </c>
      <c r="R63" s="41"/>
      <c r="S63" s="41"/>
      <c r="T63" s="41"/>
      <c r="U63" s="41"/>
      <c r="V63" s="41"/>
      <c r="W63" s="41"/>
      <c r="X63" s="41"/>
      <c r="Y63" s="41"/>
      <c r="Z63" s="41"/>
      <c r="AA63" s="41"/>
      <c r="AB63" s="41"/>
      <c r="AC63" s="41"/>
      <c r="AD63" s="41"/>
      <c r="AE63" s="41"/>
      <c r="AF63" s="44"/>
      <c r="AG63" s="44"/>
      <c r="AH63" s="44"/>
      <c r="AI63" s="44"/>
      <c r="AJ63" s="44"/>
      <c r="AK63" s="44"/>
      <c r="AL63" s="44"/>
      <c r="AM63" s="44"/>
      <c r="AN63" s="44"/>
      <c r="AO63" s="44"/>
      <c r="AP63"/>
      <c r="AQ63"/>
    </row>
    <row r="64" spans="2:44">
      <c r="B64" s="8" t="s">
        <v>32</v>
      </c>
      <c r="C64" s="130">
        <v>27985361723</v>
      </c>
      <c r="D64" s="130">
        <v>22306812196</v>
      </c>
      <c r="E64" s="90">
        <v>0</v>
      </c>
      <c r="F64" s="90"/>
      <c r="G64" s="90"/>
      <c r="H64" s="90"/>
      <c r="I64" s="90"/>
      <c r="J64" s="90">
        <v>16318900561.67</v>
      </c>
      <c r="K64" s="90">
        <v>1528219874.7099998</v>
      </c>
      <c r="L64" s="90">
        <v>8481270148.4099998</v>
      </c>
      <c r="M64" s="90">
        <v>1182869290.9100001</v>
      </c>
      <c r="N64" s="90">
        <v>403350660.46999997</v>
      </c>
      <c r="O64" s="90">
        <v>504784190.05000001</v>
      </c>
      <c r="P64" s="90">
        <v>-11950646637.24</v>
      </c>
      <c r="Q64" s="90">
        <f t="shared" ref="Q64:Q70" si="3">SUM(E64:P64)</f>
        <v>16468748088.980001</v>
      </c>
      <c r="R64" s="41"/>
      <c r="S64" s="41"/>
      <c r="T64" s="41"/>
      <c r="U64" s="41"/>
      <c r="V64" s="41"/>
      <c r="W64" s="41"/>
      <c r="X64" s="41"/>
      <c r="Y64" s="41"/>
      <c r="Z64" s="41"/>
      <c r="AA64" s="41"/>
      <c r="AB64" s="41"/>
      <c r="AC64" s="41"/>
      <c r="AD64" s="41"/>
      <c r="AE64" s="41"/>
      <c r="AF64" s="44"/>
      <c r="AG64" s="44"/>
      <c r="AH64" s="44"/>
      <c r="AI64" s="44"/>
      <c r="AJ64" s="44"/>
      <c r="AK64" s="44"/>
      <c r="AL64" s="44"/>
      <c r="AM64" s="44"/>
      <c r="AN64" s="44"/>
      <c r="AO64" s="44"/>
      <c r="AP64"/>
      <c r="AQ64"/>
    </row>
    <row r="65" spans="1:44">
      <c r="A65" t="s">
        <v>108</v>
      </c>
      <c r="B65" s="10" t="s">
        <v>34</v>
      </c>
      <c r="C65" s="132">
        <v>27985361723</v>
      </c>
      <c r="D65" s="132">
        <v>22306812196</v>
      </c>
      <c r="E65" s="110">
        <v>0</v>
      </c>
      <c r="F65" s="110"/>
      <c r="G65" s="110"/>
      <c r="H65" s="110"/>
      <c r="I65" s="110"/>
      <c r="J65" s="98">
        <v>16318900561.67</v>
      </c>
      <c r="K65" s="98">
        <v>1528219874.7099998</v>
      </c>
      <c r="L65" s="98">
        <v>8481270148.4099998</v>
      </c>
      <c r="M65" s="98">
        <v>1182869290.9100001</v>
      </c>
      <c r="N65" s="98">
        <v>403350660.46999997</v>
      </c>
      <c r="O65" s="98">
        <v>504784190.05000001</v>
      </c>
      <c r="P65" s="98">
        <v>-11950646637.24</v>
      </c>
      <c r="Q65" s="98">
        <f t="shared" si="3"/>
        <v>16468748088.980001</v>
      </c>
      <c r="R65" s="41"/>
      <c r="S65" s="41"/>
      <c r="T65" s="41"/>
      <c r="U65" s="41"/>
      <c r="V65" s="41"/>
      <c r="W65" s="41"/>
      <c r="X65" s="41"/>
      <c r="Y65" s="41"/>
      <c r="Z65" s="41"/>
      <c r="AA65" s="41"/>
      <c r="AB65" s="41"/>
      <c r="AC65" s="41"/>
      <c r="AD65" s="41"/>
      <c r="AE65" s="41"/>
      <c r="AF65" s="44"/>
      <c r="AG65" s="44"/>
      <c r="AH65" s="44"/>
      <c r="AI65" s="44"/>
      <c r="AJ65" s="44"/>
      <c r="AK65" s="44"/>
      <c r="AL65" s="44"/>
      <c r="AM65" s="44"/>
      <c r="AN65" s="44"/>
      <c r="AO65" s="44"/>
      <c r="AP65"/>
      <c r="AQ65"/>
    </row>
    <row r="66" spans="1:44">
      <c r="B66" s="8" t="s">
        <v>35</v>
      </c>
      <c r="C66" s="130">
        <v>94430200000</v>
      </c>
      <c r="D66" s="130">
        <v>96580904673.380005</v>
      </c>
      <c r="E66" s="90">
        <v>3694490937.2600002</v>
      </c>
      <c r="F66" s="90">
        <v>2242977597.8600001</v>
      </c>
      <c r="G66" s="90">
        <v>4536541797.96</v>
      </c>
      <c r="H66" s="90">
        <v>8058846045.2600002</v>
      </c>
      <c r="I66" s="90">
        <v>16204572597.120001</v>
      </c>
      <c r="J66" s="90">
        <v>1905258661.4200001</v>
      </c>
      <c r="K66" s="90">
        <v>3080548337.3200002</v>
      </c>
      <c r="L66" s="90">
        <v>1691727271.2</v>
      </c>
      <c r="M66" s="90">
        <v>8423891872.8200006</v>
      </c>
      <c r="N66" s="90">
        <v>3051261250.8899999</v>
      </c>
      <c r="O66" s="90">
        <v>4084110221.6999998</v>
      </c>
      <c r="P66" s="90">
        <v>7906845161.3999996</v>
      </c>
      <c r="Q66" s="90">
        <f>SUM(E66:P66)</f>
        <v>64881071752.209999</v>
      </c>
      <c r="R66" s="41"/>
      <c r="S66" s="41"/>
      <c r="T66" s="41"/>
      <c r="U66" s="41"/>
      <c r="V66" s="41"/>
      <c r="W66" s="41"/>
      <c r="X66" s="41"/>
      <c r="Y66" s="41"/>
      <c r="Z66" s="41"/>
      <c r="AA66" s="41"/>
      <c r="AB66" s="41"/>
      <c r="AC66" s="41"/>
      <c r="AD66" s="41"/>
      <c r="AE66" s="41"/>
      <c r="AF66" s="44"/>
      <c r="AG66" s="44"/>
      <c r="AH66" s="44"/>
      <c r="AI66" s="44"/>
      <c r="AJ66" s="44"/>
      <c r="AK66" s="44"/>
      <c r="AL66" s="44"/>
      <c r="AM66" s="44"/>
      <c r="AN66" s="44"/>
      <c r="AO66" s="44"/>
      <c r="AP66" s="44"/>
      <c r="AQ66" s="44"/>
      <c r="AR66" s="44"/>
    </row>
    <row r="67" spans="1:44">
      <c r="B67" s="10" t="s">
        <v>39</v>
      </c>
      <c r="C67" s="132">
        <v>7258571510</v>
      </c>
      <c r="D67" s="132">
        <v>4005405133</v>
      </c>
      <c r="E67" s="110">
        <v>647562913.61000001</v>
      </c>
      <c r="F67" s="110">
        <v>176157848.12</v>
      </c>
      <c r="G67" s="110">
        <v>2177193362.75</v>
      </c>
      <c r="H67" s="110">
        <v>808073314.12</v>
      </c>
      <c r="I67" s="110">
        <v>0</v>
      </c>
      <c r="J67" s="98">
        <v>0</v>
      </c>
      <c r="K67" s="98"/>
      <c r="L67" s="98">
        <v>0</v>
      </c>
      <c r="M67" s="98">
        <v>172617696</v>
      </c>
      <c r="N67" s="98"/>
      <c r="O67" s="98"/>
      <c r="P67" s="98">
        <v>0</v>
      </c>
      <c r="Q67" s="98">
        <f>SUM(E67:P67)</f>
        <v>3981605134.5999999</v>
      </c>
      <c r="R67" s="41"/>
      <c r="S67" s="41"/>
      <c r="T67" s="41"/>
      <c r="U67" s="41"/>
      <c r="V67" s="41"/>
      <c r="W67" s="41"/>
      <c r="X67" s="41"/>
      <c r="Y67" s="41"/>
      <c r="Z67" s="41"/>
      <c r="AA67" s="41"/>
      <c r="AB67" s="41"/>
      <c r="AC67" s="41"/>
      <c r="AD67" s="41"/>
      <c r="AE67" s="41"/>
      <c r="AF67" s="44"/>
      <c r="AG67" s="44"/>
      <c r="AH67" s="44"/>
      <c r="AI67" s="44"/>
      <c r="AJ67" s="44"/>
      <c r="AK67" s="44"/>
      <c r="AL67" s="44"/>
      <c r="AM67" s="44"/>
      <c r="AN67" s="44"/>
      <c r="AO67" s="44"/>
      <c r="AP67" s="44"/>
      <c r="AQ67" s="44"/>
      <c r="AR67" s="44"/>
    </row>
    <row r="68" spans="1:44">
      <c r="B68" s="10" t="s">
        <v>140</v>
      </c>
      <c r="C68" s="132">
        <v>0</v>
      </c>
      <c r="D68" s="132">
        <v>9308131997.1399994</v>
      </c>
      <c r="E68" s="110">
        <v>0</v>
      </c>
      <c r="F68" s="110"/>
      <c r="G68" s="110"/>
      <c r="H68" s="110"/>
      <c r="I68" s="110"/>
      <c r="J68" s="110"/>
      <c r="K68" s="110"/>
      <c r="L68" s="110"/>
      <c r="M68" s="110"/>
      <c r="N68" s="110"/>
      <c r="O68" s="110"/>
      <c r="P68" s="98">
        <v>0</v>
      </c>
      <c r="Q68" s="98">
        <v>0</v>
      </c>
      <c r="R68" s="41"/>
      <c r="S68" s="41"/>
      <c r="T68" s="41"/>
      <c r="U68" s="41"/>
      <c r="V68" s="41"/>
      <c r="W68" s="41"/>
      <c r="X68" s="41"/>
      <c r="Y68" s="41"/>
      <c r="Z68" s="41"/>
      <c r="AA68" s="41"/>
      <c r="AB68" s="41"/>
      <c r="AC68" s="41"/>
      <c r="AD68" s="41"/>
      <c r="AE68" s="41"/>
      <c r="AF68" s="44"/>
      <c r="AG68" s="44"/>
      <c r="AH68" s="44"/>
      <c r="AI68" s="44"/>
      <c r="AJ68" s="44"/>
      <c r="AK68" s="44"/>
      <c r="AL68" s="44"/>
      <c r="AM68" s="44"/>
      <c r="AN68" s="44"/>
      <c r="AO68" s="44"/>
      <c r="AP68" s="44"/>
      <c r="AQ68" s="44"/>
      <c r="AR68" s="44"/>
    </row>
    <row r="69" spans="1:44">
      <c r="B69" s="10" t="s">
        <v>71</v>
      </c>
      <c r="C69" s="132">
        <v>16445790150</v>
      </c>
      <c r="D69" s="132">
        <v>13666880251</v>
      </c>
      <c r="E69" s="110">
        <v>0</v>
      </c>
      <c r="F69" s="110"/>
      <c r="G69" s="110"/>
      <c r="H69" s="110">
        <v>272727272.73000002</v>
      </c>
      <c r="I69" s="110">
        <v>634528302.34000003</v>
      </c>
      <c r="J69" s="98">
        <v>695662946.47000003</v>
      </c>
      <c r="K69" s="98">
        <v>3080548337.3200002</v>
      </c>
      <c r="L69" s="98">
        <v>481421162.02999997</v>
      </c>
      <c r="M69" s="98">
        <v>2432385797.3400002</v>
      </c>
      <c r="N69" s="98">
        <v>2205536466.8499999</v>
      </c>
      <c r="O69" s="98">
        <v>2594508752.6399999</v>
      </c>
      <c r="P69" s="98">
        <v>1242628093.6800001</v>
      </c>
      <c r="Q69" s="98">
        <f t="shared" si="3"/>
        <v>13639947131.4</v>
      </c>
      <c r="R69" s="41"/>
      <c r="S69" s="41"/>
      <c r="T69" s="41"/>
      <c r="U69" s="41"/>
      <c r="V69" s="41"/>
      <c r="W69" s="41"/>
      <c r="X69" s="41"/>
      <c r="Y69" s="41"/>
      <c r="Z69" s="41"/>
      <c r="AA69" s="41"/>
      <c r="AB69" s="41"/>
      <c r="AC69" s="41"/>
      <c r="AD69" s="41"/>
      <c r="AE69" s="41"/>
      <c r="AF69" s="44"/>
      <c r="AG69" s="44"/>
      <c r="AH69" s="44"/>
      <c r="AI69" s="44"/>
      <c r="AJ69" s="44"/>
      <c r="AK69" s="44"/>
      <c r="AL69" s="44"/>
      <c r="AM69" s="44"/>
      <c r="AN69" s="44"/>
      <c r="AO69" s="44"/>
      <c r="AP69" s="44"/>
      <c r="AQ69" s="44"/>
      <c r="AR69" s="44"/>
    </row>
    <row r="70" spans="1:44" s="23" customFormat="1">
      <c r="B70" s="10" t="s">
        <v>52</v>
      </c>
      <c r="C70" s="132">
        <v>70725838340</v>
      </c>
      <c r="D70" s="132">
        <v>69600487292.240005</v>
      </c>
      <c r="E70" s="110">
        <v>3046928023.6500001</v>
      </c>
      <c r="F70" s="110">
        <v>2066819749.74</v>
      </c>
      <c r="G70" s="110">
        <v>2359348435.21</v>
      </c>
      <c r="H70" s="110">
        <v>6978045458.4100008</v>
      </c>
      <c r="I70" s="110">
        <v>15570044294.780001</v>
      </c>
      <c r="J70" s="98">
        <v>1209595714.95</v>
      </c>
      <c r="K70" s="98">
        <v>0</v>
      </c>
      <c r="L70" s="98">
        <v>1210306109.1700001</v>
      </c>
      <c r="M70" s="98">
        <v>5818888379.4800005</v>
      </c>
      <c r="N70" s="98">
        <v>845724784.03999996</v>
      </c>
      <c r="O70" s="98">
        <v>1489601469.0599999</v>
      </c>
      <c r="P70" s="98">
        <v>6664217067.7199993</v>
      </c>
      <c r="Q70" s="98">
        <f t="shared" si="3"/>
        <v>47259519486.210007</v>
      </c>
      <c r="R70" s="41"/>
      <c r="S70" s="41"/>
      <c r="T70" s="41"/>
      <c r="U70" s="41"/>
      <c r="V70" s="41"/>
      <c r="W70" s="41"/>
      <c r="X70" s="41"/>
      <c r="Y70" s="41"/>
      <c r="Z70" s="41"/>
      <c r="AA70" s="41"/>
      <c r="AB70" s="41"/>
      <c r="AC70" s="41"/>
      <c r="AD70" s="41"/>
      <c r="AE70" s="41"/>
      <c r="AF70" s="44"/>
      <c r="AG70" s="44"/>
      <c r="AH70" s="44"/>
      <c r="AI70" s="44"/>
      <c r="AJ70" s="44"/>
      <c r="AK70" s="44"/>
      <c r="AL70" s="44"/>
      <c r="AM70" s="44"/>
      <c r="AN70" s="44"/>
      <c r="AO70" s="44"/>
      <c r="AP70" s="44"/>
      <c r="AQ70" s="44"/>
      <c r="AR70" s="44"/>
    </row>
    <row r="71" spans="1:44">
      <c r="B71" s="112" t="s">
        <v>79</v>
      </c>
      <c r="C71" s="133">
        <f>C59+C64+C66+C62</f>
        <v>146463521799</v>
      </c>
      <c r="D71" s="133">
        <f>D59+D64+D66+D62</f>
        <v>163619012930.5</v>
      </c>
      <c r="E71" s="94">
        <f t="shared" ref="E71:P71" si="4">E59+E64+E66+E62</f>
        <v>3777824270.2600002</v>
      </c>
      <c r="F71" s="94">
        <f t="shared" si="4"/>
        <v>2992724770.2800002</v>
      </c>
      <c r="G71" s="94">
        <f t="shared" si="4"/>
        <v>4622344043.3599997</v>
      </c>
      <c r="H71" s="94">
        <f t="shared" si="4"/>
        <v>9297939133.6200008</v>
      </c>
      <c r="I71" s="94">
        <f t="shared" si="4"/>
        <v>21547253850.48</v>
      </c>
      <c r="J71" s="94">
        <f t="shared" si="4"/>
        <v>19700708425.410004</v>
      </c>
      <c r="K71" s="94">
        <f t="shared" si="4"/>
        <v>4967141115.9400005</v>
      </c>
      <c r="L71" s="94">
        <f t="shared" si="4"/>
        <v>10432321428.17</v>
      </c>
      <c r="M71" s="94">
        <f t="shared" si="4"/>
        <v>10134723310.470001</v>
      </c>
      <c r="N71" s="94">
        <f t="shared" si="4"/>
        <v>4300532918.0900002</v>
      </c>
      <c r="O71" s="94">
        <f t="shared" si="4"/>
        <v>4756274570.7199993</v>
      </c>
      <c r="P71" s="94">
        <f t="shared" si="4"/>
        <v>12808700938.709999</v>
      </c>
      <c r="Q71" s="94">
        <f>SUM(E71:P71)</f>
        <v>109338488775.51001</v>
      </c>
      <c r="R71" s="41"/>
      <c r="S71" s="41"/>
      <c r="T71" s="41"/>
      <c r="U71" s="41"/>
      <c r="V71" s="41"/>
      <c r="W71" s="41"/>
      <c r="X71" s="41"/>
      <c r="Y71" s="41"/>
      <c r="Z71" s="41"/>
      <c r="AA71" s="41"/>
      <c r="AB71" s="41"/>
      <c r="AC71" s="41"/>
      <c r="AD71" s="41"/>
      <c r="AE71" s="41"/>
      <c r="AR71" s="3"/>
    </row>
    <row r="72" spans="1:44">
      <c r="B72" s="84"/>
      <c r="C72" s="101"/>
      <c r="D72" s="136"/>
      <c r="E72" s="88"/>
      <c r="F72" s="88"/>
      <c r="G72" s="88"/>
      <c r="H72" s="88"/>
      <c r="I72" s="88"/>
      <c r="J72" s="88"/>
      <c r="K72" s="88"/>
      <c r="L72" s="88"/>
      <c r="M72" s="88"/>
      <c r="N72" s="88"/>
      <c r="O72" s="88"/>
      <c r="P72" s="88"/>
      <c r="Q72" s="88"/>
      <c r="R72" s="41"/>
      <c r="S72" s="41"/>
      <c r="T72" s="41"/>
      <c r="U72" s="41"/>
      <c r="V72" s="41"/>
      <c r="W72" s="41"/>
      <c r="X72" s="41"/>
      <c r="Y72" s="41"/>
      <c r="Z72" s="41"/>
      <c r="AA72" s="41"/>
      <c r="AB72" s="41"/>
      <c r="AC72" s="41"/>
      <c r="AD72" s="41"/>
      <c r="AE72" s="41"/>
      <c r="AR72" s="3"/>
    </row>
    <row r="73" spans="1:44" s="3" customFormat="1">
      <c r="A73"/>
      <c r="B73" s="112" t="s">
        <v>80</v>
      </c>
      <c r="C73" s="133">
        <f t="shared" ref="C73:Q73" si="5">C56+C71</f>
        <v>1037842322704</v>
      </c>
      <c r="D73" s="133">
        <f t="shared" si="5"/>
        <v>1156530324013.2603</v>
      </c>
      <c r="E73" s="94">
        <f t="shared" si="5"/>
        <v>53104821116.770012</v>
      </c>
      <c r="F73" s="94">
        <f t="shared" si="5"/>
        <v>69772228883.26001</v>
      </c>
      <c r="G73" s="94">
        <f t="shared" si="5"/>
        <v>71666495484.800034</v>
      </c>
      <c r="H73" s="94">
        <f t="shared" si="5"/>
        <v>77428780964.970001</v>
      </c>
      <c r="I73" s="94">
        <f t="shared" si="5"/>
        <v>83532342173.380005</v>
      </c>
      <c r="J73" s="94">
        <f t="shared" si="5"/>
        <v>111402038354.42001</v>
      </c>
      <c r="K73" s="94">
        <f t="shared" si="5"/>
        <v>69393399006.719971</v>
      </c>
      <c r="L73" s="94">
        <f t="shared" si="5"/>
        <v>78725019027.940018</v>
      </c>
      <c r="M73" s="94">
        <f t="shared" si="5"/>
        <v>89880721940.699997</v>
      </c>
      <c r="N73" s="94">
        <f t="shared" si="5"/>
        <v>72350206288.119995</v>
      </c>
      <c r="O73" s="94">
        <f t="shared" si="5"/>
        <v>112605538819.86</v>
      </c>
      <c r="P73" s="94">
        <f t="shared" si="5"/>
        <v>204884396854.87</v>
      </c>
      <c r="Q73" s="94">
        <f t="shared" si="5"/>
        <v>1094745988915.8102</v>
      </c>
      <c r="R73" s="41"/>
      <c r="S73" s="41"/>
      <c r="T73" s="41"/>
      <c r="U73" s="41"/>
      <c r="V73" s="41"/>
      <c r="W73" s="41"/>
      <c r="X73" s="41"/>
      <c r="Y73" s="41"/>
      <c r="Z73" s="41"/>
      <c r="AA73" s="41"/>
      <c r="AB73" s="41"/>
      <c r="AC73" s="41"/>
      <c r="AD73" s="41"/>
      <c r="AE73" s="41"/>
    </row>
    <row r="74" spans="1:44" s="3" customFormat="1">
      <c r="A74"/>
      <c r="B74" s="202" t="s">
        <v>144</v>
      </c>
      <c r="C74" s="202"/>
      <c r="D74" s="202"/>
      <c r="E74" s="202"/>
      <c r="F74" s="202"/>
      <c r="G74" s="202"/>
      <c r="H74" s="202"/>
      <c r="I74" s="114"/>
      <c r="Q74" s="41"/>
    </row>
    <row r="75" spans="1:44" s="3" customFormat="1">
      <c r="A75"/>
      <c r="B75" s="27" t="s">
        <v>145</v>
      </c>
      <c r="C75" s="27"/>
      <c r="D75" s="28"/>
      <c r="E75" s="28"/>
      <c r="F75" s="28"/>
      <c r="G75" s="28"/>
      <c r="H75" s="28"/>
      <c r="I75" s="2"/>
      <c r="J75" s="2"/>
      <c r="K75" s="2"/>
      <c r="L75" s="2"/>
      <c r="M75" s="2"/>
      <c r="N75" s="2"/>
      <c r="O75" s="28"/>
      <c r="P75" s="28"/>
      <c r="Q75" s="41"/>
      <c r="R75" s="13"/>
    </row>
    <row r="76" spans="1:44" s="3" customFormat="1">
      <c r="A76"/>
      <c r="B76" s="199" t="s">
        <v>146</v>
      </c>
      <c r="C76" s="199"/>
      <c r="D76" s="199"/>
      <c r="E76" s="199"/>
      <c r="F76" s="199"/>
      <c r="G76" s="199"/>
      <c r="H76" s="199"/>
      <c r="I76" s="28"/>
      <c r="J76" s="28"/>
      <c r="K76" s="28"/>
      <c r="L76" s="28"/>
      <c r="M76" s="28"/>
      <c r="N76" s="28"/>
      <c r="O76" s="28"/>
      <c r="P76" s="28"/>
    </row>
    <row r="77" spans="1:44" s="3" customFormat="1">
      <c r="A77"/>
      <c r="B77" s="29" t="s">
        <v>83</v>
      </c>
      <c r="C77" s="29"/>
      <c r="D77" s="28"/>
      <c r="E77" s="28"/>
      <c r="F77" s="28"/>
      <c r="G77" s="28"/>
      <c r="H77" s="28"/>
      <c r="I77" s="27"/>
      <c r="J77" s="27"/>
      <c r="K77" s="27"/>
      <c r="L77" s="27"/>
      <c r="M77" s="27"/>
      <c r="N77" s="27"/>
      <c r="O77" s="27"/>
      <c r="P77" s="2"/>
      <c r="Q77" s="13"/>
    </row>
    <row r="78" spans="1:44" s="3" customFormat="1">
      <c r="A78"/>
      <c r="B78" s="193"/>
      <c r="C78" s="193"/>
      <c r="D78" s="193"/>
      <c r="E78" s="27"/>
      <c r="F78" s="27"/>
      <c r="G78" s="27"/>
      <c r="H78" s="27"/>
      <c r="I78" s="30"/>
      <c r="J78" s="30"/>
      <c r="K78" s="30"/>
      <c r="L78" s="30"/>
      <c r="M78" s="30"/>
      <c r="N78" s="30"/>
      <c r="O78" s="30"/>
      <c r="P78" s="30"/>
      <c r="Q78" s="13"/>
    </row>
    <row r="79" spans="1:44" s="3" customFormat="1">
      <c r="A79"/>
      <c r="C79" s="30"/>
      <c r="D79" s="30"/>
      <c r="E79" s="30"/>
      <c r="F79" s="30"/>
      <c r="G79" s="30"/>
      <c r="H79" s="30"/>
      <c r="I79" s="32"/>
      <c r="J79" s="32"/>
      <c r="K79" s="32"/>
      <c r="L79" s="32"/>
      <c r="M79" s="32"/>
      <c r="N79" s="32"/>
      <c r="O79" s="32"/>
      <c r="P79" s="32"/>
      <c r="Q79" s="13"/>
    </row>
    <row r="80" spans="1:44" s="3" customFormat="1">
      <c r="A80"/>
      <c r="B80" s="31"/>
      <c r="C80" s="31"/>
      <c r="D80" s="32"/>
      <c r="E80" s="32"/>
      <c r="F80" s="32"/>
      <c r="G80" s="32"/>
      <c r="H80" s="32"/>
      <c r="I80" s="14"/>
      <c r="J80" s="14"/>
      <c r="K80" s="14"/>
      <c r="L80" s="14"/>
      <c r="M80" s="14"/>
      <c r="N80" s="14"/>
      <c r="O80" s="14"/>
      <c r="P80" s="14"/>
    </row>
    <row r="81" spans="1:44" s="3" customFormat="1">
      <c r="A81"/>
      <c r="B81"/>
      <c r="C81"/>
      <c r="D81" s="38"/>
      <c r="E81" s="38"/>
      <c r="F81" s="14"/>
      <c r="G81" s="14"/>
      <c r="H81" s="14"/>
      <c r="I81" s="37"/>
      <c r="J81" s="37"/>
      <c r="K81" s="37"/>
      <c r="L81" s="37"/>
      <c r="M81" s="37"/>
      <c r="N81" s="37"/>
      <c r="O81" s="37"/>
      <c r="P81" s="37"/>
    </row>
    <row r="82" spans="1:44" s="3" customFormat="1">
      <c r="A82"/>
      <c r="B82"/>
      <c r="C82"/>
      <c r="D82" s="38"/>
      <c r="E82" s="39"/>
      <c r="F82" s="37"/>
      <c r="G82" s="37"/>
      <c r="H82" s="37"/>
      <c r="I82" s="37"/>
      <c r="J82" s="37"/>
      <c r="K82" s="37"/>
      <c r="L82" s="37"/>
      <c r="M82" s="37"/>
      <c r="N82" s="37"/>
      <c r="O82" s="37"/>
      <c r="P82" s="37"/>
      <c r="Q82" s="13"/>
      <c r="R82" s="13"/>
    </row>
    <row r="83" spans="1:44" s="3" customFormat="1">
      <c r="A83"/>
      <c r="B83"/>
      <c r="C83" s="14"/>
      <c r="D83" s="38"/>
      <c r="E83" s="39"/>
      <c r="F83" s="37"/>
      <c r="G83" s="37"/>
      <c r="H83" s="37"/>
      <c r="I83" s="14"/>
      <c r="J83" s="14"/>
      <c r="K83" s="14"/>
      <c r="L83" s="14"/>
      <c r="M83" s="14"/>
      <c r="N83" s="14"/>
      <c r="O83" s="14"/>
      <c r="P83" s="14"/>
      <c r="Q83" s="13"/>
    </row>
    <row r="84" spans="1:44" s="3" customFormat="1">
      <c r="A84"/>
      <c r="B84"/>
      <c r="C84"/>
      <c r="D84" s="38"/>
      <c r="E84" s="38"/>
      <c r="F84" s="14"/>
      <c r="G84" s="14"/>
      <c r="H84" s="14"/>
      <c r="I84" s="14"/>
      <c r="J84" s="14"/>
      <c r="K84" s="14"/>
      <c r="L84" s="14"/>
      <c r="M84" s="14"/>
      <c r="N84" s="14"/>
      <c r="O84" s="14"/>
      <c r="P84" s="14"/>
      <c r="AR84"/>
    </row>
    <row r="85" spans="1:44" s="3" customFormat="1">
      <c r="A85"/>
      <c r="B85"/>
      <c r="C85"/>
      <c r="D85" s="38"/>
      <c r="E85" s="38"/>
      <c r="F85" s="14"/>
      <c r="G85" s="14"/>
      <c r="H85" s="14"/>
      <c r="I85" s="14"/>
      <c r="J85" s="14"/>
      <c r="K85" s="14"/>
      <c r="L85" s="14"/>
      <c r="M85" s="14"/>
      <c r="N85" s="14"/>
      <c r="O85" s="14"/>
      <c r="P85" s="14"/>
      <c r="AR85"/>
    </row>
    <row r="86" spans="1:44">
      <c r="D86" s="38"/>
      <c r="E86" s="38"/>
    </row>
  </sheetData>
  <mergeCells count="10">
    <mergeCell ref="B76:H76"/>
    <mergeCell ref="B78:D78"/>
    <mergeCell ref="B2:P2"/>
    <mergeCell ref="B3:P3"/>
    <mergeCell ref="B4:P4"/>
    <mergeCell ref="B5:P5"/>
    <mergeCell ref="B6:P6"/>
    <mergeCell ref="B8:B9"/>
    <mergeCell ref="E8:Q8"/>
    <mergeCell ref="B74:H74"/>
  </mergeCells>
  <pageMargins left="0.7" right="0.7" top="0.75" bottom="0.75" header="0.3" footer="0.3"/>
  <pageSetup orientation="portrait" horizontalDpi="4294967295" verticalDpi="4294967295" r:id="rId1"/>
  <ignoredErrors>
    <ignoredError sqref="Q10:Q55 Q59:Q7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5B1C-598D-4560-A328-4B68FCA3D82D}">
  <sheetPr codeName="Hoja6"/>
  <dimension ref="A1:AM88"/>
  <sheetViews>
    <sheetView showGridLines="0" topLeftCell="B1" zoomScale="90" zoomScaleNormal="90" workbookViewId="0">
      <selection activeCell="F89" sqref="F89"/>
    </sheetView>
  </sheetViews>
  <sheetFormatPr defaultColWidth="11.42578125" defaultRowHeight="15"/>
  <cols>
    <col min="1" max="1" width="5.140625" customWidth="1"/>
    <col min="2" max="2" width="86.85546875" bestFit="1" customWidth="1"/>
    <col min="3" max="4" width="19.140625" customWidth="1"/>
    <col min="5" max="9" width="14.85546875" style="14" customWidth="1"/>
    <col min="10" max="12" width="14.7109375" style="14" customWidth="1"/>
    <col min="13" max="13" width="18.7109375" style="14" customWidth="1"/>
    <col min="14" max="15" width="14.7109375" style="14" customWidth="1"/>
    <col min="16" max="16" width="18" style="14" customWidth="1"/>
    <col min="17" max="17" width="17.42578125" style="14" customWidth="1"/>
    <col min="18" max="18" width="19.7109375" style="3" customWidth="1"/>
    <col min="19" max="19" width="16.42578125" style="3" bestFit="1" customWidth="1"/>
    <col min="20" max="38" width="11.42578125" style="3"/>
  </cols>
  <sheetData>
    <row r="1" spans="2:38">
      <c r="E1" s="1"/>
      <c r="F1" s="1"/>
      <c r="G1" s="1"/>
      <c r="H1" s="1"/>
      <c r="I1" s="1"/>
      <c r="J1" s="1"/>
      <c r="K1" s="1"/>
      <c r="L1" s="1"/>
      <c r="M1" s="1"/>
      <c r="N1" s="1"/>
      <c r="O1" s="1"/>
      <c r="P1" s="1"/>
      <c r="Q1" s="2"/>
    </row>
    <row r="2" spans="2:38" ht="28.5">
      <c r="B2" s="194" t="s">
        <v>0</v>
      </c>
      <c r="C2" s="194"/>
      <c r="D2" s="194"/>
      <c r="E2" s="194"/>
      <c r="F2" s="194"/>
      <c r="G2" s="194"/>
      <c r="H2" s="194"/>
      <c r="I2" s="194"/>
      <c r="J2" s="194"/>
      <c r="K2" s="194"/>
      <c r="L2" s="194"/>
      <c r="M2" s="194"/>
      <c r="N2" s="194"/>
      <c r="O2" s="194"/>
      <c r="P2" s="194"/>
      <c r="Q2" s="194"/>
    </row>
    <row r="3" spans="2:38" ht="21">
      <c r="B3" s="195" t="s">
        <v>1</v>
      </c>
      <c r="C3" s="195"/>
      <c r="D3" s="195"/>
      <c r="E3" s="195"/>
      <c r="F3" s="195"/>
      <c r="G3" s="195"/>
      <c r="H3" s="195"/>
      <c r="I3" s="195"/>
      <c r="J3" s="195"/>
      <c r="K3" s="195"/>
      <c r="L3" s="195"/>
      <c r="M3" s="195"/>
      <c r="N3" s="195"/>
      <c r="O3" s="195"/>
      <c r="P3" s="195"/>
      <c r="Q3" s="195"/>
    </row>
    <row r="4" spans="2:38" ht="15.75" customHeight="1">
      <c r="B4" s="196" t="s">
        <v>2</v>
      </c>
      <c r="C4" s="196"/>
      <c r="D4" s="196"/>
      <c r="E4" s="196"/>
      <c r="F4" s="196"/>
      <c r="G4" s="196"/>
      <c r="H4" s="196"/>
      <c r="I4" s="196"/>
      <c r="J4" s="196"/>
      <c r="K4" s="196"/>
      <c r="L4" s="196"/>
      <c r="M4" s="196"/>
      <c r="N4" s="196"/>
      <c r="O4" s="196"/>
      <c r="P4" s="196"/>
      <c r="Q4" s="196"/>
    </row>
    <row r="5" spans="2:38" ht="15.75" customHeight="1">
      <c r="B5" s="196" t="s">
        <v>3</v>
      </c>
      <c r="C5" s="196"/>
      <c r="D5" s="196"/>
      <c r="E5" s="196"/>
      <c r="F5" s="196"/>
      <c r="G5" s="196"/>
      <c r="H5" s="196"/>
      <c r="I5" s="196"/>
      <c r="J5" s="196"/>
      <c r="K5" s="196"/>
      <c r="L5" s="196"/>
      <c r="M5" s="196"/>
      <c r="N5" s="196"/>
      <c r="O5" s="196"/>
      <c r="P5" s="196"/>
      <c r="Q5" s="196"/>
    </row>
    <row r="6" spans="2:38" ht="15.75" customHeight="1">
      <c r="B6" s="196"/>
      <c r="C6" s="196"/>
      <c r="D6" s="196"/>
      <c r="E6" s="196"/>
      <c r="F6" s="196"/>
      <c r="G6" s="196"/>
      <c r="H6" s="196"/>
      <c r="I6" s="196"/>
      <c r="J6" s="196"/>
      <c r="K6" s="196"/>
      <c r="L6" s="196"/>
      <c r="M6" s="196"/>
      <c r="N6" s="196"/>
      <c r="O6" s="196"/>
      <c r="P6" s="196"/>
      <c r="Q6" s="196"/>
    </row>
    <row r="7" spans="2:38">
      <c r="B7" s="4" t="s">
        <v>147</v>
      </c>
      <c r="C7" s="5"/>
      <c r="D7" s="5"/>
      <c r="E7" s="6"/>
      <c r="F7" s="6"/>
      <c r="G7" s="6"/>
      <c r="H7" s="6"/>
      <c r="I7" s="6"/>
      <c r="J7" s="6"/>
      <c r="K7" s="6"/>
      <c r="L7" s="6"/>
      <c r="M7" s="6"/>
      <c r="N7" s="6"/>
      <c r="O7" s="6"/>
      <c r="P7" s="6"/>
      <c r="Q7" s="7" t="s">
        <v>5</v>
      </c>
    </row>
    <row r="8" spans="2:38" ht="15" customHeight="1">
      <c r="B8" s="182" t="s">
        <v>6</v>
      </c>
      <c r="C8" s="117" t="s">
        <v>135</v>
      </c>
      <c r="D8" s="203" t="s">
        <v>148</v>
      </c>
      <c r="E8" s="200" t="s">
        <v>88</v>
      </c>
      <c r="F8" s="200"/>
      <c r="G8" s="200"/>
      <c r="H8" s="200"/>
      <c r="I8" s="200"/>
      <c r="J8" s="200"/>
      <c r="K8" s="200"/>
      <c r="L8" s="200"/>
      <c r="M8" s="200"/>
      <c r="N8" s="200"/>
      <c r="O8" s="200"/>
      <c r="P8" s="200"/>
      <c r="Q8" s="201"/>
    </row>
    <row r="9" spans="2:38">
      <c r="B9" s="182"/>
      <c r="C9" s="118" t="s">
        <v>137</v>
      </c>
      <c r="D9" s="204"/>
      <c r="E9" s="103" t="s">
        <v>12</v>
      </c>
      <c r="F9" s="103" t="s">
        <v>13</v>
      </c>
      <c r="G9" s="103" t="s">
        <v>14</v>
      </c>
      <c r="H9" s="103" t="s">
        <v>15</v>
      </c>
      <c r="I9" s="103" t="s">
        <v>16</v>
      </c>
      <c r="J9" s="103" t="s">
        <v>17</v>
      </c>
      <c r="K9" s="103" t="s">
        <v>18</v>
      </c>
      <c r="L9" s="103" t="s">
        <v>19</v>
      </c>
      <c r="M9" s="103" t="s">
        <v>20</v>
      </c>
      <c r="N9" s="103" t="s">
        <v>21</v>
      </c>
      <c r="O9" s="103" t="s">
        <v>22</v>
      </c>
      <c r="P9" s="103" t="s">
        <v>23</v>
      </c>
      <c r="Q9" s="104" t="s">
        <v>24</v>
      </c>
      <c r="AA9" s="44"/>
      <c r="AB9" s="44"/>
      <c r="AC9" s="44"/>
      <c r="AD9" s="44"/>
      <c r="AE9" s="44"/>
      <c r="AF9" s="44"/>
      <c r="AG9" s="44"/>
    </row>
    <row r="10" spans="2:38">
      <c r="B10" s="8" t="s">
        <v>25</v>
      </c>
      <c r="C10" s="89">
        <f>SUM(C11:C15)</f>
        <v>753786188129</v>
      </c>
      <c r="D10" s="89">
        <v>853910688363.99011</v>
      </c>
      <c r="E10" s="90">
        <f t="shared" ref="E10:O10" si="0">SUM(E11:E15)</f>
        <v>42370907690.540001</v>
      </c>
      <c r="F10" s="90">
        <f t="shared" si="0"/>
        <v>57895247994.230003</v>
      </c>
      <c r="G10" s="90">
        <f t="shared" si="0"/>
        <v>67410561143.019989</v>
      </c>
      <c r="H10" s="90">
        <f t="shared" si="0"/>
        <v>51001098251.280022</v>
      </c>
      <c r="I10" s="90">
        <f t="shared" si="0"/>
        <v>58231977119.890007</v>
      </c>
      <c r="J10" s="90">
        <f t="shared" si="0"/>
        <v>62461690423.410011</v>
      </c>
      <c r="K10" s="90">
        <f t="shared" si="0"/>
        <v>58740703371.569992</v>
      </c>
      <c r="L10" s="90">
        <f t="shared" si="0"/>
        <v>55649425973.119987</v>
      </c>
      <c r="M10" s="90">
        <f t="shared" si="0"/>
        <v>55276871516.209999</v>
      </c>
      <c r="N10" s="90">
        <f t="shared" si="0"/>
        <v>59220370275.920013</v>
      </c>
      <c r="O10" s="90">
        <f t="shared" si="0"/>
        <v>148931958146.60999</v>
      </c>
      <c r="P10" s="90">
        <f>SUM(P11:P16)</f>
        <v>131779879946.66003</v>
      </c>
      <c r="Q10" s="90">
        <f>SUM(E10:P10)</f>
        <v>848970691852.46008</v>
      </c>
      <c r="R10"/>
      <c r="S10"/>
      <c r="T10" s="42"/>
      <c r="U10" s="42"/>
      <c r="V10" s="44"/>
      <c r="W10" s="44"/>
      <c r="X10" s="44"/>
      <c r="Y10" s="44"/>
      <c r="Z10" s="44"/>
      <c r="AA10" s="44"/>
      <c r="AB10" s="44"/>
      <c r="AC10" s="44"/>
      <c r="AD10" s="44"/>
      <c r="AE10" s="44"/>
      <c r="AF10" s="44"/>
      <c r="AG10" s="44"/>
      <c r="AH10" s="44"/>
      <c r="AI10" s="44"/>
      <c r="AJ10" s="44"/>
      <c r="AK10" s="44"/>
      <c r="AL10" s="44"/>
    </row>
    <row r="11" spans="2:38">
      <c r="B11" s="10" t="s">
        <v>26</v>
      </c>
      <c r="C11" s="98">
        <v>747545021987</v>
      </c>
      <c r="D11" s="98">
        <v>829797185516.81006</v>
      </c>
      <c r="E11" s="110">
        <v>41663863990.75</v>
      </c>
      <c r="F11" s="110">
        <v>56833081483.790001</v>
      </c>
      <c r="G11" s="110">
        <v>67137771621.149986</v>
      </c>
      <c r="H11" s="110">
        <v>50721503063.820015</v>
      </c>
      <c r="I11" s="110">
        <v>57952618408.770004</v>
      </c>
      <c r="J11" s="98">
        <v>61940279070.980011</v>
      </c>
      <c r="K11" s="98">
        <v>58273506143.989998</v>
      </c>
      <c r="L11" s="98">
        <v>55314140846.62999</v>
      </c>
      <c r="M11" s="98">
        <v>54771548806.720001</v>
      </c>
      <c r="N11" s="98">
        <v>58636600359.580009</v>
      </c>
      <c r="O11" s="98">
        <v>135477715831.63998</v>
      </c>
      <c r="P11" s="98">
        <v>126642948890.94003</v>
      </c>
      <c r="Q11" s="98">
        <f t="shared" ref="Q11:Q52" si="1">SUM(E11:P11)</f>
        <v>825365578518.76001</v>
      </c>
      <c r="R11"/>
      <c r="S11"/>
      <c r="T11" s="42"/>
      <c r="U11" s="42"/>
      <c r="V11" s="44"/>
      <c r="W11" s="44"/>
      <c r="X11" s="44"/>
      <c r="Y11" s="44"/>
      <c r="Z11" s="44"/>
      <c r="AA11" s="44"/>
      <c r="AB11" s="44"/>
      <c r="AC11" s="44"/>
      <c r="AD11" s="44"/>
      <c r="AE11" s="44"/>
      <c r="AF11" s="44"/>
      <c r="AG11" s="44"/>
      <c r="AH11" s="44"/>
      <c r="AI11" s="44"/>
      <c r="AJ11" s="44"/>
      <c r="AK11" s="44"/>
      <c r="AL11" s="44"/>
    </row>
    <row r="12" spans="2:38">
      <c r="B12" s="10" t="s">
        <v>27</v>
      </c>
      <c r="C12" s="98">
        <v>998384849</v>
      </c>
      <c r="D12" s="98">
        <v>834241613.13</v>
      </c>
      <c r="E12" s="110">
        <v>25522261.150000002</v>
      </c>
      <c r="F12" s="110">
        <v>25899861.149999999</v>
      </c>
      <c r="G12" s="110">
        <v>31547083.709999997</v>
      </c>
      <c r="H12" s="110">
        <v>51614333.730000004</v>
      </c>
      <c r="I12" s="110">
        <v>61646772.300000004</v>
      </c>
      <c r="J12" s="98">
        <v>38393765.369999997</v>
      </c>
      <c r="K12" s="98">
        <v>31299418.219999999</v>
      </c>
      <c r="L12" s="98">
        <v>32669589.060000002</v>
      </c>
      <c r="M12" s="98">
        <v>34122767.18</v>
      </c>
      <c r="N12" s="98">
        <v>27570835.489999998</v>
      </c>
      <c r="O12" s="98">
        <v>83646754.959999993</v>
      </c>
      <c r="P12" s="98">
        <v>143863974.97999999</v>
      </c>
      <c r="Q12" s="98">
        <f t="shared" si="1"/>
        <v>587797417.30000007</v>
      </c>
      <c r="R12"/>
      <c r="S12"/>
      <c r="T12" s="42"/>
      <c r="U12" s="42"/>
      <c r="V12" s="44"/>
      <c r="W12" s="44"/>
      <c r="X12" s="44"/>
      <c r="Y12" s="44"/>
      <c r="Z12" s="44"/>
      <c r="AA12" s="44"/>
      <c r="AB12" s="44"/>
      <c r="AC12" s="44"/>
      <c r="AD12" s="44"/>
      <c r="AE12" s="44"/>
      <c r="AF12" s="44"/>
      <c r="AG12" s="44"/>
      <c r="AH12" s="44"/>
      <c r="AI12" s="44"/>
      <c r="AJ12" s="44"/>
      <c r="AK12" s="44"/>
      <c r="AL12" s="44"/>
    </row>
    <row r="13" spans="2:38">
      <c r="B13" s="10" t="s">
        <v>28</v>
      </c>
      <c r="C13" s="98">
        <v>4647993656</v>
      </c>
      <c r="D13" s="98">
        <v>5400301768.6599989</v>
      </c>
      <c r="E13" s="110">
        <v>681521438.6400001</v>
      </c>
      <c r="F13" s="110">
        <v>886266649.29000008</v>
      </c>
      <c r="G13" s="110">
        <v>241242438.16</v>
      </c>
      <c r="H13" s="110">
        <v>227980853.72999996</v>
      </c>
      <c r="I13" s="110">
        <v>216838000.82000002</v>
      </c>
      <c r="J13" s="98">
        <v>373437148.80000001</v>
      </c>
      <c r="K13" s="98">
        <v>435673224.7700001</v>
      </c>
      <c r="L13" s="98">
        <v>302117484.87</v>
      </c>
      <c r="M13" s="98">
        <v>469684725.48999995</v>
      </c>
      <c r="N13" s="98">
        <v>554945624.94000006</v>
      </c>
      <c r="O13" s="98">
        <v>336404139.48000002</v>
      </c>
      <c r="P13" s="98">
        <v>600005984.94000006</v>
      </c>
      <c r="Q13" s="98">
        <f t="shared" si="1"/>
        <v>5326117713.9300003</v>
      </c>
      <c r="R13"/>
      <c r="S13"/>
      <c r="T13" s="42"/>
      <c r="U13" s="42"/>
      <c r="V13" s="44"/>
      <c r="W13" s="44"/>
      <c r="X13" s="44"/>
      <c r="Y13" s="44"/>
      <c r="Z13" s="44"/>
      <c r="AA13" s="44"/>
      <c r="AB13" s="44"/>
      <c r="AC13" s="44"/>
      <c r="AD13" s="44"/>
      <c r="AE13" s="44"/>
      <c r="AF13" s="44"/>
      <c r="AG13" s="44"/>
      <c r="AH13" s="44"/>
      <c r="AI13" s="44"/>
      <c r="AJ13" s="44"/>
      <c r="AK13" s="44"/>
      <c r="AL13" s="44"/>
    </row>
    <row r="14" spans="2:38">
      <c r="B14" s="10" t="s">
        <v>29</v>
      </c>
      <c r="C14" s="98">
        <v>594787637</v>
      </c>
      <c r="D14" s="98">
        <v>594787637</v>
      </c>
      <c r="E14" s="110">
        <v>0</v>
      </c>
      <c r="F14" s="110">
        <v>150000000</v>
      </c>
      <c r="G14" s="110">
        <v>0</v>
      </c>
      <c r="H14" s="110"/>
      <c r="I14" s="110">
        <v>0</v>
      </c>
      <c r="J14" s="98">
        <v>109017592.13</v>
      </c>
      <c r="K14" s="98">
        <v>0</v>
      </c>
      <c r="L14" s="98"/>
      <c r="M14" s="98"/>
      <c r="N14" s="98"/>
      <c r="O14" s="98">
        <v>37438208.890000001</v>
      </c>
      <c r="P14" s="98">
        <v>110574666.8</v>
      </c>
      <c r="Q14" s="98">
        <f t="shared" si="1"/>
        <v>407030467.81999999</v>
      </c>
      <c r="R14"/>
      <c r="S14"/>
      <c r="T14" s="42"/>
      <c r="U14" s="42"/>
      <c r="V14" s="44"/>
      <c r="W14" s="44"/>
      <c r="X14" s="44"/>
      <c r="Y14" s="44"/>
      <c r="Z14" s="44"/>
      <c r="AA14" s="44"/>
      <c r="AB14" s="44"/>
      <c r="AC14" s="44"/>
      <c r="AD14" s="44"/>
      <c r="AE14" s="44"/>
      <c r="AF14" s="44"/>
      <c r="AG14" s="44"/>
      <c r="AH14" s="44"/>
      <c r="AI14" s="44"/>
      <c r="AJ14" s="44"/>
      <c r="AK14" s="44"/>
      <c r="AL14" s="44"/>
    </row>
    <row r="15" spans="2:38">
      <c r="B15" s="10" t="s">
        <v>139</v>
      </c>
      <c r="C15" s="98">
        <v>0</v>
      </c>
      <c r="D15" s="98">
        <v>13934171828.389999</v>
      </c>
      <c r="E15" s="110">
        <v>0</v>
      </c>
      <c r="F15" s="110"/>
      <c r="G15" s="110">
        <v>0</v>
      </c>
      <c r="H15" s="110">
        <v>0</v>
      </c>
      <c r="I15" s="110">
        <v>873938</v>
      </c>
      <c r="J15" s="98">
        <v>562846.13</v>
      </c>
      <c r="K15" s="98">
        <v>224584.59</v>
      </c>
      <c r="L15" s="98">
        <v>498052.56</v>
      </c>
      <c r="M15" s="98">
        <v>1515216.8199999998</v>
      </c>
      <c r="N15" s="98">
        <v>1253455.9100000001</v>
      </c>
      <c r="O15" s="98">
        <v>12996753211.640001</v>
      </c>
      <c r="P15" s="98">
        <v>932486429</v>
      </c>
      <c r="Q15" s="98">
        <f t="shared" si="1"/>
        <v>13934167734.650002</v>
      </c>
      <c r="R15"/>
      <c r="S15"/>
      <c r="T15" s="42"/>
      <c r="U15" s="42"/>
      <c r="V15" s="44"/>
      <c r="W15" s="44"/>
      <c r="X15" s="44"/>
      <c r="Y15" s="44"/>
      <c r="Z15" s="44"/>
      <c r="AA15" s="44"/>
      <c r="AB15" s="44"/>
      <c r="AC15" s="44"/>
      <c r="AD15" s="44"/>
      <c r="AE15" s="44"/>
      <c r="AF15" s="44"/>
      <c r="AG15" s="44"/>
      <c r="AH15" s="44"/>
      <c r="AI15" s="44"/>
      <c r="AJ15" s="44"/>
      <c r="AK15" s="44"/>
      <c r="AL15" s="44"/>
    </row>
    <row r="16" spans="2:38">
      <c r="B16" s="10" t="s">
        <v>149</v>
      </c>
      <c r="C16" s="98">
        <v>0</v>
      </c>
      <c r="D16" s="98">
        <v>3350000000</v>
      </c>
      <c r="E16" s="110">
        <v>0</v>
      </c>
      <c r="F16" s="110"/>
      <c r="G16" s="110"/>
      <c r="H16" s="110"/>
      <c r="I16" s="110"/>
      <c r="J16" s="98"/>
      <c r="K16" s="98"/>
      <c r="L16" s="98"/>
      <c r="M16" s="98"/>
      <c r="N16" s="98"/>
      <c r="O16" s="98"/>
      <c r="P16" s="98">
        <v>3350000000</v>
      </c>
      <c r="Q16" s="98"/>
      <c r="R16"/>
      <c r="S16"/>
      <c r="T16" s="42"/>
      <c r="U16" s="42"/>
      <c r="V16" s="44"/>
      <c r="W16" s="44"/>
      <c r="X16" s="44"/>
      <c r="Y16" s="44"/>
      <c r="Z16" s="44"/>
      <c r="AA16" s="44"/>
      <c r="AB16" s="44"/>
      <c r="AC16" s="44"/>
      <c r="AD16" s="44"/>
      <c r="AE16" s="44"/>
      <c r="AF16" s="44"/>
      <c r="AG16" s="44"/>
      <c r="AH16" s="44"/>
      <c r="AI16" s="44"/>
      <c r="AJ16" s="44"/>
      <c r="AK16" s="44"/>
      <c r="AL16" s="44"/>
    </row>
    <row r="17" spans="2:39">
      <c r="B17" s="8" t="s">
        <v>30</v>
      </c>
      <c r="C17" s="89">
        <f>SUM(C18:C19)</f>
        <v>89789252725</v>
      </c>
      <c r="D17" s="89">
        <v>89269236212.680008</v>
      </c>
      <c r="E17" s="90">
        <f t="shared" ref="E17:P17" si="2">SUM(E18:E19)</f>
        <v>25399538466.649998</v>
      </c>
      <c r="F17" s="90">
        <f t="shared" si="2"/>
        <v>8584906368.380002</v>
      </c>
      <c r="G17" s="90">
        <f t="shared" si="2"/>
        <v>6998386094.6599998</v>
      </c>
      <c r="H17" s="90">
        <f t="shared" si="2"/>
        <v>3198946120.4299998</v>
      </c>
      <c r="I17" s="90">
        <f t="shared" si="2"/>
        <v>5394108154.4300003</v>
      </c>
      <c r="J17" s="90">
        <f t="shared" si="2"/>
        <v>11963607277.279999</v>
      </c>
      <c r="K17" s="90">
        <f t="shared" si="2"/>
        <v>3430850972.4900002</v>
      </c>
      <c r="L17" s="90">
        <f t="shared" si="2"/>
        <v>3903441149.6499996</v>
      </c>
      <c r="M17" s="90">
        <f t="shared" si="2"/>
        <v>3886684331.0900002</v>
      </c>
      <c r="N17" s="90">
        <f t="shared" si="2"/>
        <v>4537213108.499999</v>
      </c>
      <c r="O17" s="90">
        <f t="shared" si="2"/>
        <v>4425589587.2800007</v>
      </c>
      <c r="P17" s="90">
        <f t="shared" si="2"/>
        <v>6655562052.4399996</v>
      </c>
      <c r="Q17" s="90">
        <f t="shared" si="1"/>
        <v>88378833683.279999</v>
      </c>
      <c r="R17"/>
      <c r="S17"/>
      <c r="T17" s="42"/>
      <c r="U17" s="42"/>
      <c r="V17" s="44"/>
      <c r="W17" s="44"/>
      <c r="X17" s="44"/>
      <c r="Y17" s="44"/>
      <c r="Z17" s="44"/>
      <c r="AA17" s="44"/>
      <c r="AB17" s="44"/>
      <c r="AC17" s="44"/>
      <c r="AD17" s="44"/>
      <c r="AE17" s="44"/>
      <c r="AF17" s="44"/>
      <c r="AG17" s="44"/>
      <c r="AH17" s="44"/>
      <c r="AI17" s="44"/>
      <c r="AJ17" s="44"/>
      <c r="AK17" s="44"/>
      <c r="AL17" s="44"/>
    </row>
    <row r="18" spans="2:39">
      <c r="B18" s="10" t="s">
        <v>26</v>
      </c>
      <c r="C18" s="98">
        <v>72931790404</v>
      </c>
      <c r="D18" s="98">
        <v>73433062681.580002</v>
      </c>
      <c r="E18" s="110">
        <v>24986197455.709999</v>
      </c>
      <c r="F18" s="110">
        <v>7998218073.6800022</v>
      </c>
      <c r="G18" s="110">
        <v>6010536696.6899996</v>
      </c>
      <c r="H18" s="110">
        <v>2117855736.74</v>
      </c>
      <c r="I18" s="110">
        <v>4635564513.2399998</v>
      </c>
      <c r="J18" s="98">
        <v>11046671269.99</v>
      </c>
      <c r="K18" s="98">
        <v>2127596642.48</v>
      </c>
      <c r="L18" s="98">
        <v>2369503311.6999998</v>
      </c>
      <c r="M18" s="98">
        <v>2932359678.77</v>
      </c>
      <c r="N18" s="98">
        <v>3165845727.4899993</v>
      </c>
      <c r="O18" s="98">
        <v>2744036039.9000001</v>
      </c>
      <c r="P18" s="98">
        <v>3183549242.9199991</v>
      </c>
      <c r="Q18" s="98">
        <f t="shared" si="1"/>
        <v>73317934389.309982</v>
      </c>
      <c r="R18"/>
      <c r="S18"/>
      <c r="T18" s="42"/>
      <c r="U18" s="42"/>
      <c r="V18" s="44"/>
      <c r="W18" s="44"/>
      <c r="X18" s="44"/>
      <c r="Y18" s="44"/>
      <c r="Z18" s="44"/>
      <c r="AA18" s="44"/>
      <c r="AB18" s="44"/>
      <c r="AC18" s="44"/>
      <c r="AD18" s="44"/>
      <c r="AE18" s="44"/>
      <c r="AF18" s="44"/>
      <c r="AG18" s="44"/>
      <c r="AH18" s="44"/>
      <c r="AI18" s="44"/>
      <c r="AJ18" s="44"/>
      <c r="AK18" s="44"/>
      <c r="AL18" s="44"/>
    </row>
    <row r="19" spans="2:39">
      <c r="B19" s="10" t="s">
        <v>31</v>
      </c>
      <c r="C19" s="98">
        <v>16857462321</v>
      </c>
      <c r="D19" s="98">
        <v>15836173531.100002</v>
      </c>
      <c r="E19" s="110">
        <v>413341010.93999994</v>
      </c>
      <c r="F19" s="110">
        <v>586688294.70000005</v>
      </c>
      <c r="G19" s="110">
        <v>987849397.97000003</v>
      </c>
      <c r="H19" s="110">
        <v>1081090383.6899998</v>
      </c>
      <c r="I19" s="110">
        <v>758543641.19000006</v>
      </c>
      <c r="J19" s="98">
        <v>916936007.28999996</v>
      </c>
      <c r="K19" s="98">
        <v>1303254330.0100002</v>
      </c>
      <c r="L19" s="98">
        <v>1533937837.9499998</v>
      </c>
      <c r="M19" s="98">
        <v>954324652.31999993</v>
      </c>
      <c r="N19" s="98">
        <v>1371367381.01</v>
      </c>
      <c r="O19" s="98">
        <v>1681553547.3800001</v>
      </c>
      <c r="P19" s="98">
        <v>3472012809.5200005</v>
      </c>
      <c r="Q19" s="98">
        <f t="shared" si="1"/>
        <v>15060899293.970001</v>
      </c>
      <c r="R19"/>
      <c r="S19"/>
      <c r="T19" s="42"/>
      <c r="U19" s="42"/>
      <c r="V19" s="44"/>
      <c r="W19" s="44"/>
      <c r="X19" s="44"/>
      <c r="Y19" s="44"/>
      <c r="Z19" s="44"/>
      <c r="AA19" s="44"/>
      <c r="AB19" s="44"/>
      <c r="AC19" s="44"/>
      <c r="AD19" s="44"/>
      <c r="AE19" s="44"/>
      <c r="AF19" s="44"/>
      <c r="AG19" s="44"/>
      <c r="AH19" s="44"/>
      <c r="AI19" s="44"/>
      <c r="AJ19" s="44"/>
      <c r="AK19" s="44"/>
      <c r="AL19" s="44"/>
    </row>
    <row r="20" spans="2:39">
      <c r="B20" s="8" t="s">
        <v>32</v>
      </c>
      <c r="C20" s="89">
        <f>SUM(C21:C22)</f>
        <v>69583120000</v>
      </c>
      <c r="D20" s="89">
        <v>102196647126.35001</v>
      </c>
      <c r="E20" s="90">
        <f t="shared" ref="E20:P20" si="3">SUM(E21:E22)</f>
        <v>9987480930.4300003</v>
      </c>
      <c r="F20" s="90">
        <f t="shared" si="3"/>
        <v>5218344630.9700003</v>
      </c>
      <c r="G20" s="90">
        <f t="shared" si="3"/>
        <v>1793334483.4099998</v>
      </c>
      <c r="H20" s="90">
        <f t="shared" si="3"/>
        <v>4640438023.9200001</v>
      </c>
      <c r="I20" s="90">
        <f t="shared" si="3"/>
        <v>6708335704.2000008</v>
      </c>
      <c r="J20" s="90">
        <f t="shared" si="3"/>
        <v>11611802040.02</v>
      </c>
      <c r="K20" s="90">
        <f t="shared" si="3"/>
        <v>7877710411.1199999</v>
      </c>
      <c r="L20" s="90">
        <f t="shared" si="3"/>
        <v>7836827737.2399998</v>
      </c>
      <c r="M20" s="90">
        <f t="shared" si="3"/>
        <v>4255842488.3600006</v>
      </c>
      <c r="N20" s="90">
        <f t="shared" si="3"/>
        <v>9244732807.1199989</v>
      </c>
      <c r="O20" s="90">
        <f t="shared" si="3"/>
        <v>6558929152.6900005</v>
      </c>
      <c r="P20" s="90">
        <f t="shared" si="3"/>
        <v>22383854445.000004</v>
      </c>
      <c r="Q20" s="131">
        <f t="shared" si="1"/>
        <v>98117632854.480011</v>
      </c>
      <c r="R20"/>
      <c r="S20"/>
      <c r="T20" s="42"/>
      <c r="U20" s="42"/>
      <c r="V20" s="44"/>
      <c r="W20" s="44"/>
      <c r="X20" s="44"/>
      <c r="Y20" s="44"/>
      <c r="Z20" s="44"/>
      <c r="AA20" s="44"/>
      <c r="AB20" s="44"/>
      <c r="AC20" s="44"/>
      <c r="AD20" s="44"/>
      <c r="AE20" s="44"/>
      <c r="AF20" s="44"/>
      <c r="AG20" s="44"/>
      <c r="AH20" s="44"/>
      <c r="AI20" s="44"/>
      <c r="AJ20" s="44"/>
      <c r="AK20" s="44"/>
      <c r="AL20" s="44"/>
    </row>
    <row r="21" spans="2:39">
      <c r="B21" s="10" t="s">
        <v>34</v>
      </c>
      <c r="C21" s="98">
        <v>69583120000</v>
      </c>
      <c r="D21" s="98">
        <v>84879632886.300003</v>
      </c>
      <c r="E21" s="98">
        <v>9987480930.4300003</v>
      </c>
      <c r="F21" s="98">
        <v>5218344630.9700003</v>
      </c>
      <c r="G21" s="98">
        <v>1793334483.4099998</v>
      </c>
      <c r="H21" s="98">
        <v>4640438023.9200001</v>
      </c>
      <c r="I21" s="98">
        <v>6708335704.2000008</v>
      </c>
      <c r="J21" s="98">
        <v>11611802040.02</v>
      </c>
      <c r="K21" s="98">
        <v>7877710411.1199999</v>
      </c>
      <c r="L21" s="98">
        <v>7836827737.2399998</v>
      </c>
      <c r="M21" s="98">
        <v>4156342488.3600006</v>
      </c>
      <c r="N21" s="98">
        <v>3949494771.6199999</v>
      </c>
      <c r="O21" s="98">
        <v>4152868936.6700001</v>
      </c>
      <c r="P21" s="98">
        <v>16617663218.580004</v>
      </c>
      <c r="Q21" s="98">
        <f t="shared" si="1"/>
        <v>84550643376.540009</v>
      </c>
      <c r="R21"/>
      <c r="S21"/>
      <c r="T21" s="42"/>
      <c r="U21" s="42"/>
      <c r="V21" s="44"/>
      <c r="W21" s="44"/>
      <c r="X21" s="44"/>
      <c r="Y21" s="44"/>
      <c r="Z21" s="44"/>
      <c r="AA21" s="44"/>
      <c r="AB21" s="44"/>
      <c r="AC21" s="44"/>
      <c r="AD21" s="44"/>
      <c r="AE21" s="44"/>
      <c r="AF21" s="44"/>
      <c r="AG21" s="44"/>
      <c r="AH21" s="44"/>
      <c r="AI21" s="44"/>
      <c r="AJ21" s="44"/>
      <c r="AK21" s="44"/>
      <c r="AL21" s="44"/>
    </row>
    <row r="22" spans="2:39">
      <c r="B22" s="10" t="s">
        <v>150</v>
      </c>
      <c r="C22" s="98">
        <v>0</v>
      </c>
      <c r="D22" s="98">
        <v>17317014240.049999</v>
      </c>
      <c r="E22" s="98">
        <v>0</v>
      </c>
      <c r="F22" s="98"/>
      <c r="G22" s="98"/>
      <c r="H22" s="98">
        <v>0</v>
      </c>
      <c r="I22" s="98">
        <v>0</v>
      </c>
      <c r="J22" s="98"/>
      <c r="K22" s="98">
        <v>0</v>
      </c>
      <c r="L22" s="98">
        <v>0</v>
      </c>
      <c r="M22" s="98">
        <v>99500000</v>
      </c>
      <c r="N22" s="98">
        <v>5295238035.499999</v>
      </c>
      <c r="O22" s="98">
        <v>2406060216.02</v>
      </c>
      <c r="P22" s="98">
        <v>5766191226.4199991</v>
      </c>
      <c r="Q22" s="98">
        <f t="shared" si="1"/>
        <v>13566989477.939999</v>
      </c>
      <c r="R22"/>
      <c r="S22"/>
      <c r="T22" s="42"/>
      <c r="U22" s="42"/>
      <c r="V22" s="44"/>
      <c r="W22" s="44"/>
      <c r="X22" s="44"/>
      <c r="Y22" s="44"/>
      <c r="Z22" s="44"/>
      <c r="AA22" s="44"/>
      <c r="AB22" s="44"/>
      <c r="AC22" s="44"/>
      <c r="AD22" s="44"/>
      <c r="AE22" s="44"/>
      <c r="AF22" s="44"/>
      <c r="AG22" s="44"/>
      <c r="AH22" s="44"/>
      <c r="AI22" s="44"/>
      <c r="AJ22" s="44"/>
      <c r="AK22" s="44"/>
      <c r="AL22" s="44"/>
    </row>
    <row r="23" spans="2:39">
      <c r="B23" s="8" t="s">
        <v>35</v>
      </c>
      <c r="C23" s="90">
        <f>SUM(C24:C39)</f>
        <v>131132588766</v>
      </c>
      <c r="D23" s="90">
        <v>138357932645.47</v>
      </c>
      <c r="E23" s="90">
        <f t="shared" ref="E23:P23" si="4">SUM(E24:E39)</f>
        <v>978559956.19000006</v>
      </c>
      <c r="F23" s="90">
        <f t="shared" si="4"/>
        <v>2664231778.6300001</v>
      </c>
      <c r="G23" s="90">
        <f t="shared" si="4"/>
        <v>2478308621.29</v>
      </c>
      <c r="H23" s="90">
        <f t="shared" si="4"/>
        <v>10140913900.360001</v>
      </c>
      <c r="I23" s="90">
        <f t="shared" si="4"/>
        <v>7500681025.5900002</v>
      </c>
      <c r="J23" s="90">
        <f t="shared" si="4"/>
        <v>25603997354.100002</v>
      </c>
      <c r="K23" s="90">
        <f t="shared" si="4"/>
        <v>15867246623.23</v>
      </c>
      <c r="L23" s="90">
        <f t="shared" si="4"/>
        <v>14758606982.68</v>
      </c>
      <c r="M23" s="90">
        <f t="shared" si="4"/>
        <v>8107828713.4000006</v>
      </c>
      <c r="N23" s="90">
        <f t="shared" si="4"/>
        <v>13160925088.060001</v>
      </c>
      <c r="O23" s="90">
        <f t="shared" si="4"/>
        <v>26555600108.390003</v>
      </c>
      <c r="P23" s="90">
        <f t="shared" si="4"/>
        <v>9413662103.0299988</v>
      </c>
      <c r="Q23" s="90">
        <f>SUM(E23:P23)</f>
        <v>137230562254.95</v>
      </c>
      <c r="R23"/>
      <c r="S23"/>
      <c r="T23" s="42"/>
      <c r="U23" s="42"/>
      <c r="V23" s="44"/>
      <c r="W23" s="44"/>
      <c r="X23" s="44"/>
      <c r="Y23" s="44"/>
      <c r="Z23" s="44"/>
      <c r="AA23" s="44"/>
      <c r="AB23" s="44"/>
      <c r="AC23" s="44"/>
      <c r="AD23" s="44"/>
      <c r="AE23" s="44"/>
      <c r="AF23" s="44"/>
      <c r="AG23" s="44"/>
      <c r="AH23" s="44"/>
      <c r="AI23" s="44"/>
      <c r="AJ23" s="44"/>
      <c r="AK23" s="44"/>
      <c r="AL23" s="44"/>
    </row>
    <row r="24" spans="2:39">
      <c r="B24" s="10" t="s">
        <v>151</v>
      </c>
      <c r="C24" s="91">
        <v>543870000</v>
      </c>
      <c r="D24" s="91">
        <v>10899440</v>
      </c>
      <c r="E24" s="90">
        <v>0</v>
      </c>
      <c r="F24" s="90"/>
      <c r="G24" s="90"/>
      <c r="H24" s="90"/>
      <c r="I24" s="90"/>
      <c r="J24" s="91">
        <v>10899440</v>
      </c>
      <c r="K24" s="91">
        <v>0</v>
      </c>
      <c r="L24" s="91">
        <v>0</v>
      </c>
      <c r="M24" s="91">
        <v>0</v>
      </c>
      <c r="N24" s="91"/>
      <c r="O24" s="91"/>
      <c r="P24" s="91">
        <v>0</v>
      </c>
      <c r="Q24" s="91">
        <f t="shared" si="1"/>
        <v>10899440</v>
      </c>
      <c r="R24"/>
      <c r="S24"/>
      <c r="T24" s="42"/>
      <c r="U24" s="42"/>
      <c r="V24" s="44"/>
      <c r="W24" s="44"/>
      <c r="X24" s="44"/>
      <c r="Y24" s="44"/>
      <c r="Z24" s="44"/>
      <c r="AA24" s="44"/>
      <c r="AB24" s="44"/>
      <c r="AC24" s="44"/>
      <c r="AD24" s="44"/>
      <c r="AE24" s="44"/>
      <c r="AF24" s="44"/>
      <c r="AG24" s="44"/>
      <c r="AH24" s="44"/>
      <c r="AI24" s="44"/>
      <c r="AJ24" s="44"/>
      <c r="AK24" s="44"/>
      <c r="AL24" s="44"/>
    </row>
    <row r="25" spans="2:39">
      <c r="B25" s="10" t="s">
        <v>36</v>
      </c>
      <c r="C25" s="119">
        <v>1554865923</v>
      </c>
      <c r="D25" s="119">
        <v>1026096122.48</v>
      </c>
      <c r="E25" s="110">
        <v>0</v>
      </c>
      <c r="F25" s="110"/>
      <c r="G25" s="110">
        <v>0</v>
      </c>
      <c r="H25" s="110">
        <v>0</v>
      </c>
      <c r="I25" s="110"/>
      <c r="J25" s="98">
        <v>2861369.52</v>
      </c>
      <c r="K25" s="98">
        <v>269499657.30000001</v>
      </c>
      <c r="L25" s="98">
        <v>0</v>
      </c>
      <c r="M25" s="98">
        <v>0</v>
      </c>
      <c r="N25" s="98">
        <v>0</v>
      </c>
      <c r="O25" s="98">
        <v>64159380.770000003</v>
      </c>
      <c r="P25" s="98">
        <v>523559565.25999999</v>
      </c>
      <c r="Q25" s="98">
        <f t="shared" si="1"/>
        <v>860079972.8499999</v>
      </c>
      <c r="R25"/>
      <c r="S25"/>
      <c r="T25" s="42"/>
      <c r="U25" s="42"/>
      <c r="V25" s="44"/>
      <c r="W25" s="44"/>
      <c r="X25" s="44"/>
      <c r="Y25" s="44"/>
      <c r="Z25" s="44"/>
      <c r="AA25" s="44"/>
      <c r="AB25" s="44"/>
      <c r="AC25" s="44"/>
      <c r="AD25" s="44"/>
      <c r="AE25" s="44"/>
      <c r="AF25" s="44"/>
      <c r="AG25" s="44"/>
      <c r="AH25" s="44"/>
      <c r="AI25" s="44"/>
      <c r="AJ25" s="44"/>
      <c r="AK25" s="44"/>
      <c r="AL25" s="44"/>
    </row>
    <row r="26" spans="2:39">
      <c r="B26" s="10" t="s">
        <v>38</v>
      </c>
      <c r="C26" s="110">
        <v>175247000</v>
      </c>
      <c r="D26" s="110">
        <v>0</v>
      </c>
      <c r="E26" s="110">
        <v>0</v>
      </c>
      <c r="F26" s="110"/>
      <c r="G26" s="110"/>
      <c r="H26" s="110"/>
      <c r="I26" s="110"/>
      <c r="J26" s="110"/>
      <c r="K26" s="110"/>
      <c r="L26" s="110">
        <v>0</v>
      </c>
      <c r="M26" s="110">
        <v>0</v>
      </c>
      <c r="N26" s="98">
        <v>0</v>
      </c>
      <c r="O26" s="98"/>
      <c r="P26" s="98"/>
      <c r="Q26" s="98">
        <f t="shared" si="1"/>
        <v>0</v>
      </c>
      <c r="R26"/>
      <c r="S26"/>
      <c r="T26" s="42"/>
      <c r="U26" s="42"/>
      <c r="V26" s="42"/>
      <c r="W26" s="44"/>
      <c r="X26" s="44"/>
      <c r="Y26" s="44"/>
      <c r="Z26" s="44"/>
      <c r="AA26" s="44"/>
      <c r="AB26" s="44"/>
      <c r="AC26" s="44"/>
      <c r="AD26" s="44"/>
      <c r="AE26" s="44"/>
      <c r="AF26" s="44"/>
      <c r="AG26" s="44"/>
      <c r="AH26" s="44"/>
      <c r="AI26" s="44"/>
      <c r="AJ26" s="44"/>
      <c r="AK26" s="44"/>
      <c r="AL26" s="44"/>
      <c r="AM26" s="44"/>
    </row>
    <row r="27" spans="2:39">
      <c r="B27" s="10" t="s">
        <v>39</v>
      </c>
      <c r="C27" s="110">
        <v>0</v>
      </c>
      <c r="D27" s="110">
        <v>4670405076.1700001</v>
      </c>
      <c r="E27" s="110">
        <v>0</v>
      </c>
      <c r="F27" s="110"/>
      <c r="G27" s="110"/>
      <c r="H27" s="110">
        <v>0</v>
      </c>
      <c r="I27" s="110"/>
      <c r="J27" s="110"/>
      <c r="K27" s="110">
        <v>1180901324.55</v>
      </c>
      <c r="L27" s="110">
        <v>2205562966.8899999</v>
      </c>
      <c r="M27" s="110">
        <v>2893311730.77</v>
      </c>
      <c r="N27" s="98">
        <v>959962634.42999995</v>
      </c>
      <c r="O27" s="98">
        <v>39037087.390000001</v>
      </c>
      <c r="P27" s="98">
        <v>-2609420654.8000002</v>
      </c>
      <c r="Q27" s="98">
        <f>SUM(E27:P27)</f>
        <v>4669355089.2299995</v>
      </c>
      <c r="R27"/>
      <c r="S27"/>
      <c r="T27" s="42"/>
      <c r="U27" s="42"/>
      <c r="V27" s="42"/>
      <c r="W27" s="44"/>
      <c r="X27" s="44"/>
      <c r="Y27" s="44"/>
      <c r="Z27" s="44"/>
      <c r="AA27" s="44"/>
      <c r="AB27" s="44"/>
      <c r="AC27" s="44"/>
      <c r="AD27" s="44"/>
      <c r="AE27" s="44"/>
      <c r="AF27" s="44"/>
      <c r="AG27" s="44"/>
      <c r="AH27" s="44"/>
      <c r="AI27" s="44"/>
      <c r="AJ27" s="44"/>
      <c r="AK27" s="44"/>
      <c r="AL27" s="44"/>
      <c r="AM27" s="44"/>
    </row>
    <row r="28" spans="2:39">
      <c r="B28" s="10" t="s">
        <v>40</v>
      </c>
      <c r="C28" s="98">
        <v>12567423197</v>
      </c>
      <c r="D28" s="98">
        <v>6260755373.7000008</v>
      </c>
      <c r="E28" s="110">
        <v>48606147.709999993</v>
      </c>
      <c r="F28" s="110">
        <v>309921633</v>
      </c>
      <c r="G28" s="110">
        <v>421201511.63</v>
      </c>
      <c r="H28" s="110">
        <v>210723738.20000005</v>
      </c>
      <c r="I28" s="110">
        <v>207119460.82999998</v>
      </c>
      <c r="J28" s="98">
        <v>484803848.06</v>
      </c>
      <c r="K28" s="98">
        <v>88118688.720000029</v>
      </c>
      <c r="L28" s="98">
        <v>260076810.80000004</v>
      </c>
      <c r="M28" s="98">
        <v>168648505.78</v>
      </c>
      <c r="N28" s="98">
        <v>8403021205.5900002</v>
      </c>
      <c r="O28" s="98">
        <v>3131084157.9299998</v>
      </c>
      <c r="P28" s="98">
        <v>-8110726001.0799961</v>
      </c>
      <c r="Q28" s="98">
        <f t="shared" si="1"/>
        <v>5622599707.1700039</v>
      </c>
      <c r="R28"/>
      <c r="S28"/>
      <c r="T28" s="42"/>
      <c r="U28" s="42"/>
      <c r="V28" s="44"/>
      <c r="W28" s="44"/>
      <c r="X28" s="44"/>
      <c r="Y28" s="44"/>
      <c r="Z28" s="44"/>
      <c r="AA28" s="44"/>
      <c r="AB28" s="44"/>
      <c r="AC28" s="44"/>
      <c r="AD28" s="44"/>
      <c r="AE28" s="44"/>
      <c r="AF28" s="44"/>
      <c r="AG28" s="44"/>
      <c r="AH28" s="44"/>
      <c r="AI28" s="44"/>
      <c r="AJ28" s="44"/>
      <c r="AK28" s="44"/>
      <c r="AL28" s="44"/>
    </row>
    <row r="29" spans="2:39">
      <c r="B29" s="10" t="s">
        <v>41</v>
      </c>
      <c r="C29" s="98">
        <v>676629513</v>
      </c>
      <c r="D29" s="98">
        <v>680854134.86000001</v>
      </c>
      <c r="E29" s="110">
        <v>0</v>
      </c>
      <c r="F29" s="110">
        <v>0</v>
      </c>
      <c r="G29" s="110">
        <v>2511569.9700000002</v>
      </c>
      <c r="H29" s="110">
        <v>0</v>
      </c>
      <c r="I29" s="110">
        <v>0</v>
      </c>
      <c r="J29" s="98">
        <v>110089112.59</v>
      </c>
      <c r="K29" s="98">
        <v>157005.01</v>
      </c>
      <c r="L29" s="98">
        <v>1093169.23</v>
      </c>
      <c r="M29" s="98">
        <v>518683.42</v>
      </c>
      <c r="N29" s="98">
        <v>2045091.86</v>
      </c>
      <c r="O29" s="98">
        <v>1797054.51</v>
      </c>
      <c r="P29" s="98">
        <v>522924214.16000003</v>
      </c>
      <c r="Q29" s="98">
        <f t="shared" si="1"/>
        <v>641135900.75</v>
      </c>
      <c r="R29"/>
      <c r="S29"/>
      <c r="T29" s="42"/>
      <c r="U29" s="42"/>
      <c r="V29" s="44"/>
      <c r="W29" s="44"/>
      <c r="X29" s="44"/>
      <c r="Y29" s="44"/>
      <c r="Z29" s="44"/>
      <c r="AA29" s="44"/>
      <c r="AB29" s="44"/>
      <c r="AC29" s="44"/>
      <c r="AD29" s="44"/>
      <c r="AE29" s="44"/>
      <c r="AF29" s="44"/>
      <c r="AG29" s="44"/>
      <c r="AH29" s="44"/>
      <c r="AI29" s="44"/>
      <c r="AJ29" s="44"/>
      <c r="AK29" s="44"/>
      <c r="AL29" s="44"/>
    </row>
    <row r="30" spans="2:39">
      <c r="B30" s="10" t="s">
        <v>42</v>
      </c>
      <c r="C30" s="98">
        <v>214179148</v>
      </c>
      <c r="D30" s="98">
        <v>36001370</v>
      </c>
      <c r="E30" s="110">
        <v>0</v>
      </c>
      <c r="F30" s="110"/>
      <c r="G30" s="110"/>
      <c r="H30" s="110"/>
      <c r="I30" s="110"/>
      <c r="J30" s="98"/>
      <c r="K30" s="98"/>
      <c r="L30" s="98">
        <v>0</v>
      </c>
      <c r="M30" s="98">
        <v>0</v>
      </c>
      <c r="N30" s="98">
        <v>0</v>
      </c>
      <c r="O30" s="98">
        <v>0</v>
      </c>
      <c r="P30" s="98">
        <v>25278465.59</v>
      </c>
      <c r="Q30" s="98">
        <f t="shared" si="1"/>
        <v>25278465.59</v>
      </c>
      <c r="R30"/>
      <c r="S30"/>
      <c r="T30" s="42"/>
      <c r="U30" s="42"/>
      <c r="V30" s="44"/>
      <c r="W30" s="44"/>
      <c r="X30" s="44"/>
      <c r="Y30" s="44"/>
      <c r="Z30" s="44"/>
      <c r="AA30" s="44"/>
      <c r="AB30" s="44"/>
      <c r="AC30" s="44"/>
      <c r="AD30" s="44"/>
      <c r="AE30" s="44"/>
      <c r="AF30" s="44"/>
      <c r="AG30" s="44"/>
      <c r="AH30" s="44"/>
      <c r="AI30" s="44"/>
      <c r="AJ30" s="44"/>
      <c r="AK30" s="44"/>
      <c r="AL30" s="44"/>
    </row>
    <row r="31" spans="2:39">
      <c r="B31" s="10" t="s">
        <v>120</v>
      </c>
      <c r="C31" s="98">
        <v>1154992149</v>
      </c>
      <c r="D31" s="98">
        <v>2978023204.27</v>
      </c>
      <c r="E31" s="110">
        <v>0</v>
      </c>
      <c r="F31" s="110">
        <v>244381669.42000002</v>
      </c>
      <c r="G31" s="110">
        <v>165196281.27000001</v>
      </c>
      <c r="H31" s="110">
        <v>271002213.81999999</v>
      </c>
      <c r="I31" s="110">
        <v>251504653.50999999</v>
      </c>
      <c r="J31" s="98">
        <v>32684008.41</v>
      </c>
      <c r="K31" s="98">
        <v>32412489.539999999</v>
      </c>
      <c r="L31" s="98">
        <v>83337934.030000001</v>
      </c>
      <c r="M31" s="98">
        <v>0</v>
      </c>
      <c r="N31" s="98">
        <v>0</v>
      </c>
      <c r="O31" s="98">
        <v>355761747.69999999</v>
      </c>
      <c r="P31" s="98">
        <v>1541742175.73</v>
      </c>
      <c r="Q31" s="98">
        <f t="shared" si="1"/>
        <v>2978023173.4300003</v>
      </c>
      <c r="R31"/>
      <c r="S31"/>
      <c r="T31" s="42"/>
      <c r="U31" s="42"/>
      <c r="V31" s="44"/>
      <c r="W31" s="44"/>
      <c r="X31" s="44"/>
      <c r="Y31" s="44"/>
      <c r="Z31" s="44"/>
      <c r="AA31" s="44"/>
      <c r="AB31" s="44"/>
      <c r="AC31" s="44"/>
      <c r="AD31" s="44"/>
      <c r="AE31" s="44"/>
      <c r="AF31" s="44"/>
      <c r="AG31" s="44"/>
      <c r="AH31" s="44"/>
      <c r="AI31" s="44"/>
      <c r="AJ31" s="44"/>
      <c r="AK31" s="44"/>
      <c r="AL31" s="44"/>
    </row>
    <row r="32" spans="2:39">
      <c r="B32" s="10" t="s">
        <v>43</v>
      </c>
      <c r="C32" s="98">
        <v>1272483684</v>
      </c>
      <c r="D32" s="98">
        <v>834063370.36999989</v>
      </c>
      <c r="E32" s="110">
        <v>0</v>
      </c>
      <c r="F32" s="110"/>
      <c r="G32" s="110"/>
      <c r="H32" s="110"/>
      <c r="I32" s="110"/>
      <c r="J32" s="98">
        <v>1377015</v>
      </c>
      <c r="K32" s="98">
        <v>592971292.37</v>
      </c>
      <c r="L32" s="98">
        <v>0</v>
      </c>
      <c r="M32" s="98">
        <v>0</v>
      </c>
      <c r="N32" s="98">
        <v>0</v>
      </c>
      <c r="O32" s="98"/>
      <c r="P32" s="98">
        <v>239715062</v>
      </c>
      <c r="Q32" s="98">
        <f t="shared" si="1"/>
        <v>834063369.37</v>
      </c>
      <c r="R32"/>
      <c r="S32"/>
      <c r="T32" s="42"/>
      <c r="U32" s="42"/>
      <c r="V32" s="44"/>
      <c r="W32" s="44"/>
      <c r="X32" s="44"/>
      <c r="Y32" s="44"/>
      <c r="Z32" s="44"/>
      <c r="AA32" s="44"/>
      <c r="AB32" s="44"/>
      <c r="AC32" s="44"/>
      <c r="AD32" s="44"/>
      <c r="AE32" s="44"/>
      <c r="AF32" s="44"/>
      <c r="AG32" s="44"/>
      <c r="AH32" s="44"/>
      <c r="AI32" s="44"/>
      <c r="AJ32" s="44"/>
      <c r="AK32" s="44"/>
      <c r="AL32" s="44"/>
    </row>
    <row r="33" spans="2:38">
      <c r="B33" s="10" t="s">
        <v>44</v>
      </c>
      <c r="C33" s="98">
        <v>1631610000</v>
      </c>
      <c r="D33" s="98">
        <v>1172784569.8199999</v>
      </c>
      <c r="E33" s="110">
        <v>221395488.91</v>
      </c>
      <c r="F33" s="110">
        <v>101796328.63</v>
      </c>
      <c r="G33" s="110">
        <v>118402937.75</v>
      </c>
      <c r="H33" s="110"/>
      <c r="I33" s="110">
        <v>85808517.38000001</v>
      </c>
      <c r="J33" s="98">
        <v>95428070.829999998</v>
      </c>
      <c r="K33" s="98">
        <v>67200869.850000009</v>
      </c>
      <c r="L33" s="98">
        <v>7840103.1900000004</v>
      </c>
      <c r="M33" s="98">
        <v>64860483.410000004</v>
      </c>
      <c r="N33" s="98">
        <v>42517798.069999993</v>
      </c>
      <c r="O33" s="98">
        <v>39319499.420000002</v>
      </c>
      <c r="P33" s="98">
        <v>322626079.11000001</v>
      </c>
      <c r="Q33" s="98">
        <f t="shared" si="1"/>
        <v>1167196176.55</v>
      </c>
      <c r="R33"/>
      <c r="S33"/>
      <c r="T33" s="42"/>
      <c r="U33" s="42"/>
      <c r="V33" s="44"/>
      <c r="W33" s="44"/>
      <c r="X33" s="44"/>
      <c r="Y33" s="44"/>
      <c r="Z33" s="44"/>
      <c r="AA33" s="44"/>
      <c r="AB33" s="44"/>
      <c r="AC33" s="44"/>
      <c r="AD33" s="44"/>
      <c r="AE33" s="44"/>
      <c r="AF33" s="44"/>
      <c r="AG33" s="44"/>
      <c r="AH33" s="44"/>
      <c r="AI33" s="44"/>
      <c r="AJ33" s="44"/>
      <c r="AK33" s="44"/>
      <c r="AL33" s="44"/>
    </row>
    <row r="34" spans="2:38">
      <c r="B34" s="10" t="s">
        <v>45</v>
      </c>
      <c r="C34" s="98">
        <v>1873656837</v>
      </c>
      <c r="D34" s="98">
        <v>1202428729.9899998</v>
      </c>
      <c r="E34" s="110">
        <v>0</v>
      </c>
      <c r="F34" s="110">
        <v>1867427.01</v>
      </c>
      <c r="G34" s="110">
        <v>112953255.69999999</v>
      </c>
      <c r="H34" s="110">
        <v>1208598</v>
      </c>
      <c r="I34" s="110">
        <v>2452067</v>
      </c>
      <c r="J34" s="98">
        <v>977339.33</v>
      </c>
      <c r="K34" s="98">
        <v>4410815.0999999996</v>
      </c>
      <c r="L34" s="98">
        <v>71409059.24000001</v>
      </c>
      <c r="M34" s="98">
        <v>164177712.57999998</v>
      </c>
      <c r="N34" s="98">
        <v>155774406.92000002</v>
      </c>
      <c r="O34" s="98">
        <v>97324361.079999998</v>
      </c>
      <c r="P34" s="98">
        <v>339845044.78999996</v>
      </c>
      <c r="Q34" s="98">
        <f t="shared" si="1"/>
        <v>952400086.75</v>
      </c>
      <c r="R34"/>
      <c r="S34"/>
      <c r="T34" s="42"/>
      <c r="U34" s="42"/>
      <c r="V34" s="44"/>
      <c r="W34" s="44"/>
      <c r="X34" s="44"/>
      <c r="Y34" s="44"/>
      <c r="Z34" s="44"/>
      <c r="AA34" s="44"/>
      <c r="AB34" s="44"/>
      <c r="AC34" s="44"/>
      <c r="AD34" s="44"/>
      <c r="AE34" s="44"/>
      <c r="AF34" s="44"/>
      <c r="AG34" s="44"/>
      <c r="AH34" s="44"/>
      <c r="AI34" s="44"/>
      <c r="AJ34" s="44"/>
      <c r="AK34" s="44"/>
      <c r="AL34" s="44"/>
    </row>
    <row r="35" spans="2:38">
      <c r="B35" s="10" t="s">
        <v>140</v>
      </c>
      <c r="C35" s="98">
        <v>0</v>
      </c>
      <c r="D35" s="98">
        <v>11600902679.299999</v>
      </c>
      <c r="E35" s="110">
        <v>0</v>
      </c>
      <c r="F35" s="110"/>
      <c r="G35" s="110"/>
      <c r="H35" s="110"/>
      <c r="I35" s="110"/>
      <c r="J35" s="98"/>
      <c r="K35" s="98"/>
      <c r="L35" s="98"/>
      <c r="M35" s="98"/>
      <c r="N35" s="98">
        <v>0</v>
      </c>
      <c r="O35" s="98">
        <v>14032142894.719999</v>
      </c>
      <c r="P35" s="98">
        <v>-2431288094.0600004</v>
      </c>
      <c r="Q35" s="98">
        <f t="shared" si="1"/>
        <v>11600854800.66</v>
      </c>
      <c r="R35"/>
      <c r="S35"/>
      <c r="T35" s="42"/>
      <c r="U35" s="42"/>
      <c r="V35" s="44"/>
      <c r="W35" s="44"/>
      <c r="X35" s="44"/>
      <c r="Y35" s="44"/>
      <c r="Z35" s="44"/>
      <c r="AA35" s="44"/>
      <c r="AB35" s="44"/>
      <c r="AC35" s="44"/>
      <c r="AD35" s="44"/>
      <c r="AE35" s="44"/>
      <c r="AF35" s="44"/>
      <c r="AG35" s="44"/>
      <c r="AH35" s="44"/>
      <c r="AI35" s="44"/>
      <c r="AJ35" s="44"/>
      <c r="AK35" s="44"/>
      <c r="AL35" s="44"/>
    </row>
    <row r="36" spans="2:38">
      <c r="B36" s="10" t="s">
        <v>71</v>
      </c>
      <c r="C36" s="98">
        <v>2050679549</v>
      </c>
      <c r="D36" s="98">
        <v>0</v>
      </c>
      <c r="E36" s="110">
        <v>0</v>
      </c>
      <c r="F36" s="110"/>
      <c r="G36" s="110"/>
      <c r="H36" s="110"/>
      <c r="I36" s="110"/>
      <c r="J36" s="98"/>
      <c r="K36" s="98"/>
      <c r="L36" s="98">
        <v>0</v>
      </c>
      <c r="M36" s="98"/>
      <c r="N36" s="98">
        <v>0</v>
      </c>
      <c r="O36" s="98"/>
      <c r="P36" s="98">
        <v>0</v>
      </c>
      <c r="Q36" s="98">
        <f t="shared" si="1"/>
        <v>0</v>
      </c>
      <c r="R36"/>
      <c r="S36"/>
      <c r="T36" s="42"/>
      <c r="U36" s="42"/>
      <c r="V36" s="44"/>
      <c r="W36" s="44"/>
      <c r="X36" s="44"/>
      <c r="Y36" s="44"/>
      <c r="Z36" s="44"/>
      <c r="AA36" s="44"/>
      <c r="AB36" s="44"/>
      <c r="AC36" s="44"/>
      <c r="AD36" s="44"/>
      <c r="AE36" s="44"/>
      <c r="AF36" s="44"/>
      <c r="AG36" s="44"/>
      <c r="AH36" s="44"/>
      <c r="AI36" s="44"/>
      <c r="AJ36" s="44"/>
      <c r="AK36" s="44"/>
      <c r="AL36" s="44"/>
    </row>
    <row r="37" spans="2:38">
      <c r="B37" s="10" t="s">
        <v>48</v>
      </c>
      <c r="C37" s="98">
        <v>302150000</v>
      </c>
      <c r="D37" s="98">
        <v>2500</v>
      </c>
      <c r="E37" s="110">
        <v>0</v>
      </c>
      <c r="F37" s="110"/>
      <c r="G37" s="110"/>
      <c r="H37" s="110"/>
      <c r="I37" s="110">
        <v>0</v>
      </c>
      <c r="J37" s="98">
        <v>0</v>
      </c>
      <c r="K37" s="98">
        <v>0</v>
      </c>
      <c r="L37" s="98">
        <v>0</v>
      </c>
      <c r="M37" s="98">
        <v>0</v>
      </c>
      <c r="N37" s="98">
        <v>0</v>
      </c>
      <c r="O37" s="98"/>
      <c r="P37" s="98">
        <v>175</v>
      </c>
      <c r="Q37" s="98">
        <f t="shared" si="1"/>
        <v>175</v>
      </c>
      <c r="R37"/>
      <c r="S37"/>
      <c r="T37" s="42"/>
      <c r="U37" s="42"/>
      <c r="V37" s="44"/>
      <c r="W37" s="44"/>
      <c r="X37" s="44"/>
      <c r="Y37" s="44"/>
      <c r="Z37" s="44"/>
      <c r="AA37" s="44"/>
      <c r="AB37" s="44"/>
      <c r="AC37" s="44"/>
      <c r="AD37" s="44"/>
      <c r="AE37" s="44"/>
      <c r="AF37" s="44"/>
      <c r="AG37" s="44"/>
      <c r="AH37" s="44"/>
      <c r="AI37" s="44"/>
      <c r="AJ37" s="44"/>
      <c r="AK37" s="44"/>
      <c r="AL37" s="44"/>
    </row>
    <row r="38" spans="2:38">
      <c r="B38" s="10" t="s">
        <v>52</v>
      </c>
      <c r="C38" s="98">
        <v>107114801766</v>
      </c>
      <c r="D38" s="98">
        <v>106464104624.50999</v>
      </c>
      <c r="E38" s="110">
        <v>708558319.57000005</v>
      </c>
      <c r="F38" s="110">
        <v>1282635254.9399998</v>
      </c>
      <c r="G38" s="110">
        <v>1658043064.9699998</v>
      </c>
      <c r="H38" s="110">
        <v>9657979350.3400002</v>
      </c>
      <c r="I38" s="110">
        <v>6953796326.8699999</v>
      </c>
      <c r="J38" s="98">
        <v>24864877150.360001</v>
      </c>
      <c r="K38" s="98">
        <v>13631574480.789999</v>
      </c>
      <c r="L38" s="98">
        <v>12129286939.300001</v>
      </c>
      <c r="M38" s="98">
        <v>4771330997.1800003</v>
      </c>
      <c r="N38" s="98">
        <v>3492985216.0000005</v>
      </c>
      <c r="O38" s="98">
        <v>8569837187.3500004</v>
      </c>
      <c r="P38" s="98">
        <v>18727160196.099998</v>
      </c>
      <c r="Q38" s="98">
        <f t="shared" si="1"/>
        <v>106448064483.77002</v>
      </c>
      <c r="R38"/>
      <c r="S38"/>
      <c r="T38" s="42"/>
      <c r="U38" s="42"/>
      <c r="V38" s="44"/>
      <c r="W38" s="44"/>
      <c r="X38" s="44"/>
      <c r="Y38" s="44"/>
      <c r="Z38" s="44"/>
      <c r="AA38" s="44"/>
      <c r="AB38" s="44"/>
      <c r="AC38" s="44"/>
      <c r="AD38" s="44"/>
      <c r="AE38" s="44"/>
      <c r="AF38" s="44"/>
      <c r="AG38" s="44"/>
      <c r="AH38" s="44"/>
      <c r="AI38" s="44"/>
      <c r="AJ38" s="44"/>
      <c r="AK38" s="44"/>
      <c r="AL38" s="44"/>
    </row>
    <row r="39" spans="2:38">
      <c r="B39" s="10" t="s">
        <v>152</v>
      </c>
      <c r="C39" s="98">
        <v>0</v>
      </c>
      <c r="D39" s="98">
        <v>1420611450</v>
      </c>
      <c r="E39" s="110">
        <v>0</v>
      </c>
      <c r="F39" s="110">
        <v>723629465.63</v>
      </c>
      <c r="G39" s="110"/>
      <c r="H39" s="110"/>
      <c r="I39" s="110"/>
      <c r="J39" s="98">
        <v>0</v>
      </c>
      <c r="K39" s="98">
        <v>0</v>
      </c>
      <c r="L39" s="98"/>
      <c r="M39" s="98">
        <v>44980600.259999998</v>
      </c>
      <c r="N39" s="98">
        <v>104618735.19</v>
      </c>
      <c r="O39" s="98">
        <v>225136737.52000001</v>
      </c>
      <c r="P39" s="98">
        <v>322245875.23000002</v>
      </c>
      <c r="Q39" s="98">
        <f t="shared" si="1"/>
        <v>1420611413.8299999</v>
      </c>
      <c r="R39"/>
      <c r="S39"/>
      <c r="T39" s="42"/>
      <c r="U39" s="42"/>
      <c r="V39" s="44"/>
      <c r="W39" s="44"/>
      <c r="X39" s="44"/>
      <c r="Y39" s="44"/>
      <c r="Z39" s="44"/>
      <c r="AA39" s="44"/>
      <c r="AB39" s="44"/>
      <c r="AC39" s="44"/>
      <c r="AD39" s="44"/>
      <c r="AE39" s="44"/>
      <c r="AF39" s="44"/>
      <c r="AG39" s="44"/>
      <c r="AH39" s="44"/>
      <c r="AI39" s="44"/>
      <c r="AJ39" s="44"/>
      <c r="AK39" s="44"/>
      <c r="AL39" s="44"/>
    </row>
    <row r="40" spans="2:38">
      <c r="B40" s="8" t="s">
        <v>57</v>
      </c>
      <c r="C40" s="90">
        <f>SUM(C41:C52)</f>
        <v>1989561718</v>
      </c>
      <c r="D40" s="90">
        <v>2781029767.96</v>
      </c>
      <c r="E40" s="90">
        <f t="shared" ref="E40:P40" si="5">SUM(E41:E52)</f>
        <v>1229599.8500000001</v>
      </c>
      <c r="F40" s="90">
        <f t="shared" si="5"/>
        <v>15941942.060000001</v>
      </c>
      <c r="G40" s="90">
        <f t="shared" si="5"/>
        <v>18704430.579999998</v>
      </c>
      <c r="H40" s="90">
        <f t="shared" si="5"/>
        <v>19440103.43</v>
      </c>
      <c r="I40" s="90">
        <f t="shared" si="5"/>
        <v>31572128.959999997</v>
      </c>
      <c r="J40" s="90">
        <f t="shared" si="5"/>
        <v>25397305.169999994</v>
      </c>
      <c r="K40" s="90">
        <f t="shared" si="5"/>
        <v>73549615.310000002</v>
      </c>
      <c r="L40" s="90">
        <f t="shared" si="5"/>
        <v>25005615.379999999</v>
      </c>
      <c r="M40" s="90">
        <f t="shared" si="5"/>
        <v>28822223.800000001</v>
      </c>
      <c r="N40" s="90">
        <f t="shared" si="5"/>
        <v>38235827.130000003</v>
      </c>
      <c r="O40" s="90">
        <f t="shared" si="5"/>
        <v>43275790.650000006</v>
      </c>
      <c r="P40" s="90">
        <f t="shared" si="5"/>
        <v>717814461.38000011</v>
      </c>
      <c r="Q40" s="90">
        <f t="shared" si="1"/>
        <v>1038989043.7000002</v>
      </c>
      <c r="R40"/>
      <c r="S40"/>
      <c r="T40" s="42"/>
      <c r="U40" s="42"/>
      <c r="V40" s="44"/>
      <c r="W40" s="44"/>
      <c r="X40" s="44"/>
      <c r="Y40" s="44"/>
      <c r="Z40" s="44"/>
      <c r="AA40" s="44"/>
      <c r="AB40" s="44"/>
      <c r="AC40" s="44"/>
      <c r="AD40" s="44"/>
      <c r="AE40" s="44"/>
      <c r="AF40" s="44"/>
      <c r="AG40" s="44"/>
      <c r="AH40" s="44"/>
      <c r="AI40" s="44"/>
      <c r="AJ40" s="44"/>
      <c r="AK40" s="44"/>
      <c r="AL40" s="44"/>
    </row>
    <row r="41" spans="2:38">
      <c r="B41" s="10" t="s">
        <v>58</v>
      </c>
      <c r="C41" s="110">
        <v>269381705</v>
      </c>
      <c r="D41" s="110">
        <v>433988142.73000002</v>
      </c>
      <c r="E41" s="110">
        <v>0</v>
      </c>
      <c r="F41" s="110">
        <v>0</v>
      </c>
      <c r="G41" s="110">
        <v>0</v>
      </c>
      <c r="H41" s="110">
        <v>0</v>
      </c>
      <c r="I41" s="110">
        <v>0</v>
      </c>
      <c r="J41" s="98">
        <v>0</v>
      </c>
      <c r="K41" s="98">
        <v>163736.91000000009</v>
      </c>
      <c r="L41" s="98"/>
      <c r="M41" s="98">
        <v>0</v>
      </c>
      <c r="N41" s="98">
        <v>0</v>
      </c>
      <c r="O41" s="98">
        <v>645217.92000000004</v>
      </c>
      <c r="P41" s="98">
        <v>176366939.93000001</v>
      </c>
      <c r="Q41" s="98">
        <f t="shared" si="1"/>
        <v>177175894.76000002</v>
      </c>
      <c r="R41"/>
      <c r="S41"/>
      <c r="T41" s="42"/>
      <c r="U41" s="42"/>
      <c r="V41" s="44"/>
      <c r="W41" s="44"/>
      <c r="X41" s="44"/>
      <c r="Y41" s="44"/>
      <c r="Z41" s="44"/>
      <c r="AA41" s="44"/>
      <c r="AB41" s="44"/>
      <c r="AC41" s="44"/>
      <c r="AD41" s="44"/>
      <c r="AE41" s="44"/>
      <c r="AF41" s="44"/>
      <c r="AG41" s="44"/>
      <c r="AH41" s="44"/>
      <c r="AI41" s="44"/>
      <c r="AJ41" s="44"/>
      <c r="AK41" s="44"/>
      <c r="AL41" s="44"/>
    </row>
    <row r="42" spans="2:38">
      <c r="B42" s="10" t="s">
        <v>36</v>
      </c>
      <c r="C42" s="110">
        <v>174929333</v>
      </c>
      <c r="D42" s="110">
        <v>102565210.27</v>
      </c>
      <c r="E42" s="110">
        <v>0</v>
      </c>
      <c r="F42" s="110"/>
      <c r="G42" s="110"/>
      <c r="H42" s="110"/>
      <c r="I42" s="110"/>
      <c r="J42" s="98"/>
      <c r="K42" s="98"/>
      <c r="L42" s="98"/>
      <c r="M42" s="98"/>
      <c r="N42" s="98"/>
      <c r="O42" s="98"/>
      <c r="P42" s="98">
        <v>29966030.02</v>
      </c>
      <c r="Q42" s="98">
        <f t="shared" si="1"/>
        <v>29966030.02</v>
      </c>
      <c r="R42"/>
      <c r="S42"/>
      <c r="T42" s="42"/>
      <c r="U42" s="42"/>
      <c r="V42" s="44"/>
      <c r="W42" s="44"/>
      <c r="X42" s="44"/>
      <c r="Y42" s="44"/>
      <c r="Z42" s="44"/>
      <c r="AA42" s="44"/>
      <c r="AB42" s="44"/>
      <c r="AC42" s="44"/>
      <c r="AD42" s="44"/>
      <c r="AE42" s="44"/>
      <c r="AF42" s="44"/>
      <c r="AG42" s="44"/>
      <c r="AH42" s="44"/>
      <c r="AI42" s="44"/>
      <c r="AJ42" s="44"/>
      <c r="AK42" s="44"/>
      <c r="AL42" s="44"/>
    </row>
    <row r="43" spans="2:38">
      <c r="B43" s="10" t="s">
        <v>37</v>
      </c>
      <c r="C43" s="110">
        <v>0</v>
      </c>
      <c r="D43" s="110">
        <v>9194279.6199999992</v>
      </c>
      <c r="E43" s="110">
        <v>0</v>
      </c>
      <c r="F43" s="110"/>
      <c r="G43" s="110"/>
      <c r="H43" s="110"/>
      <c r="I43" s="110"/>
      <c r="J43" s="98"/>
      <c r="K43" s="98"/>
      <c r="L43" s="98"/>
      <c r="M43" s="98"/>
      <c r="N43" s="98"/>
      <c r="O43" s="98"/>
      <c r="P43" s="98">
        <v>9194279.6199999992</v>
      </c>
      <c r="Q43" s="98"/>
      <c r="R43"/>
      <c r="S43"/>
      <c r="T43" s="42"/>
      <c r="U43" s="42"/>
      <c r="V43" s="44"/>
      <c r="W43" s="44"/>
      <c r="X43" s="44"/>
      <c r="Y43" s="44"/>
      <c r="Z43" s="44"/>
      <c r="AA43" s="44"/>
      <c r="AB43" s="44"/>
      <c r="AC43" s="44"/>
      <c r="AD43" s="44"/>
      <c r="AE43" s="44"/>
      <c r="AF43" s="44"/>
      <c r="AG43" s="44"/>
      <c r="AH43" s="44"/>
      <c r="AI43" s="44"/>
      <c r="AJ43" s="44"/>
      <c r="AK43" s="44"/>
      <c r="AL43" s="44"/>
    </row>
    <row r="44" spans="2:38">
      <c r="B44" s="10" t="s">
        <v>121</v>
      </c>
      <c r="C44" s="120">
        <v>61925856</v>
      </c>
      <c r="D44" s="120">
        <v>55641737.710000001</v>
      </c>
      <c r="E44" s="110">
        <v>0</v>
      </c>
      <c r="F44" s="110">
        <v>0</v>
      </c>
      <c r="G44" s="110">
        <v>0</v>
      </c>
      <c r="H44" s="110">
        <v>0</v>
      </c>
      <c r="I44" s="110"/>
      <c r="J44" s="98"/>
      <c r="K44" s="98">
        <v>0</v>
      </c>
      <c r="L44" s="98"/>
      <c r="M44" s="98"/>
      <c r="N44" s="98">
        <v>0</v>
      </c>
      <c r="O44" s="98"/>
      <c r="P44" s="98">
        <v>3818604.73</v>
      </c>
      <c r="Q44" s="98">
        <f t="shared" si="1"/>
        <v>3818604.73</v>
      </c>
      <c r="R44"/>
      <c r="S44"/>
      <c r="T44" s="42"/>
      <c r="U44" s="42"/>
      <c r="V44" s="44"/>
      <c r="W44" s="44"/>
      <c r="X44" s="44"/>
      <c r="Y44" s="44"/>
      <c r="Z44" s="44"/>
      <c r="AA44" s="44"/>
      <c r="AB44" s="44"/>
      <c r="AC44" s="44"/>
      <c r="AD44" s="44"/>
      <c r="AE44" s="44"/>
      <c r="AF44" s="44"/>
      <c r="AG44" s="44"/>
      <c r="AH44" s="44"/>
      <c r="AI44" s="44"/>
      <c r="AJ44" s="44"/>
      <c r="AK44" s="44"/>
      <c r="AL44" s="44"/>
    </row>
    <row r="45" spans="2:38">
      <c r="B45" s="10" t="s">
        <v>122</v>
      </c>
      <c r="C45" s="120">
        <v>0</v>
      </c>
      <c r="D45" s="120">
        <v>9767257.8699999992</v>
      </c>
      <c r="E45" s="110">
        <v>0</v>
      </c>
      <c r="F45" s="110"/>
      <c r="G45" s="110"/>
      <c r="H45" s="110"/>
      <c r="I45" s="110"/>
      <c r="J45" s="98"/>
      <c r="K45" s="98"/>
      <c r="L45" s="98"/>
      <c r="M45" s="98"/>
      <c r="N45" s="98"/>
      <c r="O45" s="98"/>
      <c r="P45" s="98">
        <v>9758748.0099999998</v>
      </c>
      <c r="Q45" s="98"/>
      <c r="R45"/>
      <c r="S45"/>
      <c r="T45" s="42"/>
      <c r="U45" s="42"/>
      <c r="V45" s="44"/>
      <c r="W45" s="44"/>
      <c r="X45" s="44"/>
      <c r="Y45" s="44"/>
      <c r="Z45" s="44"/>
      <c r="AA45" s="44"/>
      <c r="AB45" s="44"/>
      <c r="AC45" s="44"/>
      <c r="AD45" s="44"/>
      <c r="AE45" s="44"/>
      <c r="AF45" s="44"/>
      <c r="AG45" s="44"/>
      <c r="AH45" s="44"/>
      <c r="AI45" s="44"/>
      <c r="AJ45" s="44"/>
      <c r="AK45" s="44"/>
      <c r="AL45" s="44"/>
    </row>
    <row r="46" spans="2:38">
      <c r="B46" s="10" t="s">
        <v>40</v>
      </c>
      <c r="C46" s="110">
        <v>7665000</v>
      </c>
      <c r="D46" s="110">
        <v>27813091.02</v>
      </c>
      <c r="E46" s="110">
        <v>0</v>
      </c>
      <c r="F46" s="110"/>
      <c r="G46" s="110">
        <v>1067279.82</v>
      </c>
      <c r="H46" s="110"/>
      <c r="I46" s="110"/>
      <c r="J46" s="98">
        <v>0</v>
      </c>
      <c r="K46" s="98">
        <v>4698783.92</v>
      </c>
      <c r="L46" s="98"/>
      <c r="M46" s="98"/>
      <c r="N46" s="98">
        <v>840047.81</v>
      </c>
      <c r="O46" s="98">
        <v>5250204.3600000003</v>
      </c>
      <c r="P46" s="98">
        <v>7681091.3900000006</v>
      </c>
      <c r="Q46" s="98">
        <f t="shared" si="1"/>
        <v>19537407.300000001</v>
      </c>
      <c r="R46"/>
      <c r="S46"/>
      <c r="T46" s="42"/>
      <c r="U46" s="42"/>
      <c r="V46" s="44"/>
      <c r="W46" s="44"/>
      <c r="X46" s="44"/>
      <c r="Y46" s="44"/>
      <c r="Z46" s="44"/>
      <c r="AA46" s="44"/>
      <c r="AB46" s="44"/>
      <c r="AC46" s="44"/>
      <c r="AD46" s="44"/>
      <c r="AE46" s="44"/>
      <c r="AF46" s="44"/>
      <c r="AG46" s="44"/>
      <c r="AH46" s="44"/>
      <c r="AI46" s="44"/>
      <c r="AJ46" s="44"/>
      <c r="AK46" s="44"/>
      <c r="AL46" s="44"/>
    </row>
    <row r="47" spans="2:38">
      <c r="B47" s="10" t="s">
        <v>41</v>
      </c>
      <c r="C47" s="110">
        <v>109001491</v>
      </c>
      <c r="D47" s="110">
        <v>128535533.62</v>
      </c>
      <c r="E47" s="110">
        <v>0</v>
      </c>
      <c r="F47" s="110"/>
      <c r="G47" s="110"/>
      <c r="H47" s="110">
        <v>0</v>
      </c>
      <c r="I47" s="110">
        <v>0</v>
      </c>
      <c r="J47" s="98">
        <v>0</v>
      </c>
      <c r="K47" s="98">
        <v>8235798.1299999999</v>
      </c>
      <c r="L47" s="98"/>
      <c r="M47" s="98"/>
      <c r="N47" s="98">
        <v>0</v>
      </c>
      <c r="O47" s="98"/>
      <c r="P47" s="98">
        <v>53752774.520000011</v>
      </c>
      <c r="Q47" s="98">
        <f t="shared" si="1"/>
        <v>61988572.650000013</v>
      </c>
      <c r="R47"/>
      <c r="S47"/>
      <c r="T47" s="42"/>
      <c r="U47" s="42"/>
      <c r="V47" s="44"/>
      <c r="W47" s="44"/>
      <c r="X47" s="44"/>
      <c r="Y47" s="44"/>
      <c r="Z47" s="44"/>
      <c r="AA47" s="44"/>
      <c r="AB47" s="44"/>
      <c r="AC47" s="44"/>
      <c r="AD47" s="44"/>
      <c r="AE47" s="44"/>
      <c r="AF47" s="44"/>
      <c r="AG47" s="44"/>
      <c r="AH47" s="44"/>
      <c r="AI47" s="44"/>
      <c r="AJ47" s="44"/>
      <c r="AK47" s="44"/>
      <c r="AL47" s="44"/>
    </row>
    <row r="48" spans="2:38">
      <c r="B48" s="10" t="s">
        <v>42</v>
      </c>
      <c r="C48" s="110">
        <v>5049850</v>
      </c>
      <c r="D48" s="110">
        <v>5049850</v>
      </c>
      <c r="E48" s="110">
        <v>0</v>
      </c>
      <c r="F48" s="110"/>
      <c r="G48" s="110"/>
      <c r="H48" s="110"/>
      <c r="I48" s="110"/>
      <c r="J48" s="98"/>
      <c r="K48" s="98"/>
      <c r="L48" s="98"/>
      <c r="M48" s="98"/>
      <c r="N48" s="98">
        <v>0</v>
      </c>
      <c r="O48" s="98"/>
      <c r="P48" s="98"/>
      <c r="Q48" s="98">
        <f t="shared" si="1"/>
        <v>0</v>
      </c>
      <c r="R48"/>
      <c r="S48"/>
      <c r="T48" s="42"/>
      <c r="U48" s="42"/>
      <c r="V48" s="44"/>
      <c r="W48" s="44"/>
      <c r="X48" s="44"/>
      <c r="Y48" s="44"/>
      <c r="Z48" s="44"/>
      <c r="AA48" s="44"/>
      <c r="AB48" s="44"/>
      <c r="AC48" s="44"/>
      <c r="AD48" s="44"/>
      <c r="AE48" s="44"/>
      <c r="AF48" s="44"/>
      <c r="AG48" s="44"/>
      <c r="AH48" s="44"/>
      <c r="AI48" s="44"/>
      <c r="AJ48" s="44"/>
      <c r="AK48" s="44"/>
      <c r="AL48" s="44"/>
    </row>
    <row r="49" spans="1:38">
      <c r="B49" s="10" t="s">
        <v>60</v>
      </c>
      <c r="C49" s="110">
        <v>917216892</v>
      </c>
      <c r="D49" s="110">
        <v>1214932322.1100001</v>
      </c>
      <c r="E49" s="110">
        <v>1229599.8500000001</v>
      </c>
      <c r="F49" s="110">
        <v>15941942.060000001</v>
      </c>
      <c r="G49" s="110">
        <v>17637150.759999998</v>
      </c>
      <c r="H49" s="110">
        <v>19440103.43</v>
      </c>
      <c r="I49" s="110">
        <v>31572128.959999997</v>
      </c>
      <c r="J49" s="98">
        <v>25397305.169999994</v>
      </c>
      <c r="K49" s="98">
        <v>37240096.299999997</v>
      </c>
      <c r="L49" s="98">
        <v>25005615.379999999</v>
      </c>
      <c r="M49" s="98">
        <v>28822223.800000001</v>
      </c>
      <c r="N49" s="98">
        <v>37395779.32</v>
      </c>
      <c r="O49" s="98">
        <v>37380368.370000005</v>
      </c>
      <c r="P49" s="98">
        <v>146907924.84</v>
      </c>
      <c r="Q49" s="98">
        <f t="shared" si="1"/>
        <v>423970238.24000001</v>
      </c>
      <c r="R49"/>
      <c r="S49"/>
      <c r="T49" s="42"/>
      <c r="U49" s="42"/>
      <c r="V49" s="44"/>
      <c r="W49" s="44"/>
      <c r="X49" s="44"/>
      <c r="Y49" s="44"/>
      <c r="Z49" s="44"/>
      <c r="AA49" s="44"/>
      <c r="AB49" s="44"/>
      <c r="AC49" s="44"/>
      <c r="AD49" s="44"/>
      <c r="AE49" s="44"/>
      <c r="AF49" s="44"/>
      <c r="AG49" s="44"/>
      <c r="AH49" s="44"/>
      <c r="AI49" s="44"/>
      <c r="AJ49" s="44"/>
      <c r="AK49" s="44"/>
      <c r="AL49" s="44"/>
    </row>
    <row r="50" spans="1:38">
      <c r="A50" s="10"/>
      <c r="B50" s="10" t="s">
        <v>61</v>
      </c>
      <c r="C50" s="110">
        <v>415589999</v>
      </c>
      <c r="D50" s="110">
        <v>689383132.87</v>
      </c>
      <c r="E50" s="110">
        <v>0</v>
      </c>
      <c r="F50" s="110"/>
      <c r="G50" s="110"/>
      <c r="H50" s="110"/>
      <c r="I50" s="110">
        <v>0</v>
      </c>
      <c r="J50" s="98">
        <v>0</v>
      </c>
      <c r="K50" s="98">
        <v>22459307.680000003</v>
      </c>
      <c r="L50" s="98"/>
      <c r="M50" s="98"/>
      <c r="N50" s="98">
        <v>0</v>
      </c>
      <c r="O50" s="98">
        <v>0</v>
      </c>
      <c r="P50" s="98">
        <v>278598744.11999995</v>
      </c>
      <c r="Q50" s="98">
        <f t="shared" si="1"/>
        <v>301058051.79999995</v>
      </c>
      <c r="R50"/>
      <c r="S50"/>
      <c r="T50" s="42"/>
      <c r="U50" s="42"/>
      <c r="V50" s="44"/>
      <c r="W50" s="44"/>
      <c r="X50" s="44"/>
      <c r="Y50" s="44"/>
      <c r="Z50" s="44"/>
      <c r="AA50" s="44"/>
      <c r="AB50" s="44"/>
      <c r="AC50" s="44"/>
      <c r="AD50" s="44"/>
      <c r="AE50" s="44"/>
      <c r="AF50" s="44"/>
      <c r="AG50" s="44"/>
      <c r="AH50" s="44"/>
      <c r="AI50" s="44"/>
      <c r="AJ50" s="44"/>
      <c r="AK50" s="44"/>
      <c r="AL50" s="44"/>
    </row>
    <row r="51" spans="1:38">
      <c r="B51" s="10" t="s">
        <v>71</v>
      </c>
      <c r="C51" s="110">
        <v>28801592</v>
      </c>
      <c r="D51" s="110">
        <v>31003163.68</v>
      </c>
      <c r="E51" s="110">
        <v>0</v>
      </c>
      <c r="F51" s="110"/>
      <c r="G51" s="110"/>
      <c r="H51" s="110">
        <v>0</v>
      </c>
      <c r="I51" s="110">
        <v>0</v>
      </c>
      <c r="J51" s="98">
        <v>0</v>
      </c>
      <c r="K51" s="98">
        <v>751892.36999999988</v>
      </c>
      <c r="L51" s="98"/>
      <c r="M51" s="98"/>
      <c r="N51" s="98">
        <v>0</v>
      </c>
      <c r="O51" s="98">
        <v>0</v>
      </c>
      <c r="P51" s="98">
        <v>0</v>
      </c>
      <c r="Q51" s="98">
        <f t="shared" si="1"/>
        <v>751892.36999999988</v>
      </c>
      <c r="R51"/>
      <c r="S51"/>
      <c r="T51" s="42"/>
      <c r="U51" s="42"/>
      <c r="V51" s="44"/>
      <c r="W51" s="44"/>
      <c r="X51" s="44"/>
      <c r="Y51" s="44"/>
      <c r="Z51" s="44"/>
      <c r="AA51" s="44"/>
      <c r="AB51" s="44"/>
      <c r="AC51" s="44"/>
      <c r="AD51" s="44"/>
      <c r="AE51" s="44"/>
      <c r="AF51" s="44"/>
      <c r="AG51" s="44"/>
      <c r="AH51" s="44"/>
      <c r="AI51" s="44"/>
      <c r="AJ51" s="44"/>
      <c r="AK51" s="44"/>
      <c r="AL51" s="44"/>
    </row>
    <row r="52" spans="1:38">
      <c r="B52" s="10" t="s">
        <v>62</v>
      </c>
      <c r="C52" s="110">
        <v>0</v>
      </c>
      <c r="D52" s="110">
        <v>73156046.459999993</v>
      </c>
      <c r="E52" s="110">
        <v>0</v>
      </c>
      <c r="F52" s="110"/>
      <c r="G52" s="110"/>
      <c r="H52" s="110"/>
      <c r="I52" s="110"/>
      <c r="J52" s="98"/>
      <c r="K52" s="98"/>
      <c r="L52" s="98">
        <v>0</v>
      </c>
      <c r="M52" s="98">
        <v>0</v>
      </c>
      <c r="N52" s="98">
        <v>0</v>
      </c>
      <c r="O52" s="98">
        <v>0</v>
      </c>
      <c r="P52" s="98">
        <v>1769324.2000000002</v>
      </c>
      <c r="Q52" s="98">
        <f t="shared" si="1"/>
        <v>1769324.2000000002</v>
      </c>
      <c r="R52"/>
      <c r="S52"/>
      <c r="T52" s="42"/>
      <c r="U52" s="42"/>
      <c r="V52" s="44"/>
      <c r="W52" s="44"/>
      <c r="X52" s="44"/>
      <c r="Y52" s="44"/>
      <c r="Z52" s="44"/>
      <c r="AA52" s="44"/>
      <c r="AB52" s="44"/>
      <c r="AC52" s="44"/>
      <c r="AD52" s="44"/>
      <c r="AE52" s="44"/>
      <c r="AF52" s="44"/>
      <c r="AG52" s="44"/>
      <c r="AH52" s="44"/>
      <c r="AI52" s="44"/>
      <c r="AJ52" s="44"/>
      <c r="AK52" s="44"/>
      <c r="AL52" s="44"/>
    </row>
    <row r="53" spans="1:38">
      <c r="B53" s="112" t="s">
        <v>64</v>
      </c>
      <c r="C53" s="121">
        <f t="shared" ref="C53:Q53" si="6">C10+C17+C20+C23++C40</f>
        <v>1046280711338</v>
      </c>
      <c r="D53" s="121">
        <f t="shared" si="6"/>
        <v>1186515534116.4502</v>
      </c>
      <c r="E53" s="94">
        <f t="shared" si="6"/>
        <v>78737716643.660004</v>
      </c>
      <c r="F53" s="94">
        <f t="shared" si="6"/>
        <v>74378672714.270004</v>
      </c>
      <c r="G53" s="94">
        <f t="shared" si="6"/>
        <v>78699294772.959991</v>
      </c>
      <c r="H53" s="94">
        <f t="shared" si="6"/>
        <v>69000836399.420013</v>
      </c>
      <c r="I53" s="94">
        <f t="shared" si="6"/>
        <v>77866674133.070007</v>
      </c>
      <c r="J53" s="94">
        <f t="shared" si="6"/>
        <v>111666494399.98001</v>
      </c>
      <c r="K53" s="94">
        <f t="shared" si="6"/>
        <v>85990060993.719986</v>
      </c>
      <c r="L53" s="94">
        <f t="shared" si="6"/>
        <v>82173307458.069992</v>
      </c>
      <c r="M53" s="94">
        <f t="shared" si="6"/>
        <v>71556049272.860001</v>
      </c>
      <c r="N53" s="94">
        <f t="shared" si="6"/>
        <v>86201477106.730011</v>
      </c>
      <c r="O53" s="94">
        <f t="shared" si="6"/>
        <v>186515352785.62</v>
      </c>
      <c r="P53" s="94">
        <f t="shared" si="6"/>
        <v>170950773008.51004</v>
      </c>
      <c r="Q53" s="94">
        <f t="shared" si="6"/>
        <v>1173736709688.8701</v>
      </c>
      <c r="R53"/>
      <c r="S53"/>
      <c r="T53" s="44"/>
      <c r="U53" s="44"/>
      <c r="V53" s="44"/>
      <c r="W53" s="44"/>
      <c r="X53" s="44"/>
      <c r="Y53" s="44"/>
      <c r="Z53" s="44"/>
      <c r="AA53" s="44"/>
      <c r="AB53" s="44"/>
      <c r="AC53" s="44"/>
      <c r="AD53" s="44"/>
      <c r="AE53" s="44"/>
      <c r="AF53" s="44"/>
      <c r="AG53" s="44"/>
      <c r="AH53" s="44"/>
      <c r="AI53"/>
      <c r="AJ53"/>
      <c r="AK53"/>
      <c r="AL53"/>
    </row>
    <row r="54" spans="1:38">
      <c r="B54" s="84"/>
      <c r="C54" s="122"/>
      <c r="D54" s="122"/>
      <c r="E54" s="16"/>
      <c r="F54" s="17"/>
      <c r="G54" s="17"/>
      <c r="H54" s="17"/>
      <c r="I54" s="17"/>
      <c r="J54" s="17"/>
      <c r="K54" s="17"/>
      <c r="L54" s="17"/>
      <c r="M54" s="17"/>
      <c r="N54" s="17"/>
      <c r="O54" s="17"/>
      <c r="P54" s="17"/>
      <c r="Q54" s="17"/>
      <c r="R54" s="42"/>
      <c r="S54" s="42"/>
      <c r="T54" s="44"/>
      <c r="U54" s="44"/>
      <c r="V54" s="44"/>
      <c r="W54" s="44"/>
      <c r="X54" s="44"/>
      <c r="Y54" s="44"/>
      <c r="Z54" s="44"/>
      <c r="AA54" s="44"/>
      <c r="AB54" s="44"/>
      <c r="AC54" s="44"/>
      <c r="AD54" s="44"/>
      <c r="AE54" s="44"/>
      <c r="AF54" s="44"/>
      <c r="AG54" s="44"/>
      <c r="AH54" s="44"/>
      <c r="AI54" s="44"/>
      <c r="AJ54"/>
      <c r="AK54"/>
      <c r="AL54"/>
    </row>
    <row r="55" spans="1:38">
      <c r="B55" s="112"/>
      <c r="C55" s="123"/>
      <c r="D55" s="123"/>
      <c r="E55" s="102" t="s">
        <v>12</v>
      </c>
      <c r="F55" s="102" t="s">
        <v>13</v>
      </c>
      <c r="G55" s="102" t="s">
        <v>14</v>
      </c>
      <c r="H55" s="102" t="s">
        <v>15</v>
      </c>
      <c r="I55" s="102" t="str">
        <f t="shared" ref="I55:P55" si="7">+I9</f>
        <v>MAYO</v>
      </c>
      <c r="J55" s="102" t="str">
        <f t="shared" si="7"/>
        <v>JUNIO</v>
      </c>
      <c r="K55" s="102" t="str">
        <f t="shared" si="7"/>
        <v>JULIO</v>
      </c>
      <c r="L55" s="102" t="str">
        <f t="shared" si="7"/>
        <v>AGOSTO</v>
      </c>
      <c r="M55" s="102" t="str">
        <f t="shared" si="7"/>
        <v>SEPTIEMBRE</v>
      </c>
      <c r="N55" s="102" t="str">
        <f t="shared" si="7"/>
        <v>OCTUBRE</v>
      </c>
      <c r="O55" s="102" t="str">
        <f t="shared" si="7"/>
        <v>NOVIEMBRE</v>
      </c>
      <c r="P55" s="102" t="str">
        <f t="shared" si="7"/>
        <v>DICIEMBRE</v>
      </c>
      <c r="Q55" s="102" t="s">
        <v>24</v>
      </c>
      <c r="S55" s="42"/>
      <c r="T55" s="44"/>
      <c r="U55" s="44"/>
      <c r="V55" s="44"/>
      <c r="W55" s="44"/>
      <c r="X55" s="44"/>
      <c r="Y55" s="44"/>
      <c r="Z55" s="44"/>
      <c r="AA55" s="44"/>
      <c r="AB55" s="44"/>
      <c r="AC55" s="44"/>
      <c r="AD55" s="44"/>
      <c r="AE55" s="44"/>
      <c r="AF55" s="44"/>
      <c r="AG55" s="44"/>
      <c r="AH55" s="44"/>
      <c r="AI55" s="44"/>
      <c r="AJ55"/>
      <c r="AK55"/>
      <c r="AL55"/>
    </row>
    <row r="56" spans="1:38">
      <c r="B56" s="8" t="s">
        <v>25</v>
      </c>
      <c r="C56" s="90">
        <f>C57</f>
        <v>25370914759</v>
      </c>
      <c r="D56" s="90">
        <f>D57</f>
        <v>18115422701</v>
      </c>
      <c r="E56" s="90">
        <f>SUM(E57)</f>
        <v>195826666.63</v>
      </c>
      <c r="F56" s="90">
        <f t="shared" ref="F56:P56" si="8">SUM(F57)</f>
        <v>671724986.28999996</v>
      </c>
      <c r="G56" s="90">
        <f t="shared" si="8"/>
        <v>285890970.54999995</v>
      </c>
      <c r="H56" s="90">
        <f t="shared" si="8"/>
        <v>329683970.99000001</v>
      </c>
      <c r="I56" s="90">
        <f t="shared" si="8"/>
        <v>3383458752.8899999</v>
      </c>
      <c r="J56" s="90">
        <f t="shared" si="8"/>
        <v>395826132.96000004</v>
      </c>
      <c r="K56" s="90">
        <f t="shared" si="8"/>
        <v>181182320.13999999</v>
      </c>
      <c r="L56" s="90">
        <f t="shared" si="8"/>
        <v>181205294.63</v>
      </c>
      <c r="M56" s="90">
        <f t="shared" si="8"/>
        <v>251452784.25999996</v>
      </c>
      <c r="N56" s="90">
        <f t="shared" si="8"/>
        <v>1282635030.9300001</v>
      </c>
      <c r="O56" s="90">
        <f t="shared" si="8"/>
        <v>2260093864.1999998</v>
      </c>
      <c r="P56" s="90">
        <f t="shared" si="8"/>
        <v>7452006717.7900009</v>
      </c>
      <c r="Q56" s="90">
        <f t="shared" ref="Q56:Q62" si="9">SUM(E56:P56)</f>
        <v>16870987492.260002</v>
      </c>
      <c r="R56" s="42"/>
      <c r="S56" s="42"/>
      <c r="T56" s="44"/>
      <c r="U56" s="44"/>
      <c r="V56" s="44"/>
      <c r="W56" s="44"/>
      <c r="X56" s="44"/>
      <c r="Y56" s="44"/>
      <c r="Z56" s="44"/>
      <c r="AA56" s="44"/>
      <c r="AB56" s="44"/>
      <c r="AC56" s="44"/>
      <c r="AD56" s="44"/>
      <c r="AE56" s="44"/>
      <c r="AF56" s="44"/>
      <c r="AG56" s="44"/>
      <c r="AH56" s="44"/>
      <c r="AI56" s="44"/>
      <c r="AJ56"/>
      <c r="AK56"/>
      <c r="AL56"/>
    </row>
    <row r="57" spans="1:38">
      <c r="B57" s="115" t="s">
        <v>26</v>
      </c>
      <c r="C57" s="110">
        <v>25370914759</v>
      </c>
      <c r="D57" s="110">
        <v>18115422701</v>
      </c>
      <c r="E57" s="110">
        <v>195826666.63</v>
      </c>
      <c r="F57" s="110">
        <v>671724986.28999996</v>
      </c>
      <c r="G57" s="110">
        <v>285890970.54999995</v>
      </c>
      <c r="H57" s="110">
        <v>329683970.99000001</v>
      </c>
      <c r="I57" s="110">
        <v>3383458752.8899999</v>
      </c>
      <c r="J57" s="98">
        <v>395826132.96000004</v>
      </c>
      <c r="K57" s="98">
        <v>181182320.13999999</v>
      </c>
      <c r="L57" s="98">
        <v>181205294.63</v>
      </c>
      <c r="M57" s="98">
        <v>251452784.25999996</v>
      </c>
      <c r="N57" s="98">
        <v>1282635030.9300001</v>
      </c>
      <c r="O57" s="98">
        <v>2260093864.1999998</v>
      </c>
      <c r="P57" s="98">
        <v>7452006717.7900009</v>
      </c>
      <c r="Q57" s="98">
        <f t="shared" si="9"/>
        <v>16870987492.260002</v>
      </c>
      <c r="R57" s="42"/>
      <c r="S57" s="42"/>
      <c r="T57" s="44"/>
      <c r="U57" s="44"/>
      <c r="V57" s="44"/>
      <c r="W57" s="44"/>
      <c r="X57" s="44"/>
      <c r="Y57" s="44"/>
      <c r="Z57" s="44"/>
      <c r="AA57" s="44"/>
      <c r="AB57" s="44"/>
      <c r="AC57" s="44"/>
      <c r="AD57" s="44"/>
      <c r="AE57" s="44"/>
      <c r="AF57" s="44"/>
      <c r="AG57" s="44"/>
      <c r="AH57" s="44"/>
      <c r="AI57" s="44"/>
      <c r="AJ57"/>
      <c r="AK57"/>
      <c r="AL57"/>
    </row>
    <row r="58" spans="1:38">
      <c r="B58" s="8" t="s">
        <v>30</v>
      </c>
      <c r="C58" s="90">
        <f>C59</f>
        <v>550000000</v>
      </c>
      <c r="D58" s="90">
        <f>D59</f>
        <v>550000000</v>
      </c>
      <c r="E58" s="90">
        <f>SUM(E59)</f>
        <v>0</v>
      </c>
      <c r="F58" s="90">
        <f t="shared" ref="F58:O58" si="10">SUM(F59)</f>
        <v>0</v>
      </c>
      <c r="G58" s="90">
        <f t="shared" si="10"/>
        <v>0</v>
      </c>
      <c r="H58" s="90">
        <f t="shared" si="10"/>
        <v>0</v>
      </c>
      <c r="I58" s="90">
        <f t="shared" si="10"/>
        <v>0</v>
      </c>
      <c r="J58" s="90">
        <f t="shared" si="10"/>
        <v>0</v>
      </c>
      <c r="K58" s="90">
        <f t="shared" si="10"/>
        <v>0</v>
      </c>
      <c r="L58" s="90">
        <f t="shared" si="10"/>
        <v>550000000</v>
      </c>
      <c r="M58" s="90">
        <f t="shared" si="10"/>
        <v>0</v>
      </c>
      <c r="N58" s="90">
        <f t="shared" si="10"/>
        <v>0</v>
      </c>
      <c r="O58" s="90">
        <f t="shared" si="10"/>
        <v>0</v>
      </c>
      <c r="P58" s="90">
        <f t="shared" ref="P58" si="11">+P59</f>
        <v>0</v>
      </c>
      <c r="Q58" s="90">
        <f t="shared" si="9"/>
        <v>550000000</v>
      </c>
      <c r="R58" s="42"/>
      <c r="S58" s="42"/>
      <c r="T58" s="44"/>
      <c r="U58" s="44"/>
      <c r="V58" s="44"/>
      <c r="W58" s="44"/>
      <c r="X58" s="44"/>
      <c r="Y58" s="44"/>
      <c r="Z58" s="44"/>
      <c r="AA58" s="44"/>
      <c r="AB58" s="44"/>
      <c r="AC58" s="44"/>
      <c r="AD58" s="44"/>
      <c r="AE58" s="44"/>
      <c r="AF58" s="44"/>
      <c r="AG58" s="44"/>
      <c r="AH58" s="44"/>
      <c r="AI58" s="44"/>
      <c r="AJ58"/>
      <c r="AK58"/>
      <c r="AL58"/>
    </row>
    <row r="59" spans="1:38">
      <c r="B59" s="115" t="s">
        <v>26</v>
      </c>
      <c r="C59" s="110">
        <v>550000000</v>
      </c>
      <c r="D59" s="110">
        <v>550000000</v>
      </c>
      <c r="E59" s="90">
        <v>0</v>
      </c>
      <c r="F59" s="90">
        <v>0</v>
      </c>
      <c r="G59" s="90">
        <v>0</v>
      </c>
      <c r="H59" s="90">
        <v>0</v>
      </c>
      <c r="I59" s="90">
        <v>0</v>
      </c>
      <c r="J59" s="90">
        <v>0</v>
      </c>
      <c r="K59" s="90">
        <v>0</v>
      </c>
      <c r="L59" s="91">
        <v>550000000</v>
      </c>
      <c r="M59" s="91">
        <v>0</v>
      </c>
      <c r="N59" s="90">
        <v>0</v>
      </c>
      <c r="O59" s="90">
        <v>0</v>
      </c>
      <c r="P59" s="90">
        <v>0</v>
      </c>
      <c r="Q59" s="98">
        <f t="shared" si="9"/>
        <v>550000000</v>
      </c>
      <c r="R59" s="42"/>
      <c r="S59" s="42"/>
      <c r="T59" s="44"/>
      <c r="U59" s="44"/>
      <c r="V59" s="44"/>
      <c r="W59" s="44"/>
      <c r="X59" s="44"/>
      <c r="Y59" s="44"/>
      <c r="Z59" s="44"/>
      <c r="AA59" s="44"/>
      <c r="AB59" s="44"/>
      <c r="AC59" s="44"/>
      <c r="AD59" s="44"/>
      <c r="AE59" s="44"/>
      <c r="AF59" s="44"/>
      <c r="AG59" s="44"/>
      <c r="AH59" s="44"/>
      <c r="AI59" s="44"/>
      <c r="AJ59"/>
      <c r="AK59"/>
      <c r="AL59"/>
    </row>
    <row r="60" spans="1:38">
      <c r="B60" s="8" t="s">
        <v>32</v>
      </c>
      <c r="C60" s="110">
        <f>SUM(C61:C62)</f>
        <v>0</v>
      </c>
      <c r="D60" s="90">
        <f>SUM(D61:D62)</f>
        <v>2109988180</v>
      </c>
      <c r="E60" s="90">
        <f>SUM(E61:E62)</f>
        <v>0</v>
      </c>
      <c r="F60" s="90">
        <f t="shared" ref="F60:P60" si="12">SUM(F61:F62)</f>
        <v>0</v>
      </c>
      <c r="G60" s="90">
        <f t="shared" si="12"/>
        <v>0</v>
      </c>
      <c r="H60" s="90">
        <f t="shared" si="12"/>
        <v>0</v>
      </c>
      <c r="I60" s="90">
        <f t="shared" si="12"/>
        <v>0</v>
      </c>
      <c r="J60" s="90">
        <f t="shared" si="12"/>
        <v>222880448.12</v>
      </c>
      <c r="K60" s="90">
        <f t="shared" si="12"/>
        <v>877769527.45000005</v>
      </c>
      <c r="L60" s="90">
        <f t="shared" si="12"/>
        <v>518474864.93000001</v>
      </c>
      <c r="M60" s="90">
        <f t="shared" si="12"/>
        <v>0</v>
      </c>
      <c r="N60" s="90">
        <f t="shared" si="12"/>
        <v>388798972.28000003</v>
      </c>
      <c r="O60" s="90">
        <f t="shared" si="12"/>
        <v>0</v>
      </c>
      <c r="P60" s="90">
        <f t="shared" si="12"/>
        <v>94234297.820000008</v>
      </c>
      <c r="Q60" s="131">
        <f>SUM(E60:P60)</f>
        <v>2102158110.6000001</v>
      </c>
      <c r="R60" s="42"/>
      <c r="S60" s="42"/>
      <c r="T60" s="44"/>
      <c r="U60" s="44"/>
      <c r="V60" s="44"/>
      <c r="W60" s="44"/>
      <c r="X60" s="44"/>
      <c r="Y60" s="44"/>
      <c r="Z60" s="44"/>
      <c r="AA60" s="44"/>
      <c r="AB60" s="44"/>
      <c r="AC60" s="44"/>
      <c r="AD60" s="44"/>
      <c r="AE60" s="44"/>
      <c r="AF60" s="44"/>
      <c r="AG60" s="44"/>
      <c r="AH60" s="44"/>
      <c r="AI60" s="44"/>
      <c r="AJ60"/>
      <c r="AK60"/>
      <c r="AL60"/>
    </row>
    <row r="61" spans="1:38">
      <c r="B61" s="115" t="s">
        <v>34</v>
      </c>
      <c r="C61" s="110">
        <v>0</v>
      </c>
      <c r="D61" s="110">
        <v>2109988180</v>
      </c>
      <c r="E61" s="90">
        <v>0</v>
      </c>
      <c r="F61" s="90"/>
      <c r="G61" s="90"/>
      <c r="H61" s="90">
        <v>0</v>
      </c>
      <c r="I61" s="90">
        <v>0</v>
      </c>
      <c r="J61" s="110">
        <v>222880448.12</v>
      </c>
      <c r="K61" s="91">
        <v>877769527.45000005</v>
      </c>
      <c r="L61" s="91">
        <v>518474864.93000001</v>
      </c>
      <c r="M61" s="91"/>
      <c r="N61" s="98">
        <v>388798972.28000003</v>
      </c>
      <c r="O61" s="90">
        <v>0</v>
      </c>
      <c r="P61" s="90">
        <v>94234297.820000008</v>
      </c>
      <c r="Q61" s="98">
        <f t="shared" si="9"/>
        <v>2102158110.6000001</v>
      </c>
      <c r="R61" s="42"/>
      <c r="S61" s="42"/>
      <c r="T61" s="44"/>
      <c r="U61" s="44"/>
      <c r="V61" s="44"/>
      <c r="W61" s="44"/>
      <c r="X61" s="44"/>
      <c r="Y61" s="44"/>
      <c r="Z61" s="44"/>
      <c r="AA61" s="44"/>
      <c r="AB61" s="44"/>
      <c r="AC61" s="44"/>
      <c r="AD61" s="44"/>
      <c r="AE61" s="44"/>
      <c r="AF61" s="44"/>
      <c r="AG61" s="44"/>
      <c r="AH61" s="44"/>
      <c r="AI61" s="44"/>
      <c r="AJ61"/>
      <c r="AK61"/>
      <c r="AL61"/>
    </row>
    <row r="62" spans="1:38">
      <c r="B62" s="115" t="s">
        <v>150</v>
      </c>
      <c r="C62" s="110">
        <v>0</v>
      </c>
      <c r="D62" s="110">
        <v>0</v>
      </c>
      <c r="E62" s="90">
        <v>0</v>
      </c>
      <c r="F62" s="90"/>
      <c r="G62" s="90"/>
      <c r="H62" s="90"/>
      <c r="I62" s="90"/>
      <c r="J62" s="110"/>
      <c r="K62" s="91"/>
      <c r="L62" s="90"/>
      <c r="M62" s="90">
        <v>0</v>
      </c>
      <c r="N62" s="90">
        <v>0</v>
      </c>
      <c r="O62" s="90"/>
      <c r="P62" s="90"/>
      <c r="Q62" s="98">
        <f t="shared" si="9"/>
        <v>0</v>
      </c>
      <c r="R62" s="42"/>
      <c r="S62" s="42"/>
      <c r="T62" s="44"/>
      <c r="U62" s="44"/>
      <c r="V62" s="44"/>
      <c r="W62" s="44"/>
      <c r="X62" s="44"/>
      <c r="Y62" s="44"/>
      <c r="Z62" s="44"/>
      <c r="AA62" s="44"/>
      <c r="AB62" s="44"/>
      <c r="AC62" s="44"/>
      <c r="AD62" s="44"/>
      <c r="AE62" s="44"/>
      <c r="AF62" s="44"/>
      <c r="AG62" s="44"/>
      <c r="AH62" s="44"/>
      <c r="AI62" s="44"/>
      <c r="AJ62"/>
      <c r="AK62"/>
      <c r="AL62"/>
    </row>
    <row r="63" spans="1:38">
      <c r="B63" s="8" t="s">
        <v>35</v>
      </c>
      <c r="C63" s="90">
        <f>SUM(C64:C71)</f>
        <v>83363684553</v>
      </c>
      <c r="D63" s="90">
        <f>SUM(D64:D71)</f>
        <v>68433318350</v>
      </c>
      <c r="E63" s="90">
        <f>SUM(E64:E71)</f>
        <v>8245828337.5699997</v>
      </c>
      <c r="F63" s="90">
        <f t="shared" ref="F63:K63" si="13">SUM(F64:F71)</f>
        <v>18963877054.029999</v>
      </c>
      <c r="G63" s="90">
        <f t="shared" si="13"/>
        <v>4908964034.4300003</v>
      </c>
      <c r="H63" s="90">
        <f t="shared" si="13"/>
        <v>3106451465.29</v>
      </c>
      <c r="I63" s="90">
        <f t="shared" si="13"/>
        <v>3648812325.1999998</v>
      </c>
      <c r="J63" s="90">
        <f t="shared" si="13"/>
        <v>1556581382.77</v>
      </c>
      <c r="K63" s="90">
        <f t="shared" si="13"/>
        <v>2347941163.2199998</v>
      </c>
      <c r="L63" s="90">
        <f>SUM(L64:L71)</f>
        <v>2715937713.4999995</v>
      </c>
      <c r="M63" s="90">
        <f>SUM(M64:M71)</f>
        <v>3654951350.2000003</v>
      </c>
      <c r="N63" s="90">
        <f>SUM(N64:N71)</f>
        <v>3144393118.4500003</v>
      </c>
      <c r="O63" s="90">
        <f>SUM(O64:O71)</f>
        <v>3228440963.2800002</v>
      </c>
      <c r="P63" s="90">
        <f>SUM(P64:P73)</f>
        <v>1870418637.9300001</v>
      </c>
      <c r="Q63" s="90">
        <f t="shared" ref="Q63:Q64" si="14">SUM(E63:P63)</f>
        <v>57392597545.869987</v>
      </c>
      <c r="R63" s="42"/>
      <c r="S63" s="42"/>
      <c r="T63" s="44"/>
      <c r="U63" s="44"/>
      <c r="V63" s="44"/>
      <c r="W63" s="44"/>
      <c r="X63" s="44"/>
      <c r="Y63" s="44"/>
      <c r="Z63" s="44"/>
      <c r="AA63" s="44"/>
      <c r="AB63" s="44"/>
      <c r="AC63" s="44"/>
      <c r="AD63" s="44"/>
      <c r="AE63" s="44"/>
      <c r="AF63" s="44"/>
      <c r="AG63" s="44"/>
      <c r="AH63" s="44"/>
      <c r="AI63" s="44"/>
      <c r="AJ63"/>
      <c r="AK63"/>
      <c r="AL63"/>
    </row>
    <row r="64" spans="1:38">
      <c r="A64" t="s">
        <v>108</v>
      </c>
      <c r="B64" s="115" t="s">
        <v>39</v>
      </c>
      <c r="C64" s="110">
        <v>12629870000</v>
      </c>
      <c r="D64" s="110">
        <v>7116393064</v>
      </c>
      <c r="E64" s="110">
        <v>0</v>
      </c>
      <c r="F64" s="110">
        <v>2740450554.2199998</v>
      </c>
      <c r="G64" s="110">
        <v>696057938.39999998</v>
      </c>
      <c r="H64" s="110">
        <v>0</v>
      </c>
      <c r="I64" s="110"/>
      <c r="J64" s="98"/>
      <c r="K64" s="98"/>
      <c r="L64" s="98"/>
      <c r="M64" s="98">
        <v>1187138256.75</v>
      </c>
      <c r="N64" s="98">
        <v>2114810613.6300001</v>
      </c>
      <c r="O64" s="98">
        <v>28789337.949999999</v>
      </c>
      <c r="P64" s="98">
        <v>338452750.11000001</v>
      </c>
      <c r="Q64" s="98">
        <f t="shared" si="14"/>
        <v>7105699451.0599995</v>
      </c>
      <c r="R64" s="42"/>
      <c r="S64" s="42"/>
      <c r="T64" s="44"/>
      <c r="U64" s="44"/>
      <c r="V64" s="44"/>
      <c r="W64" s="44"/>
      <c r="X64" s="44"/>
      <c r="Y64" s="44"/>
      <c r="Z64" s="44"/>
      <c r="AA64" s="44"/>
      <c r="AB64" s="44"/>
      <c r="AC64" s="44"/>
      <c r="AD64" s="44"/>
      <c r="AE64" s="44"/>
      <c r="AF64" s="44"/>
      <c r="AG64" s="44"/>
      <c r="AH64" s="44"/>
      <c r="AI64" s="44"/>
      <c r="AJ64"/>
      <c r="AK64"/>
      <c r="AL64"/>
    </row>
    <row r="65" spans="1:38">
      <c r="B65" s="115" t="s">
        <v>40</v>
      </c>
      <c r="C65" s="91">
        <v>28390476957</v>
      </c>
      <c r="D65" s="91">
        <v>10499398934</v>
      </c>
      <c r="E65" s="91">
        <v>5247670428.4099998</v>
      </c>
      <c r="F65" s="91">
        <v>7121971787.6999998</v>
      </c>
      <c r="G65" s="91">
        <v>29094690.460000001</v>
      </c>
      <c r="H65" s="90"/>
      <c r="I65" s="90"/>
      <c r="J65" s="90"/>
      <c r="K65" s="90"/>
      <c r="L65" s="91">
        <v>1209715466.6599998</v>
      </c>
      <c r="M65" s="91">
        <v>1425708643.2800002</v>
      </c>
      <c r="N65" s="98">
        <v>261284823.57999998</v>
      </c>
      <c r="O65" s="90">
        <v>0</v>
      </c>
      <c r="P65" s="98">
        <v>-4797379548.6099997</v>
      </c>
      <c r="Q65" s="91">
        <f>SUM(E65:P65)</f>
        <v>10498066291.48</v>
      </c>
      <c r="R65" s="42"/>
      <c r="S65" s="42"/>
      <c r="T65" s="42"/>
      <c r="U65" s="42"/>
      <c r="V65" s="44"/>
      <c r="W65" s="44"/>
      <c r="X65" s="44"/>
      <c r="Y65" s="44"/>
      <c r="Z65" s="44"/>
      <c r="AA65" s="44"/>
      <c r="AB65" s="44"/>
      <c r="AC65" s="44"/>
      <c r="AD65" s="44"/>
      <c r="AE65" s="44"/>
      <c r="AF65" s="44"/>
      <c r="AG65" s="44"/>
      <c r="AH65" s="44"/>
      <c r="AI65" s="44"/>
      <c r="AJ65" s="44"/>
      <c r="AK65" s="44"/>
      <c r="AL65" s="44"/>
    </row>
    <row r="66" spans="1:38">
      <c r="B66" s="115" t="s">
        <v>120</v>
      </c>
      <c r="C66" s="110">
        <v>5152125889</v>
      </c>
      <c r="D66" s="110">
        <v>5027125889</v>
      </c>
      <c r="E66" s="110">
        <v>272727272.73000002</v>
      </c>
      <c r="F66" s="110">
        <v>1074998310.5900002</v>
      </c>
      <c r="G66" s="110">
        <v>1191322598.23</v>
      </c>
      <c r="H66" s="110">
        <v>1054276277</v>
      </c>
      <c r="I66" s="110">
        <v>1305784222.0799999</v>
      </c>
      <c r="J66" s="98">
        <v>0</v>
      </c>
      <c r="K66" s="98"/>
      <c r="L66" s="98"/>
      <c r="M66" s="98"/>
      <c r="N66" s="98">
        <v>127707036.66</v>
      </c>
      <c r="O66" s="98">
        <v>0</v>
      </c>
      <c r="P66" s="98">
        <v>0</v>
      </c>
      <c r="Q66" s="98">
        <f>SUM(E66:P66)</f>
        <v>5026815717.29</v>
      </c>
      <c r="R66" s="42"/>
      <c r="S66" s="42"/>
      <c r="T66" s="42"/>
      <c r="U66" s="42"/>
      <c r="V66" s="44"/>
      <c r="W66" s="44"/>
      <c r="X66" s="44"/>
      <c r="Y66" s="44"/>
      <c r="Z66" s="44"/>
      <c r="AA66" s="44"/>
      <c r="AB66" s="44"/>
      <c r="AC66" s="44"/>
      <c r="AD66" s="44"/>
      <c r="AE66" s="44"/>
      <c r="AF66" s="44"/>
      <c r="AG66" s="44"/>
      <c r="AH66" s="44"/>
      <c r="AI66" s="44"/>
      <c r="AJ66" s="44"/>
      <c r="AK66" s="44"/>
      <c r="AL66" s="44"/>
    </row>
    <row r="67" spans="1:38">
      <c r="B67" s="115" t="s">
        <v>45</v>
      </c>
      <c r="C67" s="110">
        <v>4200729362</v>
      </c>
      <c r="D67" s="110">
        <v>4104183256.0900002</v>
      </c>
      <c r="E67" s="110">
        <v>0</v>
      </c>
      <c r="F67" s="110"/>
      <c r="G67" s="110"/>
      <c r="H67" s="110"/>
      <c r="I67" s="110"/>
      <c r="J67" s="98">
        <v>1049076526.35</v>
      </c>
      <c r="K67" s="98">
        <v>1048485056.66</v>
      </c>
      <c r="L67" s="98">
        <v>1036984315.99</v>
      </c>
      <c r="M67" s="98">
        <v>757889964.29000008</v>
      </c>
      <c r="N67" s="98">
        <v>203616364.00999999</v>
      </c>
      <c r="O67" s="98">
        <v>0</v>
      </c>
      <c r="P67" s="98">
        <v>0</v>
      </c>
      <c r="Q67" s="98">
        <f t="shared" ref="Q67:Q71" si="15">SUM(E67:P67)</f>
        <v>4096052227.3000002</v>
      </c>
      <c r="R67" s="42"/>
      <c r="S67" s="42"/>
      <c r="T67" s="42"/>
      <c r="U67" s="42"/>
      <c r="V67" s="44"/>
      <c r="W67" s="44"/>
      <c r="X67" s="44"/>
      <c r="Y67" s="44"/>
      <c r="Z67" s="44"/>
      <c r="AA67" s="44"/>
      <c r="AB67" s="44"/>
      <c r="AC67" s="44"/>
      <c r="AD67" s="44"/>
      <c r="AE67" s="44"/>
      <c r="AF67" s="44"/>
      <c r="AG67" s="44"/>
      <c r="AH67" s="44"/>
      <c r="AI67" s="44"/>
      <c r="AJ67" s="44"/>
      <c r="AK67" s="44"/>
      <c r="AL67" s="44"/>
    </row>
    <row r="68" spans="1:38">
      <c r="B68" s="115" t="s">
        <v>140</v>
      </c>
      <c r="C68" s="110">
        <v>0</v>
      </c>
      <c r="D68" s="110">
        <v>5084246105.9099998</v>
      </c>
      <c r="E68" s="110">
        <v>0</v>
      </c>
      <c r="F68" s="110"/>
      <c r="G68" s="110"/>
      <c r="H68" s="110"/>
      <c r="I68" s="110"/>
      <c r="J68" s="98"/>
      <c r="K68" s="98"/>
      <c r="L68" s="98"/>
      <c r="M68" s="98"/>
      <c r="N68" s="98"/>
      <c r="O68" s="98"/>
      <c r="P68" s="98">
        <v>5072700000</v>
      </c>
      <c r="Q68" s="98"/>
      <c r="R68" s="42"/>
      <c r="S68" s="42"/>
      <c r="T68" s="42"/>
      <c r="U68" s="42"/>
      <c r="V68" s="44"/>
      <c r="W68" s="44"/>
      <c r="X68" s="44"/>
      <c r="Y68" s="44"/>
      <c r="Z68" s="44"/>
      <c r="AA68" s="44"/>
      <c r="AB68" s="44"/>
      <c r="AC68" s="44"/>
      <c r="AD68" s="44"/>
      <c r="AE68" s="44"/>
      <c r="AF68" s="44"/>
      <c r="AG68" s="44"/>
      <c r="AH68" s="44"/>
      <c r="AI68" s="44"/>
      <c r="AJ68" s="44"/>
      <c r="AK68" s="44"/>
      <c r="AL68" s="44"/>
    </row>
    <row r="69" spans="1:38">
      <c r="B69" s="115" t="s">
        <v>71</v>
      </c>
      <c r="C69" s="110">
        <v>1116284111</v>
      </c>
      <c r="D69" s="110">
        <v>1116284111</v>
      </c>
      <c r="E69" s="110">
        <v>0</v>
      </c>
      <c r="F69" s="110"/>
      <c r="G69" s="110"/>
      <c r="H69" s="110"/>
      <c r="I69" s="110"/>
      <c r="J69" s="98"/>
      <c r="K69" s="98"/>
      <c r="L69" s="98"/>
      <c r="M69" s="98">
        <v>272727272.73000002</v>
      </c>
      <c r="N69" s="98">
        <v>436974280.56999999</v>
      </c>
      <c r="O69" s="98">
        <v>333260107.26999998</v>
      </c>
      <c r="P69" s="98">
        <v>0</v>
      </c>
      <c r="Q69" s="98">
        <f t="shared" si="15"/>
        <v>1042961660.5699999</v>
      </c>
      <c r="R69" s="42"/>
      <c r="S69" s="42"/>
      <c r="T69" s="42"/>
      <c r="U69" s="42"/>
      <c r="V69" s="44"/>
      <c r="W69" s="44"/>
      <c r="X69" s="44"/>
      <c r="Y69" s="44"/>
      <c r="Z69" s="44"/>
      <c r="AA69" s="44"/>
      <c r="AB69" s="44"/>
      <c r="AC69" s="44"/>
      <c r="AD69" s="44"/>
      <c r="AE69" s="44"/>
      <c r="AF69" s="44"/>
      <c r="AG69" s="44"/>
      <c r="AH69" s="44"/>
      <c r="AI69" s="44"/>
      <c r="AJ69" s="44"/>
      <c r="AK69" s="44"/>
      <c r="AL69" s="44"/>
    </row>
    <row r="70" spans="1:38">
      <c r="B70" s="115" t="s">
        <v>52</v>
      </c>
      <c r="C70" s="110">
        <v>31874198234</v>
      </c>
      <c r="D70" s="110">
        <v>35254686990</v>
      </c>
      <c r="E70" s="110">
        <v>2496380105.6199999</v>
      </c>
      <c r="F70" s="110">
        <v>8026456401.5199986</v>
      </c>
      <c r="G70" s="110">
        <v>2992488807.3400002</v>
      </c>
      <c r="H70" s="110">
        <v>2052175188.2900002</v>
      </c>
      <c r="I70" s="110">
        <v>2343028103.1199999</v>
      </c>
      <c r="J70" s="98">
        <v>507504856.42000002</v>
      </c>
      <c r="K70" s="98">
        <v>1299456106.5599999</v>
      </c>
      <c r="L70" s="98">
        <v>469237930.85000002</v>
      </c>
      <c r="M70" s="98">
        <v>11487213.15</v>
      </c>
      <c r="N70" s="98">
        <v>0</v>
      </c>
      <c r="O70" s="98">
        <v>2866391518.0600004</v>
      </c>
      <c r="P70" s="98">
        <v>1256645436.4300001</v>
      </c>
      <c r="Q70" s="98">
        <f t="shared" si="15"/>
        <v>24321251667.360001</v>
      </c>
      <c r="R70" s="42"/>
      <c r="S70" s="42"/>
      <c r="T70" s="42"/>
      <c r="U70" s="42"/>
      <c r="V70" s="44"/>
      <c r="W70" s="44"/>
      <c r="X70" s="44"/>
      <c r="Y70" s="44"/>
      <c r="Z70" s="44"/>
      <c r="AA70" s="44"/>
      <c r="AB70" s="44"/>
      <c r="AC70" s="44"/>
      <c r="AD70" s="44"/>
      <c r="AE70" s="44"/>
      <c r="AF70" s="44"/>
      <c r="AG70" s="44"/>
      <c r="AH70" s="44"/>
      <c r="AI70" s="44"/>
      <c r="AJ70" s="44"/>
      <c r="AK70" s="44"/>
      <c r="AL70" s="44"/>
    </row>
    <row r="71" spans="1:38">
      <c r="B71" s="115" t="s">
        <v>152</v>
      </c>
      <c r="C71" s="110">
        <v>0</v>
      </c>
      <c r="D71" s="110">
        <v>231000000</v>
      </c>
      <c r="E71" s="110">
        <v>229050530.81</v>
      </c>
      <c r="F71" s="110"/>
      <c r="G71" s="110">
        <v>0</v>
      </c>
      <c r="H71" s="110">
        <v>0</v>
      </c>
      <c r="I71" s="110"/>
      <c r="J71" s="98"/>
      <c r="K71" s="98"/>
      <c r="L71" s="98"/>
      <c r="M71" s="98"/>
      <c r="N71" s="98">
        <v>0</v>
      </c>
      <c r="O71" s="98"/>
      <c r="P71" s="98"/>
      <c r="Q71" s="98">
        <f t="shared" si="15"/>
        <v>229050530.81</v>
      </c>
      <c r="R71" s="42"/>
      <c r="S71" s="42"/>
      <c r="T71" s="42"/>
      <c r="U71" s="42"/>
      <c r="V71" s="44"/>
      <c r="W71" s="44"/>
      <c r="X71" s="44"/>
      <c r="Y71" s="44"/>
      <c r="Z71" s="44"/>
      <c r="AA71" s="44"/>
      <c r="AB71" s="44"/>
      <c r="AC71" s="44"/>
      <c r="AD71" s="44"/>
      <c r="AE71" s="44"/>
      <c r="AF71" s="44"/>
      <c r="AG71" s="44"/>
      <c r="AH71" s="44"/>
      <c r="AI71" s="44"/>
      <c r="AJ71" s="44"/>
      <c r="AK71" s="44"/>
      <c r="AL71" s="44"/>
    </row>
    <row r="72" spans="1:38">
      <c r="B72" s="8" t="s">
        <v>103</v>
      </c>
      <c r="C72" s="110">
        <v>0</v>
      </c>
      <c r="D72" s="110">
        <v>0</v>
      </c>
      <c r="E72" s="90">
        <f>SUM(E73)</f>
        <v>0</v>
      </c>
      <c r="F72" s="90">
        <f t="shared" ref="F72:O72" si="16">SUM(F73)</f>
        <v>0</v>
      </c>
      <c r="G72" s="90">
        <f t="shared" si="16"/>
        <v>0</v>
      </c>
      <c r="H72" s="90">
        <f t="shared" si="16"/>
        <v>0</v>
      </c>
      <c r="I72" s="90">
        <f t="shared" si="16"/>
        <v>0</v>
      </c>
      <c r="J72" s="90">
        <f t="shared" si="16"/>
        <v>0</v>
      </c>
      <c r="K72" s="90">
        <f t="shared" si="16"/>
        <v>0</v>
      </c>
      <c r="L72" s="90">
        <f t="shared" si="16"/>
        <v>0</v>
      </c>
      <c r="M72" s="90">
        <f t="shared" si="16"/>
        <v>0</v>
      </c>
      <c r="N72" s="90">
        <f t="shared" si="16"/>
        <v>0</v>
      </c>
      <c r="O72" s="90">
        <f t="shared" si="16"/>
        <v>0</v>
      </c>
      <c r="P72" s="90">
        <v>0</v>
      </c>
      <c r="Q72" s="90">
        <v>0</v>
      </c>
      <c r="R72" s="42"/>
      <c r="S72" s="42"/>
      <c r="T72" s="42"/>
      <c r="U72" s="42"/>
      <c r="V72" s="44"/>
      <c r="W72" s="44"/>
      <c r="X72" s="44"/>
      <c r="Y72" s="44"/>
      <c r="Z72" s="44"/>
      <c r="AA72" s="44"/>
      <c r="AB72" s="44"/>
      <c r="AC72" s="44"/>
      <c r="AD72" s="44"/>
      <c r="AE72" s="44"/>
      <c r="AF72" s="44"/>
      <c r="AG72" s="44"/>
      <c r="AH72" s="44"/>
      <c r="AI72" s="44"/>
      <c r="AJ72" s="44"/>
      <c r="AK72" s="44"/>
      <c r="AL72" s="44"/>
    </row>
    <row r="73" spans="1:38">
      <c r="B73" s="115" t="s">
        <v>26</v>
      </c>
      <c r="C73" s="110">
        <v>0</v>
      </c>
      <c r="D73" s="110">
        <v>0</v>
      </c>
      <c r="E73" s="110">
        <v>0</v>
      </c>
      <c r="F73" s="110">
        <v>0</v>
      </c>
      <c r="G73" s="110">
        <v>0</v>
      </c>
      <c r="H73" s="110">
        <v>0</v>
      </c>
      <c r="I73" s="110">
        <v>0</v>
      </c>
      <c r="J73" s="98">
        <v>0</v>
      </c>
      <c r="K73" s="98">
        <v>0</v>
      </c>
      <c r="L73" s="98">
        <v>0</v>
      </c>
      <c r="M73" s="98">
        <v>0</v>
      </c>
      <c r="N73" s="98">
        <v>0</v>
      </c>
      <c r="O73" s="98">
        <v>0</v>
      </c>
      <c r="P73" s="98">
        <v>0</v>
      </c>
      <c r="Q73" s="98">
        <v>0</v>
      </c>
      <c r="R73" s="42"/>
      <c r="S73" s="42"/>
      <c r="T73" s="42"/>
      <c r="U73" s="42"/>
      <c r="V73" s="44"/>
      <c r="W73" s="44"/>
      <c r="X73" s="44"/>
      <c r="Y73" s="44"/>
      <c r="Z73" s="44"/>
      <c r="AA73" s="44"/>
      <c r="AB73" s="44"/>
      <c r="AC73" s="44"/>
      <c r="AD73" s="44"/>
      <c r="AE73" s="44"/>
      <c r="AF73" s="44"/>
      <c r="AG73" s="44"/>
      <c r="AH73" s="44"/>
      <c r="AI73" s="44"/>
      <c r="AJ73" s="44"/>
      <c r="AK73" s="44"/>
      <c r="AL73" s="44"/>
    </row>
    <row r="74" spans="1:38">
      <c r="B74" s="112" t="s">
        <v>79</v>
      </c>
      <c r="C74" s="121">
        <f>C56+C63+C58</f>
        <v>109284599312</v>
      </c>
      <c r="D74" s="121">
        <f>D56+D60+D63+D58</f>
        <v>89208729231</v>
      </c>
      <c r="E74" s="94">
        <f>E56+E63+E58+E60+E72</f>
        <v>8441655004.1999998</v>
      </c>
      <c r="F74" s="94">
        <f t="shared" ref="F74:N74" si="17">F56+F63+F58+F60+F72</f>
        <v>19635602040.32</v>
      </c>
      <c r="G74" s="94">
        <f t="shared" si="17"/>
        <v>5194855004.9800005</v>
      </c>
      <c r="H74" s="94">
        <f t="shared" si="17"/>
        <v>3436135436.2799997</v>
      </c>
      <c r="I74" s="94">
        <f t="shared" si="17"/>
        <v>7032271078.0900002</v>
      </c>
      <c r="J74" s="94">
        <f t="shared" si="17"/>
        <v>2175287963.8499999</v>
      </c>
      <c r="K74" s="94">
        <f t="shared" si="17"/>
        <v>3406893010.8099995</v>
      </c>
      <c r="L74" s="94">
        <f t="shared" si="17"/>
        <v>3965617873.0599995</v>
      </c>
      <c r="M74" s="94">
        <f t="shared" si="17"/>
        <v>3906404134.46</v>
      </c>
      <c r="N74" s="94">
        <f t="shared" si="17"/>
        <v>4815827121.6599998</v>
      </c>
      <c r="O74" s="94">
        <f>O56+O63+O58+O60+O72</f>
        <v>5488534827.4799995</v>
      </c>
      <c r="P74" s="94">
        <f>P56+P63+P60</f>
        <v>9416659653.5400009</v>
      </c>
      <c r="Q74" s="94">
        <f>Q56+Q58+Q60+Q63+Q72</f>
        <v>76915743148.72998</v>
      </c>
      <c r="R74" s="42"/>
      <c r="S74" s="42"/>
      <c r="T74" s="42"/>
      <c r="U74" s="42"/>
    </row>
    <row r="75" spans="1:38">
      <c r="B75" s="84"/>
      <c r="C75" s="124"/>
      <c r="D75" s="124"/>
      <c r="E75" s="88"/>
      <c r="F75" s="88"/>
      <c r="G75" s="88"/>
      <c r="H75" s="88"/>
      <c r="I75" s="88"/>
      <c r="J75" s="88"/>
      <c r="K75" s="88"/>
      <c r="L75" s="88"/>
      <c r="M75" s="88"/>
      <c r="N75" s="88"/>
      <c r="O75" s="88"/>
      <c r="P75" s="88"/>
      <c r="Q75" s="88"/>
      <c r="S75" s="42"/>
    </row>
    <row r="76" spans="1:38" s="3" customFormat="1">
      <c r="A76"/>
      <c r="B76" s="112" t="s">
        <v>80</v>
      </c>
      <c r="C76" s="121">
        <f t="shared" ref="C76:Q76" si="18">C53+C74</f>
        <v>1155565310650</v>
      </c>
      <c r="D76" s="121">
        <f t="shared" si="18"/>
        <v>1275724263347.4502</v>
      </c>
      <c r="E76" s="94">
        <f t="shared" si="18"/>
        <v>87179371647.860001</v>
      </c>
      <c r="F76" s="94">
        <f t="shared" si="18"/>
        <v>94014274754.589996</v>
      </c>
      <c r="G76" s="94">
        <f t="shared" si="18"/>
        <v>83894149777.939987</v>
      </c>
      <c r="H76" s="94">
        <f t="shared" si="18"/>
        <v>72436971835.700012</v>
      </c>
      <c r="I76" s="94">
        <f t="shared" si="18"/>
        <v>84898945211.160004</v>
      </c>
      <c r="J76" s="94">
        <f t="shared" si="18"/>
        <v>113841782363.83002</v>
      </c>
      <c r="K76" s="94">
        <f t="shared" si="18"/>
        <v>89396954004.529984</v>
      </c>
      <c r="L76" s="94">
        <f t="shared" si="18"/>
        <v>86138925331.12999</v>
      </c>
      <c r="M76" s="94">
        <f t="shared" si="18"/>
        <v>75462453407.320007</v>
      </c>
      <c r="N76" s="94">
        <f t="shared" si="18"/>
        <v>91017304228.390015</v>
      </c>
      <c r="O76" s="94">
        <f t="shared" si="18"/>
        <v>192003887613.10001</v>
      </c>
      <c r="P76" s="94">
        <f t="shared" si="18"/>
        <v>180367432662.05005</v>
      </c>
      <c r="Q76" s="94">
        <f t="shared" si="18"/>
        <v>1250652452837.6001</v>
      </c>
      <c r="R76" s="138"/>
      <c r="S76" s="42"/>
    </row>
    <row r="77" spans="1:38">
      <c r="B77" s="141"/>
      <c r="E77"/>
      <c r="F77"/>
      <c r="G77"/>
      <c r="H77"/>
      <c r="I77"/>
      <c r="J77"/>
      <c r="K77"/>
      <c r="L77"/>
      <c r="M77"/>
      <c r="N77"/>
      <c r="O77"/>
      <c r="P77"/>
      <c r="Q77"/>
      <c r="R77" s="142"/>
      <c r="S77" s="143"/>
      <c r="T77"/>
      <c r="U77"/>
      <c r="V77"/>
      <c r="W77"/>
      <c r="X77"/>
      <c r="Y77"/>
      <c r="Z77"/>
      <c r="AA77"/>
      <c r="AB77"/>
      <c r="AC77"/>
      <c r="AD77"/>
      <c r="AE77"/>
      <c r="AF77"/>
      <c r="AG77"/>
      <c r="AH77"/>
      <c r="AI77"/>
      <c r="AJ77"/>
      <c r="AK77"/>
      <c r="AL77"/>
    </row>
    <row r="78" spans="1:38" s="3" customFormat="1">
      <c r="A78"/>
      <c r="B78" s="25" t="s">
        <v>144</v>
      </c>
      <c r="C78"/>
      <c r="D78"/>
      <c r="E78"/>
      <c r="F78"/>
      <c r="G78"/>
      <c r="H78"/>
      <c r="I78"/>
      <c r="J78"/>
      <c r="K78"/>
      <c r="L78"/>
      <c r="M78"/>
      <c r="N78"/>
      <c r="O78"/>
      <c r="P78"/>
      <c r="Q78"/>
    </row>
    <row r="79" spans="1:38" s="3" customFormat="1">
      <c r="A79"/>
      <c r="B79" s="27" t="s">
        <v>153</v>
      </c>
      <c r="C79" s="85"/>
      <c r="D79" s="85"/>
      <c r="E79" s="2"/>
      <c r="F79" s="2"/>
      <c r="G79" s="2"/>
      <c r="H79" s="2"/>
      <c r="I79" s="2"/>
      <c r="J79" s="139"/>
      <c r="K79" s="139"/>
      <c r="L79" s="139"/>
      <c r="M79" s="139"/>
      <c r="N79" s="28"/>
      <c r="O79" s="28"/>
      <c r="P79" s="28"/>
      <c r="Q79" s="28"/>
    </row>
    <row r="80" spans="1:38" s="3" customFormat="1">
      <c r="A80"/>
      <c r="B80" s="29" t="s">
        <v>83</v>
      </c>
      <c r="C80" s="27"/>
      <c r="D80" s="27"/>
      <c r="E80" s="27"/>
      <c r="F80" s="27"/>
      <c r="G80" s="27"/>
      <c r="H80" s="27"/>
      <c r="I80" s="27"/>
      <c r="J80" s="27"/>
      <c r="K80" s="27"/>
      <c r="L80" s="27"/>
      <c r="M80" s="27"/>
      <c r="N80" s="27"/>
      <c r="O80" s="27"/>
      <c r="P80" s="27"/>
      <c r="Q80" s="2"/>
    </row>
    <row r="81" spans="1:39" s="3" customFormat="1">
      <c r="A81"/>
      <c r="B81" s="27"/>
      <c r="C81" s="30"/>
      <c r="D81" s="30"/>
      <c r="E81" s="30"/>
      <c r="F81" s="30"/>
      <c r="G81" s="30"/>
      <c r="H81" s="30"/>
      <c r="I81" s="30"/>
      <c r="J81" s="140"/>
      <c r="K81" s="140"/>
      <c r="L81" s="140"/>
      <c r="M81" s="140"/>
      <c r="N81" s="30"/>
      <c r="O81" s="30"/>
      <c r="P81" s="30"/>
      <c r="Q81" s="30"/>
    </row>
    <row r="82" spans="1:39" s="3" customFormat="1">
      <c r="A82"/>
      <c r="C82" s="31"/>
      <c r="D82" s="31"/>
      <c r="E82" s="32"/>
      <c r="F82" s="32"/>
      <c r="G82" s="32"/>
      <c r="H82" s="32"/>
      <c r="I82" s="32"/>
      <c r="J82" s="32"/>
      <c r="K82" s="32"/>
      <c r="L82" s="32"/>
      <c r="M82" s="32"/>
      <c r="N82" s="32"/>
      <c r="O82" s="32"/>
      <c r="P82" s="32"/>
      <c r="Q82" s="32"/>
    </row>
    <row r="83" spans="1:39" s="3" customFormat="1">
      <c r="A83"/>
      <c r="B83" s="31"/>
      <c r="C83"/>
      <c r="D83"/>
      <c r="E83" s="38"/>
      <c r="F83" s="38"/>
      <c r="G83" s="14"/>
      <c r="H83" s="14"/>
      <c r="I83" s="14"/>
      <c r="J83" s="14"/>
      <c r="K83" s="14"/>
      <c r="L83" s="14"/>
      <c r="M83" s="14"/>
      <c r="N83" s="14"/>
      <c r="O83" s="14"/>
      <c r="P83" s="14"/>
      <c r="Q83" s="14"/>
    </row>
    <row r="84" spans="1:39" s="3" customFormat="1">
      <c r="A84"/>
      <c r="B84"/>
      <c r="C84"/>
      <c r="D84"/>
      <c r="E84" s="38"/>
      <c r="F84" s="39"/>
      <c r="G84" s="37"/>
      <c r="H84" s="37"/>
      <c r="I84" s="37"/>
      <c r="J84" s="37"/>
      <c r="K84" s="37"/>
      <c r="L84" s="37"/>
      <c r="M84" s="37"/>
      <c r="N84" s="37"/>
      <c r="O84" s="37"/>
      <c r="P84" s="37"/>
      <c r="Q84" s="37"/>
    </row>
    <row r="85" spans="1:39" s="3" customFormat="1">
      <c r="A85"/>
      <c r="B85"/>
      <c r="C85" s="14"/>
      <c r="D85" s="14"/>
      <c r="E85" s="38"/>
      <c r="F85" s="39"/>
      <c r="G85" s="37"/>
      <c r="H85" s="37"/>
      <c r="I85" s="37"/>
      <c r="J85" s="37"/>
      <c r="K85" s="37"/>
      <c r="L85" s="37"/>
      <c r="M85" s="37"/>
      <c r="N85" s="37"/>
      <c r="O85" s="37"/>
      <c r="P85" s="37"/>
      <c r="Q85" s="37"/>
    </row>
    <row r="86" spans="1:39" s="3" customFormat="1">
      <c r="A86"/>
      <c r="B86"/>
      <c r="C86"/>
      <c r="D86"/>
      <c r="E86" s="38"/>
      <c r="F86" s="38"/>
      <c r="G86" s="14"/>
      <c r="H86" s="14"/>
      <c r="I86" s="14"/>
      <c r="J86" s="14"/>
      <c r="K86" s="14"/>
      <c r="L86" s="14"/>
      <c r="M86" s="14"/>
      <c r="N86" s="14"/>
      <c r="O86" s="14"/>
      <c r="P86" s="14"/>
      <c r="Q86" s="14"/>
    </row>
    <row r="87" spans="1:39" s="3" customFormat="1">
      <c r="A87"/>
      <c r="B87"/>
      <c r="C87"/>
      <c r="D87"/>
      <c r="E87" s="38"/>
      <c r="F87" s="38"/>
      <c r="G87" s="14"/>
      <c r="H87" s="14"/>
      <c r="I87" s="14"/>
      <c r="J87" s="14"/>
      <c r="K87" s="14"/>
      <c r="L87" s="14"/>
      <c r="M87" s="14"/>
      <c r="N87" s="14"/>
      <c r="O87" s="14"/>
      <c r="P87" s="14"/>
      <c r="Q87" s="14"/>
      <c r="AM87"/>
    </row>
    <row r="88" spans="1:39" s="3" customFormat="1">
      <c r="A88"/>
      <c r="B88"/>
      <c r="C88"/>
      <c r="D88"/>
      <c r="E88" s="38"/>
      <c r="F88" s="38"/>
      <c r="G88" s="14"/>
      <c r="H88" s="14"/>
      <c r="I88" s="14"/>
      <c r="J88" s="14"/>
      <c r="K88" s="14"/>
      <c r="L88" s="14"/>
      <c r="M88" s="14"/>
      <c r="N88" s="14"/>
      <c r="O88" s="14"/>
      <c r="P88" s="14"/>
      <c r="Q88" s="14"/>
      <c r="AM88"/>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57896-E31B-474F-97A5-75463029DAA1}">
  <dimension ref="A1:AM100"/>
  <sheetViews>
    <sheetView showGridLines="0" zoomScale="90" zoomScaleNormal="90" workbookViewId="0">
      <selection activeCell="B8" sqref="B8:B9"/>
    </sheetView>
  </sheetViews>
  <sheetFormatPr defaultColWidth="11.42578125" defaultRowHeight="15"/>
  <cols>
    <col min="1" max="1" width="5.140625" customWidth="1"/>
    <col min="2" max="2" width="86.28515625" bestFit="1" customWidth="1"/>
    <col min="3" max="4" width="19.140625" customWidth="1"/>
    <col min="5" max="5" width="16.85546875" style="14" bestFit="1" customWidth="1"/>
    <col min="6" max="6" width="17.28515625" style="14" bestFit="1" customWidth="1"/>
    <col min="7" max="8" width="16.28515625" style="14" bestFit="1" customWidth="1"/>
    <col min="9" max="9" width="14.85546875" style="14" customWidth="1"/>
    <col min="10" max="12" width="14.7109375" style="14" customWidth="1"/>
    <col min="13" max="13" width="18.7109375" style="14" customWidth="1"/>
    <col min="14" max="16" width="14.7109375" style="14" customWidth="1"/>
    <col min="17" max="17" width="17.42578125" style="14" customWidth="1"/>
    <col min="18" max="18" width="19.7109375" style="3" customWidth="1"/>
    <col min="19" max="19" width="13.28515625" style="3" bestFit="1" customWidth="1"/>
    <col min="20" max="38" width="11.42578125" style="3"/>
  </cols>
  <sheetData>
    <row r="1" spans="2:38">
      <c r="E1" s="1"/>
      <c r="F1" s="1"/>
      <c r="G1" s="1"/>
      <c r="H1" s="1"/>
      <c r="I1" s="1"/>
      <c r="J1" s="1"/>
      <c r="K1" s="1"/>
      <c r="L1" s="1"/>
      <c r="M1" s="1"/>
      <c r="N1" s="1"/>
      <c r="O1" s="1"/>
      <c r="P1" s="1"/>
      <c r="Q1" s="2"/>
    </row>
    <row r="2" spans="2:38" ht="28.5">
      <c r="B2" s="194" t="s">
        <v>0</v>
      </c>
      <c r="C2" s="194"/>
      <c r="D2" s="194"/>
      <c r="E2" s="194"/>
      <c r="F2" s="194"/>
      <c r="G2" s="194"/>
      <c r="H2" s="194"/>
      <c r="I2" s="194"/>
      <c r="J2" s="194"/>
      <c r="K2" s="194"/>
      <c r="L2" s="194"/>
      <c r="M2" s="194"/>
      <c r="N2" s="194"/>
      <c r="O2" s="194"/>
      <c r="P2" s="194"/>
      <c r="Q2" s="194"/>
    </row>
    <row r="3" spans="2:38" ht="21">
      <c r="B3" s="195" t="s">
        <v>1</v>
      </c>
      <c r="C3" s="195"/>
      <c r="D3" s="195"/>
      <c r="E3" s="195"/>
      <c r="F3" s="195"/>
      <c r="G3" s="195"/>
      <c r="H3" s="195"/>
      <c r="I3" s="195"/>
      <c r="J3" s="195"/>
      <c r="K3" s="195"/>
      <c r="L3" s="195"/>
      <c r="M3" s="195"/>
      <c r="N3" s="195"/>
      <c r="O3" s="195"/>
      <c r="P3" s="195"/>
      <c r="Q3" s="195"/>
    </row>
    <row r="4" spans="2:38" ht="15.75" customHeight="1">
      <c r="B4" s="196" t="s">
        <v>2</v>
      </c>
      <c r="C4" s="196"/>
      <c r="D4" s="196"/>
      <c r="E4" s="196"/>
      <c r="F4" s="196"/>
      <c r="G4" s="196"/>
      <c r="H4" s="196"/>
      <c r="I4" s="196"/>
      <c r="J4" s="196"/>
      <c r="K4" s="196"/>
      <c r="L4" s="196"/>
      <c r="M4" s="196"/>
      <c r="N4" s="196"/>
      <c r="O4" s="196"/>
      <c r="P4" s="196"/>
      <c r="Q4" s="196"/>
    </row>
    <row r="5" spans="2:38" ht="15.75" customHeight="1">
      <c r="B5" s="196" t="s">
        <v>3</v>
      </c>
      <c r="C5" s="196"/>
      <c r="D5" s="196"/>
      <c r="E5" s="196"/>
      <c r="F5" s="196"/>
      <c r="G5" s="196"/>
      <c r="H5" s="196"/>
      <c r="I5" s="196"/>
      <c r="J5" s="196"/>
      <c r="K5" s="196"/>
      <c r="L5" s="196"/>
      <c r="M5" s="196"/>
      <c r="N5" s="196"/>
      <c r="O5" s="196"/>
      <c r="P5" s="196"/>
      <c r="Q5" s="196"/>
    </row>
    <row r="6" spans="2:38" ht="15.75" customHeight="1">
      <c r="B6" s="196"/>
      <c r="C6" s="196"/>
      <c r="D6" s="196"/>
      <c r="E6" s="196"/>
      <c r="F6" s="196"/>
      <c r="G6" s="196"/>
      <c r="H6" s="196"/>
      <c r="I6" s="196"/>
      <c r="J6" s="196"/>
      <c r="K6" s="196"/>
      <c r="L6" s="196"/>
      <c r="M6" s="196"/>
      <c r="N6" s="196"/>
      <c r="O6" s="196"/>
      <c r="P6" s="196"/>
      <c r="Q6" s="196"/>
    </row>
    <row r="7" spans="2:38">
      <c r="B7" s="4" t="s">
        <v>154</v>
      </c>
      <c r="C7" s="5"/>
      <c r="D7" s="5"/>
      <c r="E7" s="6"/>
      <c r="F7" s="6"/>
      <c r="G7" s="6"/>
      <c r="H7" s="6"/>
      <c r="I7" s="6"/>
      <c r="J7" s="6"/>
      <c r="K7" s="6"/>
      <c r="L7" s="6"/>
      <c r="M7" s="6"/>
      <c r="N7" s="6"/>
      <c r="O7" s="6"/>
      <c r="P7" s="6"/>
      <c r="Q7" s="7" t="s">
        <v>5</v>
      </c>
      <c r="R7"/>
      <c r="S7"/>
    </row>
    <row r="8" spans="2:38" ht="15" customHeight="1">
      <c r="B8" s="182" t="s">
        <v>6</v>
      </c>
      <c r="C8" s="117" t="s">
        <v>135</v>
      </c>
      <c r="D8" s="205" t="s">
        <v>8</v>
      </c>
      <c r="E8" s="200" t="s">
        <v>88</v>
      </c>
      <c r="F8" s="200"/>
      <c r="G8" s="200"/>
      <c r="H8" s="200"/>
      <c r="I8" s="200"/>
      <c r="J8" s="200"/>
      <c r="K8" s="200"/>
      <c r="L8" s="200"/>
      <c r="M8" s="200"/>
      <c r="N8" s="200"/>
      <c r="O8" s="200"/>
      <c r="P8" s="200"/>
      <c r="Q8" s="200"/>
      <c r="R8"/>
      <c r="S8"/>
    </row>
    <row r="9" spans="2:38">
      <c r="B9" s="182"/>
      <c r="C9" s="118" t="s">
        <v>155</v>
      </c>
      <c r="D9" s="206"/>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AA9" s="44"/>
      <c r="AB9" s="44"/>
      <c r="AC9" s="44"/>
      <c r="AD9" s="44"/>
      <c r="AE9" s="44"/>
      <c r="AF9" s="44"/>
      <c r="AG9" s="44"/>
    </row>
    <row r="10" spans="2:38">
      <c r="B10" s="8" t="s">
        <v>25</v>
      </c>
      <c r="C10" s="90">
        <f>SUM(C11:C14)</f>
        <v>921468050959</v>
      </c>
      <c r="D10" s="90">
        <f>SUM(D11:D17)</f>
        <v>1005487348179.5702</v>
      </c>
      <c r="E10" s="90">
        <f>SUM(E11:E17)</f>
        <v>66917993461.839996</v>
      </c>
      <c r="F10" s="90">
        <f t="shared" ref="F10:P10" si="0">SUM(F11:F17)</f>
        <v>99519983494.350006</v>
      </c>
      <c r="G10" s="90">
        <f t="shared" si="0"/>
        <v>80737253523.940002</v>
      </c>
      <c r="H10" s="90">
        <f t="shared" si="0"/>
        <v>63470463374.860001</v>
      </c>
      <c r="I10" s="90">
        <f t="shared" si="0"/>
        <v>73966478061.759995</v>
      </c>
      <c r="J10" s="90">
        <f t="shared" si="0"/>
        <v>59175700109.030006</v>
      </c>
      <c r="K10" s="90">
        <f t="shared" si="0"/>
        <v>59996201654.019989</v>
      </c>
      <c r="L10" s="90">
        <f t="shared" si="0"/>
        <v>60833288482.689987</v>
      </c>
      <c r="M10" s="90">
        <f t="shared" si="0"/>
        <v>66439151367.290009</v>
      </c>
      <c r="N10" s="90">
        <f t="shared" si="0"/>
        <v>87604805944.850006</v>
      </c>
      <c r="O10" s="90">
        <f t="shared" si="0"/>
        <v>102525522854.51003</v>
      </c>
      <c r="P10" s="90">
        <f t="shared" si="0"/>
        <v>157653149297.44998</v>
      </c>
      <c r="Q10" s="90">
        <f>SUM(E10:P10)</f>
        <v>978839991626.58997</v>
      </c>
      <c r="R10" s="146"/>
      <c r="S10" s="69"/>
      <c r="T10" s="42"/>
      <c r="U10" s="42"/>
      <c r="V10" s="44"/>
      <c r="W10" s="44"/>
      <c r="X10" s="44"/>
      <c r="Y10" s="44"/>
      <c r="Z10" s="44"/>
      <c r="AA10" s="44"/>
      <c r="AB10" s="44"/>
      <c r="AC10" s="44"/>
      <c r="AD10" s="44"/>
      <c r="AE10" s="44"/>
      <c r="AF10" s="44"/>
      <c r="AG10" s="44"/>
      <c r="AH10" s="44"/>
      <c r="AI10" s="44"/>
      <c r="AJ10" s="44"/>
      <c r="AK10" s="44"/>
      <c r="AL10" s="44"/>
    </row>
    <row r="11" spans="2:38">
      <c r="B11" s="10" t="s">
        <v>26</v>
      </c>
      <c r="C11" s="98">
        <v>915131424621</v>
      </c>
      <c r="D11" s="98">
        <v>998388836679.77014</v>
      </c>
      <c r="E11" s="110">
        <v>66543455980.510002</v>
      </c>
      <c r="F11" s="110">
        <v>99188130718.610016</v>
      </c>
      <c r="G11" s="110">
        <v>79921125173.860016</v>
      </c>
      <c r="H11" s="110">
        <v>62570573446.770004</v>
      </c>
      <c r="I11" s="110">
        <v>73435866964.660004</v>
      </c>
      <c r="J11" s="98">
        <v>58494384759.780006</v>
      </c>
      <c r="K11" s="98">
        <v>59411126785.019997</v>
      </c>
      <c r="L11" s="98">
        <v>60605550368.439987</v>
      </c>
      <c r="M11" s="98">
        <v>66076707621.460007</v>
      </c>
      <c r="N11" s="98">
        <v>86955769824.550003</v>
      </c>
      <c r="O11" s="98">
        <v>102368767856.43001</v>
      </c>
      <c r="P11" s="98">
        <v>157279793526.62997</v>
      </c>
      <c r="Q11" s="98">
        <f>SUM(E11:P11)</f>
        <v>972851253026.72009</v>
      </c>
      <c r="R11" s="147"/>
      <c r="S11" s="69"/>
      <c r="T11" s="42"/>
      <c r="U11" s="42"/>
      <c r="V11" s="44"/>
      <c r="W11" s="44"/>
      <c r="X11" s="44"/>
      <c r="Y11" s="44"/>
      <c r="Z11" s="44"/>
      <c r="AA11" s="44"/>
      <c r="AB11" s="44"/>
      <c r="AC11" s="44"/>
      <c r="AD11" s="44"/>
      <c r="AE11" s="44"/>
      <c r="AF11" s="44"/>
      <c r="AG11" s="44"/>
      <c r="AH11" s="44"/>
      <c r="AI11" s="44"/>
      <c r="AJ11" s="44"/>
      <c r="AK11" s="44"/>
      <c r="AL11" s="44"/>
    </row>
    <row r="12" spans="2:38">
      <c r="B12" s="10" t="s">
        <v>27</v>
      </c>
      <c r="C12" s="98">
        <v>1093845045</v>
      </c>
      <c r="D12" s="98">
        <v>947274388</v>
      </c>
      <c r="E12" s="98">
        <v>25721074.34</v>
      </c>
      <c r="F12" s="110">
        <v>26479082.48</v>
      </c>
      <c r="G12" s="110">
        <v>36931557.369999997</v>
      </c>
      <c r="H12" s="110">
        <v>31061682.300000001</v>
      </c>
      <c r="I12" s="110">
        <v>37201343.329999998</v>
      </c>
      <c r="J12" s="98">
        <v>50807158.930000007</v>
      </c>
      <c r="K12" s="98">
        <v>38502112.099999994</v>
      </c>
      <c r="L12" s="98">
        <v>57590921.740000002</v>
      </c>
      <c r="M12" s="98">
        <v>37824835.109999999</v>
      </c>
      <c r="N12" s="98">
        <v>39337006.019999996</v>
      </c>
      <c r="O12" s="98">
        <v>94889784.909999996</v>
      </c>
      <c r="P12" s="98">
        <v>178143253.94</v>
      </c>
      <c r="Q12" s="98">
        <f t="shared" ref="Q12:Q57" si="1">SUM(E12:P12)</f>
        <v>654489812.56999993</v>
      </c>
      <c r="R12" s="147"/>
      <c r="S12" s="69"/>
      <c r="T12" s="42"/>
      <c r="U12" s="42"/>
      <c r="V12" s="44"/>
      <c r="W12" s="44"/>
      <c r="X12" s="44"/>
      <c r="Y12" s="44"/>
      <c r="Z12" s="44"/>
      <c r="AA12" s="44"/>
      <c r="AB12" s="44"/>
      <c r="AC12" s="44"/>
      <c r="AD12" s="44"/>
      <c r="AE12" s="44"/>
      <c r="AF12" s="44"/>
      <c r="AG12" s="44"/>
      <c r="AH12" s="44"/>
      <c r="AI12" s="44"/>
      <c r="AJ12" s="44"/>
      <c r="AK12" s="44"/>
      <c r="AL12" s="44"/>
    </row>
    <row r="13" spans="2:38">
      <c r="B13" s="10" t="s">
        <v>28</v>
      </c>
      <c r="C13" s="98">
        <v>4647993656</v>
      </c>
      <c r="D13" s="98">
        <v>4947993656.000001</v>
      </c>
      <c r="E13" s="110">
        <v>348816406.99000007</v>
      </c>
      <c r="F13" s="110">
        <v>305373693.26000005</v>
      </c>
      <c r="G13" s="110">
        <v>778903887.31000006</v>
      </c>
      <c r="H13" s="110">
        <v>840979971.33999991</v>
      </c>
      <c r="I13" s="110">
        <v>484991126.50999999</v>
      </c>
      <c r="J13" s="98">
        <v>626883912.18000007</v>
      </c>
      <c r="K13" s="98">
        <v>446906303.63</v>
      </c>
      <c r="L13" s="98">
        <v>168714170.80000001</v>
      </c>
      <c r="M13" s="98">
        <v>218501224.44999999</v>
      </c>
      <c r="N13" s="98">
        <v>441753076.88999999</v>
      </c>
      <c r="O13" s="98">
        <v>51246273.489999995</v>
      </c>
      <c r="P13" s="98">
        <v>111781833.89</v>
      </c>
      <c r="Q13" s="98">
        <f t="shared" si="1"/>
        <v>4824851880.7400007</v>
      </c>
      <c r="R13" s="147"/>
      <c r="S13" s="69"/>
      <c r="T13" s="42"/>
      <c r="U13" s="42"/>
      <c r="V13" s="44"/>
      <c r="W13" s="44"/>
      <c r="X13" s="44"/>
      <c r="Y13" s="44"/>
      <c r="Z13" s="44"/>
      <c r="AA13" s="44"/>
      <c r="AB13" s="44"/>
      <c r="AC13" s="44"/>
      <c r="AD13" s="44"/>
      <c r="AE13" s="44"/>
      <c r="AF13" s="44"/>
      <c r="AG13" s="44"/>
      <c r="AH13" s="44"/>
      <c r="AI13" s="44"/>
      <c r="AJ13" s="44"/>
      <c r="AK13" s="44"/>
      <c r="AL13" s="44"/>
    </row>
    <row r="14" spans="2:38">
      <c r="B14" s="10" t="s">
        <v>29</v>
      </c>
      <c r="C14" s="98">
        <v>594787637</v>
      </c>
      <c r="D14" s="98">
        <v>594787637</v>
      </c>
      <c r="E14" s="110">
        <v>0</v>
      </c>
      <c r="F14" s="110">
        <v>0</v>
      </c>
      <c r="G14" s="110">
        <v>0</v>
      </c>
      <c r="H14" s="110">
        <v>27000000</v>
      </c>
      <c r="I14" s="110">
        <v>0</v>
      </c>
      <c r="J14" s="98">
        <v>0</v>
      </c>
      <c r="K14" s="98">
        <v>0</v>
      </c>
      <c r="L14" s="98">
        <v>0</v>
      </c>
      <c r="M14" s="98">
        <v>0</v>
      </c>
      <c r="N14" s="98">
        <v>0</v>
      </c>
      <c r="O14" s="98">
        <v>0</v>
      </c>
      <c r="P14" s="98">
        <v>0</v>
      </c>
      <c r="Q14" s="98">
        <f t="shared" si="1"/>
        <v>27000000</v>
      </c>
      <c r="R14" s="147"/>
      <c r="S14" s="69"/>
      <c r="T14" s="42"/>
      <c r="U14" s="42"/>
      <c r="V14" s="44"/>
      <c r="W14" s="44"/>
      <c r="X14" s="44"/>
      <c r="Y14" s="44"/>
      <c r="Z14" s="44"/>
      <c r="AA14" s="44"/>
      <c r="AB14" s="44"/>
      <c r="AC14" s="44"/>
      <c r="AD14" s="44"/>
      <c r="AE14" s="44"/>
      <c r="AF14" s="44"/>
      <c r="AG14" s="44"/>
      <c r="AH14" s="44"/>
      <c r="AI14" s="44"/>
      <c r="AJ14" s="44"/>
      <c r="AK14" s="44"/>
      <c r="AL14" s="44"/>
    </row>
    <row r="15" spans="2:38">
      <c r="B15" s="10" t="s">
        <v>139</v>
      </c>
      <c r="C15" s="98">
        <v>0</v>
      </c>
      <c r="D15" s="98">
        <v>61540462.140000001</v>
      </c>
      <c r="E15" s="110">
        <v>0</v>
      </c>
      <c r="F15" s="110">
        <v>0</v>
      </c>
      <c r="G15" s="110">
        <v>292905.40000000002</v>
      </c>
      <c r="H15" s="110">
        <v>848274.45</v>
      </c>
      <c r="I15" s="110">
        <v>8418627.2599999998</v>
      </c>
      <c r="J15" s="98">
        <v>3624278.14</v>
      </c>
      <c r="K15" s="98">
        <v>1413379.31</v>
      </c>
      <c r="L15" s="98">
        <v>1433021.71</v>
      </c>
      <c r="M15" s="98">
        <v>3441133.1199999996</v>
      </c>
      <c r="N15" s="98">
        <v>1879520.9300000002</v>
      </c>
      <c r="O15" s="98">
        <v>2792905.49</v>
      </c>
      <c r="P15" s="98">
        <v>17801422.18</v>
      </c>
      <c r="Q15" s="98">
        <f t="shared" si="1"/>
        <v>41945467.990000002</v>
      </c>
      <c r="R15" s="147"/>
      <c r="S15" s="69"/>
      <c r="T15" s="42"/>
      <c r="U15" s="42"/>
      <c r="V15" s="44"/>
      <c r="W15" s="44"/>
      <c r="X15" s="44"/>
      <c r="Y15" s="44"/>
      <c r="Z15" s="44"/>
      <c r="AA15" s="44"/>
      <c r="AB15" s="44"/>
      <c r="AC15" s="44"/>
      <c r="AD15" s="44"/>
      <c r="AE15" s="44"/>
      <c r="AF15" s="44"/>
      <c r="AG15" s="44"/>
      <c r="AH15" s="44"/>
      <c r="AI15" s="44"/>
      <c r="AJ15" s="44"/>
      <c r="AK15" s="44"/>
      <c r="AL15" s="44"/>
    </row>
    <row r="16" spans="2:38">
      <c r="B16" s="10" t="s">
        <v>149</v>
      </c>
      <c r="C16" s="98">
        <v>0</v>
      </c>
      <c r="D16" s="98">
        <v>136915356.66</v>
      </c>
      <c r="E16" s="110">
        <v>0</v>
      </c>
      <c r="F16" s="110">
        <v>0</v>
      </c>
      <c r="G16" s="110">
        <v>0</v>
      </c>
      <c r="H16" s="110">
        <v>0</v>
      </c>
      <c r="I16" s="110">
        <v>0</v>
      </c>
      <c r="J16" s="98">
        <v>0</v>
      </c>
      <c r="K16" s="98">
        <v>98253073.959999993</v>
      </c>
      <c r="L16" s="98">
        <v>0</v>
      </c>
      <c r="M16" s="98">
        <v>11135880</v>
      </c>
      <c r="N16" s="98">
        <v>21896108</v>
      </c>
      <c r="O16" s="98">
        <v>0</v>
      </c>
      <c r="P16" s="98">
        <v>0</v>
      </c>
      <c r="Q16" s="98">
        <f t="shared" si="1"/>
        <v>131285061.95999999</v>
      </c>
      <c r="R16" s="147"/>
      <c r="S16" s="69"/>
      <c r="T16" s="42"/>
      <c r="U16" s="42"/>
      <c r="V16" s="44"/>
      <c r="W16" s="44"/>
      <c r="X16" s="44"/>
      <c r="Y16" s="44"/>
      <c r="Z16" s="44"/>
      <c r="AA16" s="44"/>
      <c r="AB16" s="44"/>
      <c r="AC16" s="44"/>
      <c r="AD16" s="44"/>
      <c r="AE16" s="44"/>
      <c r="AF16" s="44"/>
      <c r="AG16" s="44"/>
      <c r="AH16" s="44"/>
      <c r="AI16" s="44"/>
      <c r="AJ16" s="44"/>
      <c r="AK16" s="44"/>
      <c r="AL16" s="44"/>
    </row>
    <row r="17" spans="2:39">
      <c r="B17" s="10" t="s">
        <v>156</v>
      </c>
      <c r="C17" s="98">
        <v>0</v>
      </c>
      <c r="D17" s="98">
        <v>410000000</v>
      </c>
      <c r="E17" s="110">
        <v>0</v>
      </c>
      <c r="F17" s="110">
        <v>0</v>
      </c>
      <c r="G17" s="110">
        <v>0</v>
      </c>
      <c r="H17" s="110">
        <v>0</v>
      </c>
      <c r="I17" s="110">
        <v>0</v>
      </c>
      <c r="J17" s="98">
        <v>0</v>
      </c>
      <c r="K17" s="98">
        <v>0</v>
      </c>
      <c r="L17" s="98">
        <v>0</v>
      </c>
      <c r="M17" s="98">
        <v>91540673.150000006</v>
      </c>
      <c r="N17" s="98">
        <v>144170408.46000001</v>
      </c>
      <c r="O17" s="98">
        <v>7826034.1900000004</v>
      </c>
      <c r="P17" s="98">
        <v>65629260.810000002</v>
      </c>
      <c r="Q17" s="98">
        <f t="shared" si="1"/>
        <v>309166376.61000001</v>
      </c>
      <c r="R17" s="147"/>
      <c r="S17" s="69"/>
      <c r="T17" s="42"/>
      <c r="U17" s="42"/>
      <c r="V17" s="44"/>
      <c r="W17" s="44"/>
      <c r="X17" s="44"/>
      <c r="Y17" s="44"/>
      <c r="Z17" s="44"/>
      <c r="AA17" s="44"/>
      <c r="AB17" s="44"/>
      <c r="AC17" s="44"/>
      <c r="AD17" s="44"/>
      <c r="AE17" s="44"/>
      <c r="AF17" s="44"/>
      <c r="AG17" s="44"/>
      <c r="AH17" s="44"/>
      <c r="AI17" s="44"/>
      <c r="AJ17" s="44"/>
      <c r="AK17" s="44"/>
      <c r="AL17" s="44"/>
    </row>
    <row r="18" spans="2:39">
      <c r="B18" s="8" t="s">
        <v>30</v>
      </c>
      <c r="C18" s="90">
        <f>SUM(C19:C20)</f>
        <v>97748601962</v>
      </c>
      <c r="D18" s="90">
        <f>SUM(D19:D20)</f>
        <v>100652515144.53</v>
      </c>
      <c r="E18" s="90">
        <f>SUM(E19:E20)</f>
        <v>10743246205.040001</v>
      </c>
      <c r="F18" s="90">
        <f t="shared" ref="F18:P18" si="2">SUM(F19:F20)</f>
        <v>7352744093.5400009</v>
      </c>
      <c r="G18" s="90">
        <f t="shared" si="2"/>
        <v>7936599479.9200001</v>
      </c>
      <c r="H18" s="90">
        <f t="shared" si="2"/>
        <v>5516072954.8299999</v>
      </c>
      <c r="I18" s="90">
        <f t="shared" si="2"/>
        <v>6809532598.8900003</v>
      </c>
      <c r="J18" s="90">
        <f t="shared" si="2"/>
        <v>11243633723.599998</v>
      </c>
      <c r="K18" s="90">
        <f t="shared" si="2"/>
        <v>11693655900.570002</v>
      </c>
      <c r="L18" s="90">
        <f t="shared" si="2"/>
        <v>9224172023.2900009</v>
      </c>
      <c r="M18" s="90">
        <f t="shared" si="2"/>
        <v>3866063396.8000011</v>
      </c>
      <c r="N18" s="90">
        <f t="shared" si="2"/>
        <v>6169830764.29</v>
      </c>
      <c r="O18" s="90">
        <f t="shared" si="2"/>
        <v>6598795492.5200005</v>
      </c>
      <c r="P18" s="90">
        <f t="shared" si="2"/>
        <v>7248891864.4499998</v>
      </c>
      <c r="Q18" s="90">
        <f t="shared" si="1"/>
        <v>94403238497.73999</v>
      </c>
      <c r="R18" s="146"/>
      <c r="S18" s="69"/>
      <c r="T18" s="42"/>
      <c r="U18" s="42"/>
      <c r="V18" s="44"/>
      <c r="W18" s="44"/>
      <c r="X18" s="44"/>
      <c r="Y18" s="44"/>
      <c r="Z18" s="44"/>
      <c r="AA18" s="44"/>
      <c r="AB18" s="44"/>
      <c r="AC18" s="44"/>
      <c r="AD18" s="44"/>
      <c r="AE18" s="44"/>
      <c r="AF18" s="44"/>
      <c r="AG18" s="44"/>
      <c r="AH18" s="44"/>
      <c r="AI18" s="44"/>
      <c r="AJ18" s="44"/>
      <c r="AK18" s="44"/>
      <c r="AL18" s="44"/>
    </row>
    <row r="19" spans="2:39">
      <c r="B19" s="10" t="s">
        <v>26</v>
      </c>
      <c r="C19" s="98">
        <v>72446927987</v>
      </c>
      <c r="D19" s="98">
        <v>74810140623.76001</v>
      </c>
      <c r="E19" s="110">
        <v>10103487351.66</v>
      </c>
      <c r="F19" s="110">
        <v>6217839889.2400007</v>
      </c>
      <c r="G19" s="110">
        <v>6049118814.1300001</v>
      </c>
      <c r="H19" s="110">
        <v>4281846284.7400002</v>
      </c>
      <c r="I19" s="110">
        <v>5487222342.8500004</v>
      </c>
      <c r="J19" s="98">
        <v>10100535686.799999</v>
      </c>
      <c r="K19" s="98">
        <v>10509040017.320002</v>
      </c>
      <c r="L19" s="98">
        <v>7772386928.710001</v>
      </c>
      <c r="M19" s="98">
        <v>2446539928.5300002</v>
      </c>
      <c r="N19" s="98">
        <v>4421754664.9100008</v>
      </c>
      <c r="O19" s="98">
        <v>4036463007.3599997</v>
      </c>
      <c r="P19" s="98">
        <v>3023457868.2200007</v>
      </c>
      <c r="Q19" s="98">
        <f t="shared" si="1"/>
        <v>74449692784.470001</v>
      </c>
      <c r="R19" s="147"/>
      <c r="S19" s="69"/>
      <c r="T19" s="42"/>
      <c r="U19" s="42"/>
      <c r="V19" s="44"/>
      <c r="W19" s="44"/>
      <c r="X19" s="44"/>
      <c r="Y19" s="44"/>
      <c r="Z19" s="44"/>
      <c r="AA19" s="44"/>
      <c r="AB19" s="44"/>
      <c r="AC19" s="44"/>
      <c r="AD19" s="44"/>
      <c r="AE19" s="44"/>
      <c r="AF19" s="44"/>
      <c r="AG19" s="44"/>
      <c r="AH19" s="44"/>
      <c r="AI19" s="44"/>
      <c r="AJ19" s="44"/>
      <c r="AK19" s="44"/>
      <c r="AL19" s="44"/>
    </row>
    <row r="20" spans="2:39">
      <c r="B20" s="10" t="s">
        <v>31</v>
      </c>
      <c r="C20" s="98">
        <v>25301673975</v>
      </c>
      <c r="D20" s="98">
        <v>25842374520.769989</v>
      </c>
      <c r="E20" s="110">
        <v>639758853.38000023</v>
      </c>
      <c r="F20" s="110">
        <v>1134904204.3000004</v>
      </c>
      <c r="G20" s="110">
        <v>1887480665.79</v>
      </c>
      <c r="H20" s="110">
        <v>1234226670.0899999</v>
      </c>
      <c r="I20" s="110">
        <v>1322310256.0399997</v>
      </c>
      <c r="J20" s="98">
        <v>1143098036.7999997</v>
      </c>
      <c r="K20" s="98">
        <v>1184615883.2499998</v>
      </c>
      <c r="L20" s="98">
        <v>1451785094.5800002</v>
      </c>
      <c r="M20" s="98">
        <v>1419523468.2700009</v>
      </c>
      <c r="N20" s="98">
        <v>1748076099.3799994</v>
      </c>
      <c r="O20" s="98">
        <v>2562332485.1600008</v>
      </c>
      <c r="P20" s="98">
        <v>4225433996.2299991</v>
      </c>
      <c r="Q20" s="98">
        <f t="shared" si="1"/>
        <v>19953545713.27</v>
      </c>
      <c r="R20" s="147"/>
      <c r="S20" s="69"/>
      <c r="T20" s="42"/>
      <c r="U20" s="42"/>
      <c r="V20" s="44"/>
      <c r="W20" s="44"/>
      <c r="X20" s="44"/>
      <c r="Y20" s="44"/>
      <c r="Z20" s="44"/>
      <c r="AA20" s="44"/>
      <c r="AB20" s="44"/>
      <c r="AC20" s="44"/>
      <c r="AD20" s="44"/>
      <c r="AE20" s="44"/>
      <c r="AF20" s="44"/>
      <c r="AG20" s="44"/>
      <c r="AH20" s="44"/>
      <c r="AI20" s="44"/>
      <c r="AJ20" s="44"/>
      <c r="AK20" s="44"/>
      <c r="AL20" s="44"/>
    </row>
    <row r="21" spans="2:39">
      <c r="B21" s="8" t="s">
        <v>32</v>
      </c>
      <c r="C21" s="90">
        <f t="shared" ref="C21" si="3">SUM(C22:C22)</f>
        <v>75847611529</v>
      </c>
      <c r="D21" s="90">
        <f>SUM(D22:D23)</f>
        <v>110137282339.13</v>
      </c>
      <c r="E21" s="90">
        <f>SUM(E22:E23)</f>
        <v>600204914.15999997</v>
      </c>
      <c r="F21" s="90">
        <f t="shared" ref="F21:P21" si="4">SUM(F22:F23)</f>
        <v>1031353103.55</v>
      </c>
      <c r="G21" s="90">
        <f t="shared" si="4"/>
        <v>1145281965.3599999</v>
      </c>
      <c r="H21" s="90">
        <f t="shared" si="4"/>
        <v>1401199542.6199999</v>
      </c>
      <c r="I21" s="90">
        <f t="shared" si="4"/>
        <v>19013277703.93</v>
      </c>
      <c r="J21" s="90">
        <f t="shared" si="4"/>
        <v>11538214259.619999</v>
      </c>
      <c r="K21" s="90">
        <f t="shared" si="4"/>
        <v>18392618606.330002</v>
      </c>
      <c r="L21" s="90">
        <f t="shared" si="4"/>
        <v>10568520122.93</v>
      </c>
      <c r="M21" s="90">
        <f t="shared" si="4"/>
        <v>5043144861.2200003</v>
      </c>
      <c r="N21" s="90">
        <f t="shared" si="4"/>
        <v>4097658471.8299999</v>
      </c>
      <c r="O21" s="90">
        <f t="shared" si="4"/>
        <v>10230310523.209999</v>
      </c>
      <c r="P21" s="90">
        <f t="shared" si="4"/>
        <v>19585058167.169998</v>
      </c>
      <c r="Q21" s="131">
        <f t="shared" si="1"/>
        <v>102646842241.93001</v>
      </c>
      <c r="R21" s="146"/>
      <c r="S21" s="69"/>
      <c r="T21" s="42"/>
      <c r="U21" s="42"/>
      <c r="V21" s="44"/>
      <c r="W21" s="44"/>
      <c r="X21" s="44"/>
      <c r="Y21" s="44"/>
      <c r="Z21" s="44"/>
      <c r="AA21" s="44"/>
      <c r="AB21" s="44"/>
      <c r="AC21" s="44"/>
      <c r="AD21" s="44"/>
      <c r="AE21" s="44"/>
      <c r="AF21" s="44"/>
      <c r="AG21" s="44"/>
      <c r="AH21" s="44"/>
      <c r="AI21" s="44"/>
      <c r="AJ21" s="44"/>
      <c r="AK21" s="44"/>
      <c r="AL21" s="44"/>
    </row>
    <row r="22" spans="2:39">
      <c r="B22" s="10" t="s">
        <v>34</v>
      </c>
      <c r="C22" s="98">
        <v>75847611529</v>
      </c>
      <c r="D22" s="98">
        <v>94065662209</v>
      </c>
      <c r="E22" s="98">
        <v>600204914.15999997</v>
      </c>
      <c r="F22" s="98">
        <v>1031353103.55</v>
      </c>
      <c r="G22" s="98">
        <v>1145281965.3599999</v>
      </c>
      <c r="H22" s="98">
        <v>1401199542.6199999</v>
      </c>
      <c r="I22" s="98">
        <v>19013277703.93</v>
      </c>
      <c r="J22" s="98">
        <v>11538214259.619999</v>
      </c>
      <c r="K22" s="98">
        <v>18392618606.330002</v>
      </c>
      <c r="L22" s="98">
        <v>10568520122.93</v>
      </c>
      <c r="M22" s="98">
        <v>2967250452.6500001</v>
      </c>
      <c r="N22" s="98">
        <v>4034327041.8199997</v>
      </c>
      <c r="O22" s="98">
        <v>9713094991.0799999</v>
      </c>
      <c r="P22" s="98">
        <v>13247578687.530001</v>
      </c>
      <c r="Q22" s="98">
        <f t="shared" si="1"/>
        <v>93652921391.580002</v>
      </c>
      <c r="R22" s="147"/>
      <c r="S22" s="69"/>
      <c r="T22" s="42"/>
      <c r="U22" s="42"/>
      <c r="V22" s="44"/>
      <c r="W22" s="44"/>
      <c r="X22" s="44"/>
      <c r="Y22" s="44"/>
      <c r="Z22" s="44"/>
      <c r="AA22" s="44"/>
      <c r="AB22" s="44"/>
      <c r="AC22" s="44"/>
      <c r="AD22" s="44"/>
      <c r="AE22" s="44"/>
      <c r="AF22" s="44"/>
      <c r="AG22" s="44"/>
      <c r="AH22" s="44"/>
      <c r="AI22" s="44"/>
      <c r="AJ22" s="44"/>
      <c r="AK22" s="44"/>
      <c r="AL22" s="44"/>
    </row>
    <row r="23" spans="2:39">
      <c r="B23" s="10" t="s">
        <v>150</v>
      </c>
      <c r="C23" s="98">
        <v>0</v>
      </c>
      <c r="D23" s="98">
        <v>16071620130.130001</v>
      </c>
      <c r="E23" s="98">
        <v>0</v>
      </c>
      <c r="F23" s="98">
        <v>0</v>
      </c>
      <c r="G23" s="98">
        <v>0</v>
      </c>
      <c r="H23" s="98">
        <v>0</v>
      </c>
      <c r="I23" s="98">
        <v>0</v>
      </c>
      <c r="J23" s="98">
        <v>0</v>
      </c>
      <c r="K23" s="98">
        <v>0</v>
      </c>
      <c r="L23" s="98">
        <v>0</v>
      </c>
      <c r="M23" s="98">
        <v>2075894408.5700002</v>
      </c>
      <c r="N23" s="98">
        <v>63331430.009999998</v>
      </c>
      <c r="O23" s="98">
        <v>517215532.13</v>
      </c>
      <c r="P23" s="98">
        <v>6337479479.6399994</v>
      </c>
      <c r="Q23" s="98">
        <f t="shared" si="1"/>
        <v>8993920850.3499985</v>
      </c>
      <c r="R23" s="147"/>
      <c r="S23" s="69"/>
      <c r="T23" s="42"/>
      <c r="U23" s="42"/>
      <c r="V23" s="44"/>
      <c r="W23" s="44"/>
      <c r="X23" s="44"/>
      <c r="Y23" s="44"/>
      <c r="Z23" s="44"/>
      <c r="AA23" s="44"/>
      <c r="AB23" s="44"/>
      <c r="AC23" s="44"/>
      <c r="AD23" s="44"/>
      <c r="AE23" s="44"/>
      <c r="AF23" s="44"/>
      <c r="AG23" s="44"/>
      <c r="AH23" s="44"/>
      <c r="AI23" s="44"/>
      <c r="AJ23" s="44"/>
      <c r="AK23" s="44"/>
      <c r="AL23" s="44"/>
    </row>
    <row r="24" spans="2:39">
      <c r="B24" s="8" t="s">
        <v>35</v>
      </c>
      <c r="C24" s="90">
        <f t="shared" ref="C24" si="5">SUM(C25:C37)</f>
        <v>150967033265</v>
      </c>
      <c r="D24" s="90">
        <f>SUM(D25:D38)</f>
        <v>109615262374.39998</v>
      </c>
      <c r="E24" s="90">
        <f>SUM(E25:E38)</f>
        <v>21137942084.09</v>
      </c>
      <c r="F24" s="90">
        <f t="shared" ref="F24:P24" si="6">SUM(F25:F38)</f>
        <v>2158198522.8600001</v>
      </c>
      <c r="G24" s="90">
        <f t="shared" si="6"/>
        <v>3509300526</v>
      </c>
      <c r="H24" s="90">
        <f t="shared" si="6"/>
        <v>2380474445.54</v>
      </c>
      <c r="I24" s="90">
        <f t="shared" si="6"/>
        <v>3560719204.3200002</v>
      </c>
      <c r="J24" s="90">
        <f t="shared" si="6"/>
        <v>22178693244.219997</v>
      </c>
      <c r="K24" s="90">
        <f t="shared" si="6"/>
        <v>17828004123.190002</v>
      </c>
      <c r="L24" s="90">
        <f t="shared" si="6"/>
        <v>9897355915.6100006</v>
      </c>
      <c r="M24" s="90">
        <f t="shared" si="6"/>
        <v>17756217995.59</v>
      </c>
      <c r="N24" s="90">
        <f t="shared" si="6"/>
        <v>10921511251.18</v>
      </c>
      <c r="O24" s="90">
        <f t="shared" si="6"/>
        <v>6428060851.2600002</v>
      </c>
      <c r="P24" s="90">
        <f t="shared" si="6"/>
        <v>-15186556164.76001</v>
      </c>
      <c r="Q24" s="90">
        <f>SUM(E24:P24)</f>
        <v>102569921999.09999</v>
      </c>
      <c r="R24" s="146"/>
      <c r="S24" s="69"/>
      <c r="T24" s="42"/>
      <c r="U24" s="42"/>
      <c r="V24" s="44"/>
      <c r="W24" s="44"/>
      <c r="X24" s="44"/>
      <c r="Y24" s="44"/>
      <c r="Z24" s="44"/>
      <c r="AA24" s="44"/>
      <c r="AB24" s="44"/>
      <c r="AC24" s="44"/>
      <c r="AD24" s="44"/>
      <c r="AE24" s="44"/>
      <c r="AF24" s="44"/>
      <c r="AG24" s="44"/>
      <c r="AH24" s="44"/>
      <c r="AI24" s="44"/>
      <c r="AJ24" s="44"/>
      <c r="AK24" s="44"/>
      <c r="AL24" s="44"/>
    </row>
    <row r="25" spans="2:39">
      <c r="B25" s="10" t="s">
        <v>151</v>
      </c>
      <c r="C25" s="91">
        <v>170850000</v>
      </c>
      <c r="D25" s="91">
        <v>0</v>
      </c>
      <c r="E25" s="90">
        <v>0</v>
      </c>
      <c r="F25" s="90">
        <v>0</v>
      </c>
      <c r="G25" s="90">
        <v>0</v>
      </c>
      <c r="H25" s="90">
        <v>0</v>
      </c>
      <c r="I25" s="90">
        <v>0</v>
      </c>
      <c r="J25" s="91">
        <v>0</v>
      </c>
      <c r="K25" s="91">
        <v>0</v>
      </c>
      <c r="L25" s="91">
        <v>0</v>
      </c>
      <c r="M25" s="91">
        <v>0</v>
      </c>
      <c r="N25" s="91">
        <v>0</v>
      </c>
      <c r="O25" s="91">
        <v>0</v>
      </c>
      <c r="P25" s="91">
        <v>0</v>
      </c>
      <c r="Q25" s="91">
        <f t="shared" si="1"/>
        <v>0</v>
      </c>
      <c r="R25" s="147"/>
      <c r="S25" s="69"/>
      <c r="T25" s="42"/>
      <c r="U25" s="42"/>
      <c r="V25" s="44"/>
      <c r="W25" s="44"/>
      <c r="X25" s="44"/>
      <c r="Y25" s="44"/>
      <c r="Z25" s="44"/>
      <c r="AA25" s="44"/>
      <c r="AB25" s="44"/>
      <c r="AC25" s="44"/>
      <c r="AD25" s="44"/>
      <c r="AE25" s="44"/>
      <c r="AF25" s="44"/>
      <c r="AG25" s="44"/>
      <c r="AH25" s="44"/>
      <c r="AI25" s="44"/>
      <c r="AJ25" s="44"/>
      <c r="AK25" s="44"/>
      <c r="AL25" s="44"/>
    </row>
    <row r="26" spans="2:39">
      <c r="B26" s="10" t="s">
        <v>36</v>
      </c>
      <c r="C26" s="119">
        <v>2720582179</v>
      </c>
      <c r="D26" s="119">
        <v>3451832806</v>
      </c>
      <c r="E26" s="110">
        <v>0</v>
      </c>
      <c r="F26" s="110">
        <v>0</v>
      </c>
      <c r="G26" s="110">
        <v>580588738.36000001</v>
      </c>
      <c r="H26" s="110">
        <v>0</v>
      </c>
      <c r="I26" s="110">
        <v>0</v>
      </c>
      <c r="J26" s="98">
        <v>0</v>
      </c>
      <c r="K26" s="98">
        <v>436110470.69</v>
      </c>
      <c r="L26" s="98">
        <v>306348889.74000001</v>
      </c>
      <c r="M26" s="98">
        <v>0</v>
      </c>
      <c r="N26" s="98">
        <v>574831158.35000002</v>
      </c>
      <c r="O26" s="98">
        <v>193636033.91999999</v>
      </c>
      <c r="P26" s="98">
        <v>1154646865.45</v>
      </c>
      <c r="Q26" s="98">
        <f t="shared" si="1"/>
        <v>3246162156.5100002</v>
      </c>
      <c r="R26" s="147"/>
      <c r="S26" s="69"/>
      <c r="T26" s="42"/>
      <c r="U26" s="42"/>
      <c r="V26" s="44"/>
      <c r="W26" s="44"/>
      <c r="X26" s="44"/>
      <c r="Y26" s="44"/>
      <c r="Z26" s="44"/>
      <c r="AA26" s="44"/>
      <c r="AB26" s="44"/>
      <c r="AC26" s="44"/>
      <c r="AD26" s="44"/>
      <c r="AE26" s="44"/>
      <c r="AF26" s="44"/>
      <c r="AG26" s="44"/>
      <c r="AH26" s="44"/>
      <c r="AI26" s="44"/>
      <c r="AJ26" s="44"/>
      <c r="AK26" s="44"/>
      <c r="AL26" s="44"/>
    </row>
    <row r="27" spans="2:39">
      <c r="B27" s="10" t="s">
        <v>39</v>
      </c>
      <c r="C27" s="110">
        <v>7569320750</v>
      </c>
      <c r="D27" s="110">
        <v>3713942441.1799998</v>
      </c>
      <c r="E27" s="110">
        <v>0</v>
      </c>
      <c r="F27" s="110">
        <v>0</v>
      </c>
      <c r="G27" s="110">
        <v>0</v>
      </c>
      <c r="H27" s="110">
        <v>0</v>
      </c>
      <c r="I27" s="110">
        <v>0</v>
      </c>
      <c r="J27" s="110">
        <v>0</v>
      </c>
      <c r="K27" s="110">
        <v>0</v>
      </c>
      <c r="L27" s="110">
        <v>0</v>
      </c>
      <c r="M27" s="110">
        <v>0</v>
      </c>
      <c r="N27" s="98">
        <v>0</v>
      </c>
      <c r="O27" s="98">
        <v>968122847.92999995</v>
      </c>
      <c r="P27" s="98">
        <v>2745819565.96</v>
      </c>
      <c r="Q27" s="98">
        <f>SUM(E27:P27)</f>
        <v>3713942413.8899999</v>
      </c>
      <c r="R27" s="147"/>
      <c r="S27" s="69"/>
      <c r="T27" s="42"/>
      <c r="U27" s="42"/>
      <c r="V27" s="42"/>
      <c r="W27" s="44"/>
      <c r="X27" s="44"/>
      <c r="Y27" s="44"/>
      <c r="Z27" s="44"/>
      <c r="AA27" s="44"/>
      <c r="AB27" s="44"/>
      <c r="AC27" s="44"/>
      <c r="AD27" s="44"/>
      <c r="AE27" s="44"/>
      <c r="AF27" s="44"/>
      <c r="AG27" s="44"/>
      <c r="AH27" s="44"/>
      <c r="AI27" s="44"/>
      <c r="AJ27" s="44"/>
      <c r="AK27" s="44"/>
      <c r="AL27" s="44"/>
      <c r="AM27" s="44"/>
    </row>
    <row r="28" spans="2:39">
      <c r="B28" s="10" t="s">
        <v>40</v>
      </c>
      <c r="C28" s="98">
        <v>12747042309</v>
      </c>
      <c r="D28" s="98">
        <v>8036009223.2599993</v>
      </c>
      <c r="E28" s="110">
        <v>22407249.699999999</v>
      </c>
      <c r="F28" s="110">
        <v>131688267.55000003</v>
      </c>
      <c r="G28" s="110">
        <v>380674204.45000005</v>
      </c>
      <c r="H28" s="110">
        <v>52309761.749999993</v>
      </c>
      <c r="I28" s="110">
        <v>277443599.20000005</v>
      </c>
      <c r="J28" s="98">
        <v>532023948.33999991</v>
      </c>
      <c r="K28" s="98">
        <v>399816375.59000003</v>
      </c>
      <c r="L28" s="98">
        <v>413369918.63</v>
      </c>
      <c r="M28" s="98">
        <v>939652500.74000001</v>
      </c>
      <c r="N28" s="98">
        <v>405356158.41000003</v>
      </c>
      <c r="O28" s="98">
        <v>749586067.17000008</v>
      </c>
      <c r="P28" s="98">
        <v>2749960985.3999996</v>
      </c>
      <c r="Q28" s="98">
        <f t="shared" si="1"/>
        <v>7054289036.9299994</v>
      </c>
      <c r="R28" s="147"/>
      <c r="S28" s="69"/>
      <c r="T28" s="42"/>
      <c r="U28" s="42"/>
      <c r="V28" s="44"/>
      <c r="W28" s="44"/>
      <c r="X28" s="44"/>
      <c r="Y28" s="44"/>
      <c r="Z28" s="44"/>
      <c r="AA28" s="44"/>
      <c r="AB28" s="44"/>
      <c r="AC28" s="44"/>
      <c r="AD28" s="44"/>
      <c r="AE28" s="44"/>
      <c r="AF28" s="44"/>
      <c r="AG28" s="44"/>
      <c r="AH28" s="44"/>
      <c r="AI28" s="44"/>
      <c r="AJ28" s="44"/>
      <c r="AK28" s="44"/>
      <c r="AL28" s="44"/>
    </row>
    <row r="29" spans="2:39">
      <c r="B29" s="10" t="s">
        <v>41</v>
      </c>
      <c r="C29" s="98">
        <v>392000000</v>
      </c>
      <c r="D29" s="98">
        <v>392000000</v>
      </c>
      <c r="E29" s="110">
        <v>0</v>
      </c>
      <c r="F29" s="110">
        <v>11200000</v>
      </c>
      <c r="G29" s="110">
        <v>67200000</v>
      </c>
      <c r="H29" s="110">
        <v>0</v>
      </c>
      <c r="I29" s="110">
        <v>0</v>
      </c>
      <c r="J29" s="98">
        <v>44800000</v>
      </c>
      <c r="K29" s="98">
        <v>78400000</v>
      </c>
      <c r="L29" s="98">
        <v>0</v>
      </c>
      <c r="M29" s="98">
        <v>0</v>
      </c>
      <c r="N29" s="98">
        <v>67200000</v>
      </c>
      <c r="O29" s="98">
        <v>89600000</v>
      </c>
      <c r="P29" s="98">
        <v>0</v>
      </c>
      <c r="Q29" s="98">
        <f t="shared" si="1"/>
        <v>358400000</v>
      </c>
      <c r="R29" s="147"/>
      <c r="S29" s="69"/>
      <c r="T29" s="42"/>
      <c r="U29" s="42"/>
      <c r="V29" s="44"/>
      <c r="W29" s="44"/>
      <c r="X29" s="44"/>
      <c r="Y29" s="44"/>
      <c r="Z29" s="44"/>
      <c r="AA29" s="44"/>
      <c r="AB29" s="44"/>
      <c r="AC29" s="44"/>
      <c r="AD29" s="44"/>
      <c r="AE29" s="44"/>
      <c r="AF29" s="44"/>
      <c r="AG29" s="44"/>
      <c r="AH29" s="44"/>
      <c r="AI29" s="44"/>
      <c r="AJ29" s="44"/>
      <c r="AK29" s="44"/>
      <c r="AL29" s="44"/>
    </row>
    <row r="30" spans="2:39">
      <c r="B30" s="10" t="s">
        <v>42</v>
      </c>
      <c r="C30" s="98">
        <v>203232761</v>
      </c>
      <c r="D30" s="98">
        <v>200377867</v>
      </c>
      <c r="E30" s="110">
        <v>0</v>
      </c>
      <c r="F30" s="110">
        <v>0</v>
      </c>
      <c r="G30" s="110">
        <v>0</v>
      </c>
      <c r="H30" s="110">
        <v>0</v>
      </c>
      <c r="I30" s="110">
        <v>0</v>
      </c>
      <c r="J30" s="98">
        <v>0</v>
      </c>
      <c r="K30" s="98">
        <v>0</v>
      </c>
      <c r="L30" s="98">
        <v>0</v>
      </c>
      <c r="M30" s="98">
        <v>0</v>
      </c>
      <c r="N30" s="98">
        <v>0</v>
      </c>
      <c r="O30" s="98">
        <v>0</v>
      </c>
      <c r="P30" s="98">
        <v>68483696.129999995</v>
      </c>
      <c r="Q30" s="98">
        <f t="shared" si="1"/>
        <v>68483696.129999995</v>
      </c>
      <c r="R30" s="147"/>
      <c r="S30" s="69"/>
      <c r="T30" s="42"/>
      <c r="U30" s="42"/>
      <c r="V30" s="44"/>
      <c r="W30" s="44"/>
      <c r="X30" s="44"/>
      <c r="Y30" s="44"/>
      <c r="Z30" s="44"/>
      <c r="AA30" s="44"/>
      <c r="AB30" s="44"/>
      <c r="AC30" s="44"/>
      <c r="AD30" s="44"/>
      <c r="AE30" s="44"/>
      <c r="AF30" s="44"/>
      <c r="AG30" s="44"/>
      <c r="AH30" s="44"/>
      <c r="AI30" s="44"/>
      <c r="AJ30" s="44"/>
      <c r="AK30" s="44"/>
      <c r="AL30" s="44"/>
    </row>
    <row r="31" spans="2:39">
      <c r="B31" s="10" t="s">
        <v>120</v>
      </c>
      <c r="C31" s="98">
        <v>756068046</v>
      </c>
      <c r="D31" s="98">
        <v>4455589414.7999992</v>
      </c>
      <c r="E31" s="110">
        <v>0</v>
      </c>
      <c r="F31" s="110">
        <v>0</v>
      </c>
      <c r="G31" s="110">
        <v>0</v>
      </c>
      <c r="H31" s="110">
        <v>0</v>
      </c>
      <c r="I31" s="110">
        <v>0</v>
      </c>
      <c r="J31" s="98">
        <v>0</v>
      </c>
      <c r="K31" s="98">
        <v>8382720</v>
      </c>
      <c r="L31" s="98">
        <v>615463.9</v>
      </c>
      <c r="M31" s="98">
        <v>4424149.18</v>
      </c>
      <c r="N31" s="98">
        <v>0</v>
      </c>
      <c r="O31" s="98">
        <v>0</v>
      </c>
      <c r="P31" s="98">
        <v>4132785870.3500004</v>
      </c>
      <c r="Q31" s="98">
        <f t="shared" si="1"/>
        <v>4146208203.4300003</v>
      </c>
      <c r="R31" s="147"/>
      <c r="S31" s="69"/>
      <c r="T31" s="42"/>
      <c r="U31" s="42"/>
      <c r="V31" s="44"/>
      <c r="W31" s="44"/>
      <c r="X31" s="44"/>
      <c r="Y31" s="44"/>
      <c r="Z31" s="44"/>
      <c r="AA31" s="44"/>
      <c r="AB31" s="44"/>
      <c r="AC31" s="44"/>
      <c r="AD31" s="44"/>
      <c r="AE31" s="44"/>
      <c r="AF31" s="44"/>
      <c r="AG31" s="44"/>
      <c r="AH31" s="44"/>
      <c r="AI31" s="44"/>
      <c r="AJ31" s="44"/>
      <c r="AK31" s="44"/>
      <c r="AL31" s="44"/>
    </row>
    <row r="32" spans="2:39">
      <c r="B32" s="10" t="s">
        <v>43</v>
      </c>
      <c r="C32" s="98">
        <v>2536978839</v>
      </c>
      <c r="D32" s="98">
        <v>2296041393</v>
      </c>
      <c r="E32" s="110">
        <v>0</v>
      </c>
      <c r="F32" s="110">
        <v>0</v>
      </c>
      <c r="G32" s="110">
        <v>0</v>
      </c>
      <c r="H32" s="110">
        <v>0</v>
      </c>
      <c r="I32" s="110">
        <v>0</v>
      </c>
      <c r="J32" s="98">
        <v>0</v>
      </c>
      <c r="K32" s="98">
        <v>0</v>
      </c>
      <c r="L32" s="98">
        <v>910198475.39999998</v>
      </c>
      <c r="M32" s="98">
        <v>0</v>
      </c>
      <c r="N32" s="98">
        <v>0</v>
      </c>
      <c r="O32" s="98">
        <v>781268797.84000003</v>
      </c>
      <c r="P32" s="98">
        <v>0</v>
      </c>
      <c r="Q32" s="98">
        <f t="shared" si="1"/>
        <v>1691467273.24</v>
      </c>
      <c r="R32" s="147"/>
      <c r="S32" s="69"/>
      <c r="T32" s="42"/>
      <c r="U32" s="42"/>
      <c r="V32" s="44"/>
      <c r="W32" s="44"/>
      <c r="X32" s="44"/>
      <c r="Y32" s="44"/>
      <c r="Z32" s="44"/>
      <c r="AA32" s="44"/>
      <c r="AB32" s="44"/>
      <c r="AC32" s="44"/>
      <c r="AD32" s="44"/>
      <c r="AE32" s="44"/>
      <c r="AF32" s="44"/>
      <c r="AG32" s="44"/>
      <c r="AH32" s="44"/>
      <c r="AI32" s="44"/>
      <c r="AJ32" s="44"/>
      <c r="AK32" s="44"/>
      <c r="AL32" s="44"/>
    </row>
    <row r="33" spans="2:38">
      <c r="B33" s="10" t="s">
        <v>44</v>
      </c>
      <c r="C33" s="98">
        <v>1438844687</v>
      </c>
      <c r="D33" s="98">
        <v>952930221.99000001</v>
      </c>
      <c r="E33" s="110">
        <v>0</v>
      </c>
      <c r="F33" s="110">
        <v>0</v>
      </c>
      <c r="G33" s="110">
        <v>0</v>
      </c>
      <c r="H33" s="110">
        <v>0</v>
      </c>
      <c r="I33" s="110">
        <v>0</v>
      </c>
      <c r="J33" s="98">
        <v>0</v>
      </c>
      <c r="K33" s="98">
        <v>0</v>
      </c>
      <c r="L33" s="98">
        <v>0</v>
      </c>
      <c r="M33" s="98">
        <v>0</v>
      </c>
      <c r="N33" s="98">
        <v>443020922.63999999</v>
      </c>
      <c r="O33" s="98">
        <v>0</v>
      </c>
      <c r="P33" s="98">
        <v>263479190.43000001</v>
      </c>
      <c r="Q33" s="98">
        <f t="shared" si="1"/>
        <v>706500113.06999993</v>
      </c>
      <c r="R33" s="147"/>
      <c r="S33" s="69"/>
      <c r="T33" s="42"/>
      <c r="U33" s="42"/>
      <c r="V33" s="44"/>
      <c r="W33" s="44"/>
      <c r="X33" s="44"/>
      <c r="Y33" s="44"/>
      <c r="Z33" s="44"/>
      <c r="AA33" s="44"/>
      <c r="AB33" s="44"/>
      <c r="AC33" s="44"/>
      <c r="AD33" s="44"/>
      <c r="AE33" s="44"/>
      <c r="AF33" s="44"/>
      <c r="AG33" s="44"/>
      <c r="AH33" s="44"/>
      <c r="AI33" s="44"/>
      <c r="AJ33" s="44"/>
      <c r="AK33" s="44"/>
      <c r="AL33" s="44"/>
    </row>
    <row r="34" spans="2:38">
      <c r="B34" s="10" t="s">
        <v>45</v>
      </c>
      <c r="C34" s="98">
        <v>1053603200</v>
      </c>
      <c r="D34" s="98">
        <v>670812567.00999999</v>
      </c>
      <c r="E34" s="110">
        <v>56286700</v>
      </c>
      <c r="F34" s="110">
        <v>0</v>
      </c>
      <c r="G34" s="110">
        <v>168648219.06</v>
      </c>
      <c r="H34" s="110">
        <v>1460000</v>
      </c>
      <c r="I34" s="110">
        <v>505000</v>
      </c>
      <c r="J34" s="98">
        <v>1640066.59</v>
      </c>
      <c r="K34" s="98">
        <v>515900</v>
      </c>
      <c r="L34" s="98">
        <v>934766.67</v>
      </c>
      <c r="M34" s="98">
        <v>1100340.3999999999</v>
      </c>
      <c r="N34" s="98">
        <v>20596727.300000001</v>
      </c>
      <c r="O34" s="98">
        <v>0</v>
      </c>
      <c r="P34" s="98">
        <v>14964051.17</v>
      </c>
      <c r="Q34" s="98">
        <f t="shared" si="1"/>
        <v>266651771.19</v>
      </c>
      <c r="R34" s="147"/>
      <c r="S34" s="69"/>
      <c r="T34" s="42"/>
      <c r="U34" s="42"/>
      <c r="V34" s="44"/>
      <c r="W34" s="44"/>
      <c r="X34" s="44"/>
      <c r="Y34" s="44"/>
      <c r="Z34" s="44"/>
      <c r="AA34" s="44"/>
      <c r="AB34" s="44"/>
      <c r="AC34" s="44"/>
      <c r="AD34" s="44"/>
      <c r="AE34" s="44"/>
      <c r="AF34" s="44"/>
      <c r="AG34" s="44"/>
      <c r="AH34" s="44"/>
      <c r="AI34" s="44"/>
      <c r="AJ34" s="44"/>
      <c r="AK34" s="44"/>
      <c r="AL34" s="44"/>
    </row>
    <row r="35" spans="2:38">
      <c r="B35" s="10" t="s">
        <v>71</v>
      </c>
      <c r="C35" s="98">
        <v>16795759896</v>
      </c>
      <c r="D35" s="98">
        <v>56170825896.119995</v>
      </c>
      <c r="E35" s="110">
        <v>0</v>
      </c>
      <c r="F35" s="110">
        <v>0</v>
      </c>
      <c r="G35" s="110">
        <v>0</v>
      </c>
      <c r="H35" s="110">
        <v>0</v>
      </c>
      <c r="I35" s="110">
        <v>1506213159.04</v>
      </c>
      <c r="J35" s="110">
        <v>272017454.44</v>
      </c>
      <c r="K35" s="110">
        <v>2516702350</v>
      </c>
      <c r="L35" s="110">
        <v>2519261000</v>
      </c>
      <c r="M35" s="98">
        <v>2488312450</v>
      </c>
      <c r="N35" s="98">
        <v>2478376622.6900001</v>
      </c>
      <c r="O35" s="98">
        <v>2509503232.75</v>
      </c>
      <c r="P35" s="98">
        <v>37917066549.889992</v>
      </c>
      <c r="Q35" s="98">
        <f t="shared" si="1"/>
        <v>52207452818.80999</v>
      </c>
      <c r="R35" s="147"/>
      <c r="S35" s="69"/>
      <c r="T35" s="42"/>
      <c r="U35" s="42"/>
      <c r="V35" s="44"/>
      <c r="W35" s="44"/>
      <c r="X35" s="44"/>
      <c r="Y35" s="44"/>
      <c r="Z35" s="44"/>
      <c r="AA35" s="44"/>
      <c r="AB35" s="44"/>
      <c r="AC35" s="44"/>
      <c r="AD35" s="44"/>
      <c r="AE35" s="44"/>
      <c r="AF35" s="44"/>
      <c r="AG35" s="44"/>
      <c r="AH35" s="44"/>
      <c r="AI35" s="44"/>
      <c r="AJ35" s="44"/>
      <c r="AK35" s="44"/>
      <c r="AL35" s="44"/>
    </row>
    <row r="36" spans="2:38">
      <c r="B36" s="10" t="s">
        <v>48</v>
      </c>
      <c r="C36" s="98">
        <v>835826681</v>
      </c>
      <c r="D36" s="98">
        <v>5732100</v>
      </c>
      <c r="E36" s="110">
        <v>0</v>
      </c>
      <c r="F36" s="110">
        <v>0</v>
      </c>
      <c r="G36" s="110">
        <v>0</v>
      </c>
      <c r="H36" s="110">
        <v>0</v>
      </c>
      <c r="I36" s="110">
        <v>0</v>
      </c>
      <c r="J36" s="98">
        <v>0</v>
      </c>
      <c r="K36" s="98">
        <v>0</v>
      </c>
      <c r="L36" s="98">
        <v>1888803.67</v>
      </c>
      <c r="M36" s="98">
        <v>3748169.59</v>
      </c>
      <c r="N36" s="98">
        <v>0</v>
      </c>
      <c r="O36" s="98">
        <v>0</v>
      </c>
      <c r="P36" s="98">
        <v>2100</v>
      </c>
      <c r="Q36" s="98">
        <f t="shared" si="1"/>
        <v>5639073.2599999998</v>
      </c>
      <c r="R36" s="147"/>
      <c r="S36" s="69"/>
      <c r="T36" s="42"/>
      <c r="U36" s="42"/>
      <c r="V36" s="44"/>
      <c r="W36" s="44"/>
      <c r="X36" s="44"/>
      <c r="Y36" s="44"/>
      <c r="Z36" s="44"/>
      <c r="AA36" s="44"/>
      <c r="AB36" s="44"/>
      <c r="AC36" s="44"/>
      <c r="AD36" s="44"/>
      <c r="AE36" s="44"/>
      <c r="AF36" s="44"/>
      <c r="AG36" s="44"/>
      <c r="AH36" s="44"/>
      <c r="AI36" s="44"/>
      <c r="AJ36" s="44"/>
      <c r="AK36" s="44"/>
      <c r="AL36" s="44"/>
    </row>
    <row r="37" spans="2:38">
      <c r="B37" s="10" t="s">
        <v>52</v>
      </c>
      <c r="C37" s="98">
        <v>103746923917</v>
      </c>
      <c r="D37" s="98">
        <v>28889399449.039993</v>
      </c>
      <c r="E37" s="110">
        <v>21059248134.389999</v>
      </c>
      <c r="F37" s="110">
        <v>2015310255.3099999</v>
      </c>
      <c r="G37" s="110">
        <v>2234645373.6300001</v>
      </c>
      <c r="H37" s="110">
        <v>2326704683.79</v>
      </c>
      <c r="I37" s="110">
        <v>1776557446.0800002</v>
      </c>
      <c r="J37" s="98">
        <v>21328211774.849998</v>
      </c>
      <c r="K37" s="98">
        <v>14280395315.760002</v>
      </c>
      <c r="L37" s="98">
        <v>5744738597.6000004</v>
      </c>
      <c r="M37" s="98">
        <v>14318980385.68</v>
      </c>
      <c r="N37" s="98">
        <v>6865702809.5600004</v>
      </c>
      <c r="O37" s="98">
        <v>1008226710.99</v>
      </c>
      <c r="P37" s="98">
        <v>-64233765039.540001</v>
      </c>
      <c r="Q37" s="98">
        <f t="shared" si="1"/>
        <v>28724956448.099998</v>
      </c>
      <c r="R37" s="147"/>
      <c r="S37" s="69"/>
      <c r="T37" s="42"/>
      <c r="U37" s="42"/>
      <c r="V37" s="44"/>
      <c r="W37" s="44"/>
      <c r="X37" s="44"/>
      <c r="Y37" s="44"/>
      <c r="Z37" s="44"/>
      <c r="AA37" s="44"/>
      <c r="AB37" s="44"/>
      <c r="AC37" s="44"/>
      <c r="AD37" s="44"/>
      <c r="AE37" s="44"/>
      <c r="AF37" s="44"/>
      <c r="AG37" s="44"/>
      <c r="AH37" s="44"/>
      <c r="AI37" s="44"/>
      <c r="AJ37" s="44"/>
      <c r="AK37" s="44"/>
      <c r="AL37" s="44"/>
    </row>
    <row r="38" spans="2:38">
      <c r="B38" s="10" t="s">
        <v>152</v>
      </c>
      <c r="C38" s="98">
        <v>0</v>
      </c>
      <c r="D38" s="98">
        <v>379768995</v>
      </c>
      <c r="E38" s="110">
        <v>0</v>
      </c>
      <c r="F38" s="110">
        <v>0</v>
      </c>
      <c r="G38" s="110">
        <v>77543990.5</v>
      </c>
      <c r="H38" s="110">
        <v>0</v>
      </c>
      <c r="I38" s="110">
        <v>0</v>
      </c>
      <c r="J38" s="98">
        <v>0</v>
      </c>
      <c r="K38" s="98">
        <v>107680991.15000001</v>
      </c>
      <c r="L38" s="98">
        <v>0</v>
      </c>
      <c r="M38" s="98">
        <v>0</v>
      </c>
      <c r="N38" s="98">
        <v>66426852.229999997</v>
      </c>
      <c r="O38" s="98">
        <v>128117160.66</v>
      </c>
      <c r="P38" s="98">
        <v>0</v>
      </c>
      <c r="Q38" s="98">
        <f t="shared" si="1"/>
        <v>379768994.53999996</v>
      </c>
      <c r="R38" s="147"/>
      <c r="S38" s="69"/>
      <c r="T38" s="42"/>
      <c r="U38" s="42"/>
      <c r="V38" s="44"/>
      <c r="W38" s="44"/>
      <c r="X38" s="44"/>
      <c r="Y38" s="44"/>
      <c r="Z38" s="44"/>
      <c r="AA38" s="44"/>
      <c r="AB38" s="44"/>
      <c r="AC38" s="44"/>
      <c r="AD38" s="44"/>
      <c r="AE38" s="44"/>
      <c r="AF38" s="44"/>
      <c r="AG38" s="44"/>
      <c r="AH38" s="44"/>
      <c r="AI38" s="44"/>
      <c r="AJ38" s="44"/>
      <c r="AK38" s="44"/>
      <c r="AL38" s="44"/>
    </row>
    <row r="39" spans="2:38">
      <c r="B39" s="8" t="s">
        <v>57</v>
      </c>
      <c r="C39" s="90">
        <f>SUM(C40:C57)</f>
        <v>1546798110</v>
      </c>
      <c r="D39" s="90">
        <f>SUM(D40:D57)</f>
        <v>2113004441.8399999</v>
      </c>
      <c r="E39" s="90">
        <f t="shared" ref="E39:P39" si="7">SUM(E40:E57)</f>
        <v>3325279.76</v>
      </c>
      <c r="F39" s="90">
        <f t="shared" si="7"/>
        <v>8995628.4100000001</v>
      </c>
      <c r="G39" s="90">
        <f t="shared" si="7"/>
        <v>29852110.629999995</v>
      </c>
      <c r="H39" s="90">
        <f t="shared" si="7"/>
        <v>35226344.539999999</v>
      </c>
      <c r="I39" s="90">
        <f t="shared" si="7"/>
        <v>16603300.039999999</v>
      </c>
      <c r="J39" s="90">
        <f t="shared" si="7"/>
        <v>15868569.67</v>
      </c>
      <c r="K39" s="90">
        <f t="shared" si="7"/>
        <v>40588831.619999997</v>
      </c>
      <c r="L39" s="90">
        <f t="shared" si="7"/>
        <v>27847927.93</v>
      </c>
      <c r="M39" s="90">
        <f t="shared" si="7"/>
        <v>34640746.389999993</v>
      </c>
      <c r="N39" s="90">
        <f t="shared" si="7"/>
        <v>35381234.259999998</v>
      </c>
      <c r="O39" s="90">
        <f t="shared" si="7"/>
        <v>77396502.080000013</v>
      </c>
      <c r="P39" s="90">
        <f t="shared" si="7"/>
        <v>451483278.06000006</v>
      </c>
      <c r="Q39" s="90">
        <f t="shared" si="1"/>
        <v>777209753.3900001</v>
      </c>
      <c r="R39" s="146"/>
      <c r="S39" s="69"/>
      <c r="T39" s="42"/>
      <c r="U39" s="42"/>
      <c r="V39" s="44"/>
      <c r="W39" s="44"/>
      <c r="X39" s="44"/>
      <c r="Y39" s="44"/>
      <c r="Z39" s="44"/>
      <c r="AA39" s="44"/>
      <c r="AB39" s="44"/>
      <c r="AC39" s="44"/>
      <c r="AD39" s="44"/>
      <c r="AE39" s="44"/>
      <c r="AF39" s="44"/>
      <c r="AG39" s="44"/>
      <c r="AH39" s="44"/>
      <c r="AI39" s="44"/>
      <c r="AJ39" s="44"/>
      <c r="AK39" s="44"/>
      <c r="AL39" s="44"/>
    </row>
    <row r="40" spans="2:38">
      <c r="B40" s="10" t="s">
        <v>58</v>
      </c>
      <c r="C40" s="110">
        <v>40418269</v>
      </c>
      <c r="D40" s="110">
        <v>50973867.500000015</v>
      </c>
      <c r="E40" s="110">
        <v>0</v>
      </c>
      <c r="F40" s="110">
        <v>0</v>
      </c>
      <c r="G40" s="110">
        <v>0</v>
      </c>
      <c r="H40" s="110">
        <v>0</v>
      </c>
      <c r="I40" s="110">
        <v>0</v>
      </c>
      <c r="J40" s="98">
        <v>0</v>
      </c>
      <c r="K40" s="98">
        <v>0</v>
      </c>
      <c r="L40" s="98">
        <v>0</v>
      </c>
      <c r="M40" s="98">
        <v>0</v>
      </c>
      <c r="N40" s="98">
        <v>295508.52</v>
      </c>
      <c r="O40" s="98">
        <v>169330</v>
      </c>
      <c r="P40" s="98">
        <v>17995492.41</v>
      </c>
      <c r="Q40" s="98">
        <f t="shared" si="1"/>
        <v>18460330.93</v>
      </c>
      <c r="R40" s="147"/>
      <c r="S40" s="69"/>
      <c r="T40" s="42"/>
      <c r="U40" s="42"/>
      <c r="V40" s="44"/>
      <c r="W40" s="44"/>
      <c r="X40" s="44"/>
      <c r="Y40" s="44"/>
      <c r="Z40" s="44"/>
      <c r="AA40" s="44"/>
      <c r="AB40" s="44"/>
      <c r="AC40" s="44"/>
      <c r="AD40" s="44"/>
      <c r="AE40" s="44"/>
      <c r="AF40" s="44"/>
      <c r="AG40" s="44"/>
      <c r="AH40" s="44"/>
      <c r="AI40" s="44"/>
      <c r="AJ40" s="44"/>
      <c r="AK40" s="44"/>
      <c r="AL40" s="44"/>
    </row>
    <row r="41" spans="2:38">
      <c r="B41" s="10" t="s">
        <v>36</v>
      </c>
      <c r="C41" s="110">
        <v>293086169</v>
      </c>
      <c r="D41" s="110">
        <v>202960436.01000002</v>
      </c>
      <c r="E41" s="110">
        <v>0</v>
      </c>
      <c r="F41" s="110">
        <v>0</v>
      </c>
      <c r="G41" s="110">
        <v>0</v>
      </c>
      <c r="H41" s="110">
        <v>0</v>
      </c>
      <c r="I41" s="110">
        <v>0</v>
      </c>
      <c r="J41" s="98">
        <v>0</v>
      </c>
      <c r="K41" s="98">
        <v>0</v>
      </c>
      <c r="L41" s="98">
        <v>0</v>
      </c>
      <c r="M41" s="98">
        <v>0</v>
      </c>
      <c r="N41" s="98">
        <v>0</v>
      </c>
      <c r="O41" s="98">
        <v>0</v>
      </c>
      <c r="P41" s="98">
        <v>22984021.59</v>
      </c>
      <c r="Q41" s="98">
        <f t="shared" si="1"/>
        <v>22984021.59</v>
      </c>
      <c r="R41" s="147"/>
      <c r="S41" s="69"/>
      <c r="T41" s="42"/>
      <c r="U41" s="42"/>
      <c r="V41" s="44"/>
      <c r="W41" s="44"/>
      <c r="X41" s="44"/>
      <c r="Y41" s="44"/>
      <c r="Z41" s="44"/>
      <c r="AA41" s="44"/>
      <c r="AB41" s="44"/>
      <c r="AC41" s="44"/>
      <c r="AD41" s="44"/>
      <c r="AE41" s="44"/>
      <c r="AF41" s="44"/>
      <c r="AG41" s="44"/>
      <c r="AH41" s="44"/>
      <c r="AI41" s="44"/>
      <c r="AJ41" s="44"/>
      <c r="AK41" s="44"/>
      <c r="AL41" s="44"/>
    </row>
    <row r="42" spans="2:38">
      <c r="B42" s="10" t="s">
        <v>37</v>
      </c>
      <c r="C42" s="110">
        <v>0</v>
      </c>
      <c r="D42" s="110">
        <v>29065158.02</v>
      </c>
      <c r="E42" s="110">
        <v>0</v>
      </c>
      <c r="F42" s="110">
        <v>0</v>
      </c>
      <c r="G42" s="110">
        <v>0</v>
      </c>
      <c r="H42" s="110">
        <v>0</v>
      </c>
      <c r="I42" s="110">
        <v>0</v>
      </c>
      <c r="J42" s="98">
        <v>0</v>
      </c>
      <c r="K42" s="98">
        <v>0</v>
      </c>
      <c r="L42" s="98">
        <v>0</v>
      </c>
      <c r="M42" s="98">
        <v>0</v>
      </c>
      <c r="N42" s="98">
        <v>0</v>
      </c>
      <c r="O42" s="98">
        <v>0</v>
      </c>
      <c r="P42" s="98">
        <v>880000</v>
      </c>
      <c r="Q42" s="98">
        <f t="shared" si="1"/>
        <v>880000</v>
      </c>
      <c r="R42" s="147"/>
      <c r="S42" s="69"/>
      <c r="T42" s="42"/>
      <c r="U42" s="42"/>
      <c r="V42" s="44"/>
      <c r="W42" s="44"/>
      <c r="X42" s="44"/>
      <c r="Y42" s="44"/>
      <c r="Z42" s="44"/>
      <c r="AA42" s="44"/>
      <c r="AB42" s="44"/>
      <c r="AC42" s="44"/>
      <c r="AD42" s="44"/>
      <c r="AE42" s="44"/>
      <c r="AF42" s="44"/>
      <c r="AG42" s="44"/>
      <c r="AH42" s="44"/>
      <c r="AI42" s="44"/>
      <c r="AJ42" s="44"/>
      <c r="AK42" s="44"/>
      <c r="AL42" s="44"/>
    </row>
    <row r="43" spans="2:38">
      <c r="B43" s="10" t="s">
        <v>121</v>
      </c>
      <c r="C43" s="120">
        <v>61685961</v>
      </c>
      <c r="D43" s="120">
        <v>67776981.350000009</v>
      </c>
      <c r="E43" s="110">
        <v>0</v>
      </c>
      <c r="F43" s="110">
        <v>0</v>
      </c>
      <c r="G43" s="110">
        <v>0</v>
      </c>
      <c r="H43" s="110">
        <v>0</v>
      </c>
      <c r="I43" s="110">
        <v>0</v>
      </c>
      <c r="J43" s="98">
        <v>0</v>
      </c>
      <c r="K43" s="98">
        <v>0</v>
      </c>
      <c r="L43" s="98">
        <v>0</v>
      </c>
      <c r="M43" s="98">
        <v>0</v>
      </c>
      <c r="N43" s="98">
        <v>0</v>
      </c>
      <c r="O43" s="98">
        <v>0</v>
      </c>
      <c r="P43" s="98">
        <v>7739337.5499999989</v>
      </c>
      <c r="Q43" s="98">
        <f t="shared" si="1"/>
        <v>7739337.5499999989</v>
      </c>
      <c r="R43" s="147"/>
      <c r="S43" s="69"/>
      <c r="T43" s="42"/>
      <c r="U43" s="42"/>
      <c r="V43" s="44"/>
      <c r="W43" s="44"/>
      <c r="X43" s="44"/>
      <c r="Y43" s="44"/>
      <c r="Z43" s="44"/>
      <c r="AA43" s="44"/>
      <c r="AB43" s="44"/>
      <c r="AC43" s="44"/>
      <c r="AD43" s="44"/>
      <c r="AE43" s="44"/>
      <c r="AF43" s="44"/>
      <c r="AG43" s="44"/>
      <c r="AH43" s="44"/>
      <c r="AI43" s="44"/>
      <c r="AJ43" s="44"/>
      <c r="AK43" s="44"/>
      <c r="AL43" s="44"/>
    </row>
    <row r="44" spans="2:38">
      <c r="B44" s="10" t="s">
        <v>39</v>
      </c>
      <c r="C44" s="120">
        <v>115996932</v>
      </c>
      <c r="D44" s="120">
        <v>89160080.079999998</v>
      </c>
      <c r="E44" s="110">
        <v>0</v>
      </c>
      <c r="F44" s="110">
        <v>0</v>
      </c>
      <c r="G44" s="110">
        <v>0</v>
      </c>
      <c r="H44" s="110">
        <v>0</v>
      </c>
      <c r="I44" s="110">
        <v>0</v>
      </c>
      <c r="J44" s="98">
        <v>0</v>
      </c>
      <c r="K44" s="98">
        <v>0</v>
      </c>
      <c r="L44" s="98">
        <v>0</v>
      </c>
      <c r="M44" s="98">
        <v>0</v>
      </c>
      <c r="N44" s="98">
        <v>0</v>
      </c>
      <c r="O44" s="98">
        <v>0</v>
      </c>
      <c r="P44" s="98">
        <v>0</v>
      </c>
      <c r="Q44" s="98">
        <f t="shared" si="1"/>
        <v>0</v>
      </c>
      <c r="R44" s="147"/>
      <c r="S44" s="69"/>
      <c r="T44" s="42"/>
      <c r="U44" s="42"/>
      <c r="V44" s="44"/>
      <c r="W44" s="44"/>
      <c r="X44" s="44"/>
      <c r="Y44" s="44"/>
      <c r="Z44" s="44"/>
      <c r="AA44" s="44"/>
      <c r="AB44" s="44"/>
      <c r="AC44" s="44"/>
      <c r="AD44" s="44"/>
      <c r="AE44" s="44"/>
      <c r="AF44" s="44"/>
      <c r="AG44" s="44"/>
      <c r="AH44" s="44"/>
      <c r="AI44" s="44"/>
      <c r="AJ44" s="44"/>
      <c r="AK44" s="44"/>
      <c r="AL44" s="44"/>
    </row>
    <row r="45" spans="2:38">
      <c r="B45" s="10" t="s">
        <v>40</v>
      </c>
      <c r="C45" s="110">
        <v>36922653</v>
      </c>
      <c r="D45" s="110">
        <v>41371252.999999993</v>
      </c>
      <c r="E45" s="110">
        <v>0</v>
      </c>
      <c r="F45" s="110">
        <v>0</v>
      </c>
      <c r="G45" s="110">
        <v>0</v>
      </c>
      <c r="H45" s="110">
        <v>0</v>
      </c>
      <c r="I45" s="110">
        <v>0</v>
      </c>
      <c r="J45" s="98">
        <v>0</v>
      </c>
      <c r="K45" s="98">
        <v>0</v>
      </c>
      <c r="L45" s="98">
        <v>0</v>
      </c>
      <c r="M45" s="98">
        <v>0</v>
      </c>
      <c r="N45" s="98">
        <v>3101040</v>
      </c>
      <c r="O45" s="98">
        <v>15557219.57</v>
      </c>
      <c r="P45" s="98">
        <v>15858077.630000001</v>
      </c>
      <c r="Q45" s="98">
        <f t="shared" si="1"/>
        <v>34516337.200000003</v>
      </c>
      <c r="R45" s="147"/>
      <c r="S45" s="69"/>
      <c r="T45" s="42"/>
      <c r="U45" s="42"/>
      <c r="V45" s="44"/>
      <c r="W45" s="44"/>
      <c r="X45" s="44"/>
      <c r="Y45" s="44"/>
      <c r="Z45" s="44"/>
      <c r="AA45" s="44"/>
      <c r="AB45" s="44"/>
      <c r="AC45" s="44"/>
      <c r="AD45" s="44"/>
      <c r="AE45" s="44"/>
      <c r="AF45" s="44"/>
      <c r="AG45" s="44"/>
      <c r="AH45" s="44"/>
      <c r="AI45" s="44"/>
      <c r="AJ45" s="44"/>
      <c r="AK45" s="44"/>
      <c r="AL45" s="44"/>
    </row>
    <row r="46" spans="2:38">
      <c r="B46" s="10" t="s">
        <v>41</v>
      </c>
      <c r="C46" s="110">
        <v>43093200</v>
      </c>
      <c r="D46" s="110">
        <v>43093200</v>
      </c>
      <c r="E46" s="110">
        <v>0</v>
      </c>
      <c r="F46" s="110">
        <v>0</v>
      </c>
      <c r="G46" s="110">
        <v>0</v>
      </c>
      <c r="H46" s="110">
        <v>0</v>
      </c>
      <c r="I46" s="110">
        <v>0</v>
      </c>
      <c r="J46" s="98">
        <v>0</v>
      </c>
      <c r="K46" s="98">
        <v>0</v>
      </c>
      <c r="L46" s="98">
        <v>0</v>
      </c>
      <c r="M46" s="98">
        <v>0</v>
      </c>
      <c r="N46" s="98">
        <v>0</v>
      </c>
      <c r="O46" s="98">
        <v>0</v>
      </c>
      <c r="P46" s="98">
        <v>0</v>
      </c>
      <c r="Q46" s="98">
        <f t="shared" si="1"/>
        <v>0</v>
      </c>
      <c r="R46" s="147"/>
      <c r="S46" s="69"/>
      <c r="T46" s="42"/>
      <c r="U46" s="42"/>
      <c r="V46" s="44"/>
      <c r="W46" s="44"/>
      <c r="X46" s="44"/>
      <c r="Y46" s="44"/>
      <c r="Z46" s="44"/>
      <c r="AA46" s="44"/>
      <c r="AB46" s="44"/>
      <c r="AC46" s="44"/>
      <c r="AD46" s="44"/>
      <c r="AE46" s="44"/>
      <c r="AF46" s="44"/>
      <c r="AG46" s="44"/>
      <c r="AH46" s="44"/>
      <c r="AI46" s="44"/>
      <c r="AJ46" s="44"/>
      <c r="AK46" s="44"/>
      <c r="AL46" s="44"/>
    </row>
    <row r="47" spans="2:38">
      <c r="B47" s="10" t="s">
        <v>157</v>
      </c>
      <c r="C47" s="110">
        <v>0</v>
      </c>
      <c r="D47" s="110">
        <v>5713746.8799999999</v>
      </c>
      <c r="E47" s="110">
        <v>0</v>
      </c>
      <c r="F47" s="110">
        <v>0</v>
      </c>
      <c r="G47" s="110">
        <v>0</v>
      </c>
      <c r="H47" s="110">
        <v>0</v>
      </c>
      <c r="I47" s="110">
        <v>0</v>
      </c>
      <c r="J47" s="98">
        <v>0</v>
      </c>
      <c r="K47" s="98">
        <v>0</v>
      </c>
      <c r="L47" s="98">
        <v>0</v>
      </c>
      <c r="M47" s="98">
        <v>0</v>
      </c>
      <c r="N47" s="98">
        <v>0</v>
      </c>
      <c r="O47" s="98">
        <v>0</v>
      </c>
      <c r="P47" s="98">
        <v>4607807.12</v>
      </c>
      <c r="Q47" s="98">
        <f t="shared" si="1"/>
        <v>4607807.12</v>
      </c>
      <c r="R47" s="147"/>
      <c r="S47" s="69"/>
      <c r="T47" s="42"/>
      <c r="U47" s="42"/>
      <c r="V47" s="44"/>
      <c r="W47" s="44"/>
      <c r="X47" s="44"/>
      <c r="Y47" s="44"/>
      <c r="Z47" s="44"/>
      <c r="AA47" s="44"/>
      <c r="AB47" s="44"/>
      <c r="AC47" s="44"/>
      <c r="AD47" s="44"/>
      <c r="AE47" s="44"/>
      <c r="AF47" s="44"/>
      <c r="AG47" s="44"/>
      <c r="AH47" s="44"/>
      <c r="AI47" s="44"/>
      <c r="AJ47" s="44"/>
      <c r="AK47" s="44"/>
      <c r="AL47" s="44"/>
    </row>
    <row r="48" spans="2:38">
      <c r="B48" s="10" t="s">
        <v>42</v>
      </c>
      <c r="C48" s="110">
        <v>3700450</v>
      </c>
      <c r="D48" s="110">
        <v>3700450</v>
      </c>
      <c r="E48" s="110">
        <v>0</v>
      </c>
      <c r="F48" s="110">
        <v>0</v>
      </c>
      <c r="G48" s="110">
        <v>0</v>
      </c>
      <c r="H48" s="110">
        <v>0</v>
      </c>
      <c r="I48" s="110">
        <v>0</v>
      </c>
      <c r="J48" s="98">
        <v>0</v>
      </c>
      <c r="K48" s="98">
        <v>0</v>
      </c>
      <c r="L48" s="98">
        <v>0</v>
      </c>
      <c r="M48" s="98">
        <v>0</v>
      </c>
      <c r="N48" s="98">
        <v>0</v>
      </c>
      <c r="O48" s="98">
        <v>0</v>
      </c>
      <c r="P48" s="98">
        <v>447594.23999999999</v>
      </c>
      <c r="Q48" s="98">
        <f t="shared" si="1"/>
        <v>447594.23999999999</v>
      </c>
      <c r="R48" s="147"/>
      <c r="S48" s="69"/>
      <c r="T48" s="42"/>
      <c r="U48" s="42"/>
      <c r="V48" s="44"/>
      <c r="W48" s="44"/>
      <c r="X48" s="44"/>
      <c r="Y48" s="44"/>
      <c r="Z48" s="44"/>
      <c r="AA48" s="44"/>
      <c r="AB48" s="44"/>
      <c r="AC48" s="44"/>
      <c r="AD48" s="44"/>
      <c r="AE48" s="44"/>
      <c r="AF48" s="44"/>
      <c r="AG48" s="44"/>
      <c r="AH48" s="44"/>
      <c r="AI48" s="44"/>
      <c r="AJ48" s="44"/>
      <c r="AK48" s="44"/>
      <c r="AL48" s="44"/>
    </row>
    <row r="49" spans="1:38">
      <c r="B49" s="10" t="s">
        <v>60</v>
      </c>
      <c r="C49" s="110">
        <v>735485599</v>
      </c>
      <c r="D49" s="110">
        <v>1198274829.74</v>
      </c>
      <c r="E49" s="110">
        <v>3325279.76</v>
      </c>
      <c r="F49" s="110">
        <v>8995628.4100000001</v>
      </c>
      <c r="G49" s="110">
        <v>29852110.629999995</v>
      </c>
      <c r="H49" s="110">
        <v>16338426.250000002</v>
      </c>
      <c r="I49" s="110">
        <v>15603242.699999999</v>
      </c>
      <c r="J49" s="98">
        <v>12750302.32</v>
      </c>
      <c r="K49" s="98">
        <v>26647235.169999998</v>
      </c>
      <c r="L49" s="98">
        <v>27219241.48</v>
      </c>
      <c r="M49" s="98">
        <v>30416054.429999992</v>
      </c>
      <c r="N49" s="98">
        <v>28455736.759999998</v>
      </c>
      <c r="O49" s="98">
        <v>53625212.640000001</v>
      </c>
      <c r="P49" s="98">
        <v>130866668.95999999</v>
      </c>
      <c r="Q49" s="98">
        <f t="shared" si="1"/>
        <v>384095139.50999993</v>
      </c>
      <c r="R49" s="147"/>
      <c r="S49" s="69"/>
      <c r="T49" s="42"/>
      <c r="U49" s="42"/>
      <c r="V49" s="44"/>
      <c r="W49" s="44"/>
      <c r="X49" s="44"/>
      <c r="Y49" s="44"/>
      <c r="Z49" s="44"/>
      <c r="AA49" s="44"/>
      <c r="AB49" s="44"/>
      <c r="AC49" s="44"/>
      <c r="AD49" s="44"/>
      <c r="AE49" s="44"/>
      <c r="AF49" s="44"/>
      <c r="AG49" s="44"/>
      <c r="AH49" s="44"/>
      <c r="AI49" s="44"/>
      <c r="AJ49" s="44"/>
      <c r="AK49" s="44"/>
      <c r="AL49" s="44"/>
    </row>
    <row r="50" spans="1:38">
      <c r="A50" s="10"/>
      <c r="B50" s="10" t="s">
        <v>61</v>
      </c>
      <c r="C50" s="110">
        <v>163531119</v>
      </c>
      <c r="D50" s="110">
        <v>226922638.04000002</v>
      </c>
      <c r="E50" s="110">
        <v>0</v>
      </c>
      <c r="F50" s="110">
        <v>0</v>
      </c>
      <c r="G50" s="110">
        <v>0</v>
      </c>
      <c r="H50" s="110">
        <v>0</v>
      </c>
      <c r="I50" s="110">
        <v>0</v>
      </c>
      <c r="J50" s="98">
        <v>0</v>
      </c>
      <c r="K50" s="98">
        <v>0</v>
      </c>
      <c r="L50" s="98">
        <v>0</v>
      </c>
      <c r="M50" s="98">
        <v>0</v>
      </c>
      <c r="N50" s="98">
        <v>0</v>
      </c>
      <c r="O50" s="98">
        <v>0</v>
      </c>
      <c r="P50" s="98">
        <v>204765400.29000002</v>
      </c>
      <c r="Q50" s="98">
        <f t="shared" si="1"/>
        <v>204765400.29000002</v>
      </c>
      <c r="R50" s="147"/>
      <c r="S50" s="69"/>
      <c r="T50" s="42"/>
      <c r="U50" s="42"/>
      <c r="V50" s="44"/>
      <c r="W50" s="44"/>
      <c r="X50" s="44"/>
      <c r="Y50" s="44"/>
      <c r="Z50" s="44"/>
      <c r="AA50" s="44"/>
      <c r="AB50" s="44"/>
      <c r="AC50" s="44"/>
      <c r="AD50" s="44"/>
      <c r="AE50" s="44"/>
      <c r="AF50" s="44"/>
      <c r="AG50" s="44"/>
      <c r="AH50" s="44"/>
      <c r="AI50" s="44"/>
      <c r="AJ50" s="44"/>
      <c r="AK50" s="44"/>
      <c r="AL50" s="44"/>
    </row>
    <row r="51" spans="1:38">
      <c r="A51" s="10"/>
      <c r="B51" s="10" t="s">
        <v>120</v>
      </c>
      <c r="C51" s="110">
        <v>3625496</v>
      </c>
      <c r="D51" s="110">
        <v>44557206.939999998</v>
      </c>
      <c r="E51" s="110">
        <v>0</v>
      </c>
      <c r="F51" s="110">
        <v>0</v>
      </c>
      <c r="G51" s="110">
        <v>0</v>
      </c>
      <c r="H51" s="110">
        <v>18525527.289999999</v>
      </c>
      <c r="I51" s="110">
        <v>0</v>
      </c>
      <c r="J51" s="98">
        <v>0</v>
      </c>
      <c r="K51" s="98">
        <v>0</v>
      </c>
      <c r="L51" s="98">
        <v>0</v>
      </c>
      <c r="M51" s="98">
        <v>0</v>
      </c>
      <c r="N51" s="98">
        <v>0</v>
      </c>
      <c r="O51" s="98">
        <v>0</v>
      </c>
      <c r="P51" s="98">
        <v>20872093.18</v>
      </c>
      <c r="Q51" s="98">
        <f t="shared" si="1"/>
        <v>39397620.469999999</v>
      </c>
      <c r="R51" s="147"/>
      <c r="S51" s="69"/>
      <c r="T51" s="42"/>
      <c r="U51" s="42"/>
      <c r="V51" s="44"/>
      <c r="W51" s="44"/>
      <c r="X51" s="44"/>
      <c r="Y51" s="44"/>
      <c r="Z51" s="44"/>
      <c r="AA51" s="44"/>
      <c r="AB51" s="44"/>
      <c r="AC51" s="44"/>
      <c r="AD51" s="44"/>
      <c r="AE51" s="44"/>
      <c r="AF51" s="44"/>
      <c r="AG51" s="44"/>
      <c r="AH51" s="44"/>
      <c r="AI51" s="44"/>
      <c r="AJ51" s="44"/>
      <c r="AK51" s="44"/>
      <c r="AL51" s="44"/>
    </row>
    <row r="52" spans="1:38">
      <c r="A52" s="10"/>
      <c r="B52" s="10" t="s">
        <v>45</v>
      </c>
      <c r="C52" s="110">
        <v>0</v>
      </c>
      <c r="D52" s="110">
        <v>13403760.350000001</v>
      </c>
      <c r="E52" s="110">
        <v>0</v>
      </c>
      <c r="F52" s="110">
        <v>0</v>
      </c>
      <c r="G52" s="110">
        <v>0</v>
      </c>
      <c r="H52" s="110">
        <v>0</v>
      </c>
      <c r="I52" s="110">
        <v>0</v>
      </c>
      <c r="J52" s="98">
        <v>0</v>
      </c>
      <c r="K52" s="98">
        <v>0</v>
      </c>
      <c r="L52" s="98">
        <v>0</v>
      </c>
      <c r="M52" s="98">
        <v>0</v>
      </c>
      <c r="N52" s="98">
        <v>0</v>
      </c>
      <c r="O52" s="98">
        <v>0</v>
      </c>
      <c r="P52" s="98">
        <v>13403760.350000001</v>
      </c>
      <c r="Q52" s="98">
        <f t="shared" si="1"/>
        <v>13403760.350000001</v>
      </c>
      <c r="R52" s="147"/>
      <c r="S52" s="69"/>
      <c r="T52" s="42"/>
      <c r="U52" s="42"/>
      <c r="V52" s="44"/>
      <c r="W52" s="44"/>
      <c r="X52" s="44"/>
      <c r="Y52" s="44"/>
      <c r="Z52" s="44"/>
      <c r="AA52" s="44"/>
      <c r="AB52" s="44"/>
      <c r="AC52" s="44"/>
      <c r="AD52" s="44"/>
      <c r="AE52" s="44"/>
      <c r="AF52" s="44"/>
      <c r="AG52" s="44"/>
      <c r="AH52" s="44"/>
      <c r="AI52" s="44"/>
      <c r="AJ52" s="44"/>
      <c r="AK52" s="44"/>
      <c r="AL52" s="44"/>
    </row>
    <row r="53" spans="1:38">
      <c r="A53" s="10"/>
      <c r="B53" s="10" t="s">
        <v>141</v>
      </c>
      <c r="C53" s="110">
        <v>0</v>
      </c>
      <c r="D53" s="110">
        <v>54935.92</v>
      </c>
      <c r="E53" s="110">
        <v>0</v>
      </c>
      <c r="F53" s="110">
        <v>0</v>
      </c>
      <c r="G53" s="110">
        <v>0</v>
      </c>
      <c r="H53" s="110">
        <v>0</v>
      </c>
      <c r="I53" s="110">
        <v>0</v>
      </c>
      <c r="J53" s="98">
        <v>0</v>
      </c>
      <c r="K53" s="98">
        <v>54934.19</v>
      </c>
      <c r="L53" s="98">
        <v>0</v>
      </c>
      <c r="M53" s="98">
        <v>0</v>
      </c>
      <c r="N53" s="98">
        <v>0</v>
      </c>
      <c r="O53" s="98">
        <v>0</v>
      </c>
      <c r="P53" s="98">
        <v>0</v>
      </c>
      <c r="Q53" s="98">
        <f t="shared" si="1"/>
        <v>54934.19</v>
      </c>
      <c r="R53" s="147"/>
      <c r="S53" s="69"/>
      <c r="T53" s="42"/>
      <c r="U53" s="42"/>
      <c r="V53" s="44"/>
      <c r="W53" s="44"/>
      <c r="X53" s="44"/>
      <c r="Y53" s="44"/>
      <c r="Z53" s="44"/>
      <c r="AA53" s="44"/>
      <c r="AB53" s="44"/>
      <c r="AC53" s="44"/>
      <c r="AD53" s="44"/>
      <c r="AE53" s="44"/>
      <c r="AF53" s="44"/>
      <c r="AG53" s="44"/>
      <c r="AH53" s="44"/>
      <c r="AI53" s="44"/>
      <c r="AJ53" s="44"/>
      <c r="AK53" s="44"/>
      <c r="AL53" s="44"/>
    </row>
    <row r="54" spans="1:38">
      <c r="B54" s="10" t="s">
        <v>71</v>
      </c>
      <c r="C54" s="110">
        <v>49252262</v>
      </c>
      <c r="D54" s="110">
        <v>20187103.98</v>
      </c>
      <c r="E54" s="110">
        <v>0</v>
      </c>
      <c r="F54" s="110">
        <v>0</v>
      </c>
      <c r="G54" s="110">
        <v>0</v>
      </c>
      <c r="H54" s="110">
        <v>0</v>
      </c>
      <c r="I54" s="110">
        <v>0</v>
      </c>
      <c r="J54" s="98">
        <v>0</v>
      </c>
      <c r="K54" s="98">
        <v>0</v>
      </c>
      <c r="L54" s="98">
        <v>0</v>
      </c>
      <c r="M54" s="98">
        <v>0</v>
      </c>
      <c r="N54" s="98">
        <v>0</v>
      </c>
      <c r="O54" s="98">
        <v>0</v>
      </c>
      <c r="P54" s="98">
        <v>0</v>
      </c>
      <c r="Q54" s="98">
        <f t="shared" si="1"/>
        <v>0</v>
      </c>
      <c r="R54" s="147"/>
      <c r="S54" s="69"/>
      <c r="T54" s="42"/>
      <c r="U54" s="42"/>
      <c r="V54" s="44"/>
      <c r="W54" s="44"/>
      <c r="X54" s="44"/>
      <c r="Y54" s="44"/>
      <c r="Z54" s="44"/>
      <c r="AA54" s="44"/>
      <c r="AB54" s="44"/>
      <c r="AC54" s="44"/>
      <c r="AD54" s="44"/>
      <c r="AE54" s="44"/>
      <c r="AF54" s="44"/>
      <c r="AG54" s="44"/>
      <c r="AH54" s="44"/>
      <c r="AI54" s="44"/>
      <c r="AJ54" s="44"/>
      <c r="AK54" s="44"/>
      <c r="AL54" s="44"/>
    </row>
    <row r="55" spans="1:38">
      <c r="B55" s="10" t="s">
        <v>54</v>
      </c>
      <c r="C55" s="110">
        <v>0</v>
      </c>
      <c r="D55" s="110">
        <v>1333201.44</v>
      </c>
      <c r="E55" s="110">
        <v>0</v>
      </c>
      <c r="F55" s="110">
        <v>0</v>
      </c>
      <c r="G55" s="110">
        <v>0</v>
      </c>
      <c r="H55" s="110">
        <v>0</v>
      </c>
      <c r="I55" s="110">
        <v>0</v>
      </c>
      <c r="J55" s="98">
        <v>0</v>
      </c>
      <c r="K55" s="98">
        <v>0</v>
      </c>
      <c r="L55" s="98">
        <v>0</v>
      </c>
      <c r="M55" s="98">
        <v>0</v>
      </c>
      <c r="N55" s="98">
        <v>0</v>
      </c>
      <c r="O55" s="98">
        <v>0</v>
      </c>
      <c r="P55" s="98">
        <v>0</v>
      </c>
      <c r="Q55" s="98">
        <f t="shared" si="1"/>
        <v>0</v>
      </c>
      <c r="R55" s="147"/>
      <c r="S55" s="69"/>
      <c r="T55" s="42"/>
      <c r="U55" s="42"/>
      <c r="V55" s="44"/>
      <c r="W55" s="44"/>
      <c r="X55" s="44"/>
      <c r="Y55" s="44"/>
      <c r="Z55" s="44"/>
      <c r="AA55" s="44"/>
      <c r="AB55" s="44"/>
      <c r="AC55" s="44"/>
      <c r="AD55" s="44"/>
      <c r="AE55" s="44"/>
      <c r="AF55" s="44"/>
      <c r="AG55" s="44"/>
      <c r="AH55" s="44"/>
      <c r="AI55" s="44"/>
      <c r="AJ55" s="44"/>
      <c r="AK55" s="44"/>
      <c r="AL55" s="44"/>
    </row>
    <row r="56" spans="1:38">
      <c r="B56" s="10" t="s">
        <v>62</v>
      </c>
      <c r="C56" s="110">
        <v>0</v>
      </c>
      <c r="D56" s="110">
        <v>72386525.590000004</v>
      </c>
      <c r="E56" s="110">
        <v>0</v>
      </c>
      <c r="F56" s="110">
        <v>0</v>
      </c>
      <c r="G56" s="110">
        <v>0</v>
      </c>
      <c r="H56" s="110">
        <v>362391</v>
      </c>
      <c r="I56" s="110">
        <v>1000057.34</v>
      </c>
      <c r="J56" s="98">
        <v>3118267.35</v>
      </c>
      <c r="K56" s="98">
        <v>13886662.26</v>
      </c>
      <c r="L56" s="98">
        <v>628686.44999999995</v>
      </c>
      <c r="M56" s="98">
        <v>4224691.96</v>
      </c>
      <c r="N56" s="98">
        <v>3528948.98</v>
      </c>
      <c r="O56" s="98">
        <v>8044739.870000001</v>
      </c>
      <c r="P56" s="98">
        <v>9071316.5100000016</v>
      </c>
      <c r="Q56" s="98">
        <f t="shared" si="1"/>
        <v>43865761.719999999</v>
      </c>
      <c r="R56" s="147"/>
      <c r="S56" s="69"/>
      <c r="T56" s="42"/>
      <c r="U56" s="42"/>
      <c r="V56" s="44"/>
      <c r="W56" s="44"/>
      <c r="X56" s="44"/>
      <c r="Y56" s="44"/>
      <c r="Z56" s="44"/>
      <c r="AA56" s="44"/>
      <c r="AB56" s="44"/>
      <c r="AC56" s="44"/>
      <c r="AD56" s="44"/>
      <c r="AE56" s="44"/>
      <c r="AF56" s="44"/>
      <c r="AG56" s="44"/>
      <c r="AH56" s="44"/>
      <c r="AI56" s="44"/>
      <c r="AJ56" s="44"/>
      <c r="AK56" s="44"/>
      <c r="AL56" s="44"/>
    </row>
    <row r="57" spans="1:38">
      <c r="B57" s="10" t="s">
        <v>125</v>
      </c>
      <c r="C57" s="110">
        <v>0</v>
      </c>
      <c r="D57" s="110">
        <v>2069067</v>
      </c>
      <c r="E57" s="110">
        <v>0</v>
      </c>
      <c r="F57" s="110">
        <v>0</v>
      </c>
      <c r="G57" s="110">
        <v>0</v>
      </c>
      <c r="H57" s="110">
        <v>0</v>
      </c>
      <c r="I57" s="110">
        <v>0</v>
      </c>
      <c r="J57" s="98">
        <v>0</v>
      </c>
      <c r="K57" s="98">
        <v>0</v>
      </c>
      <c r="L57" s="98">
        <v>0</v>
      </c>
      <c r="M57" s="98">
        <v>0</v>
      </c>
      <c r="N57" s="98">
        <v>0</v>
      </c>
      <c r="O57" s="98">
        <v>0</v>
      </c>
      <c r="P57" s="98">
        <v>1991708.23</v>
      </c>
      <c r="Q57" s="98">
        <f t="shared" si="1"/>
        <v>1991708.23</v>
      </c>
      <c r="R57" s="147"/>
      <c r="S57" s="69"/>
      <c r="T57" s="42"/>
      <c r="U57" s="42"/>
      <c r="V57" s="44"/>
      <c r="W57" s="44"/>
      <c r="X57" s="44"/>
      <c r="Y57" s="44"/>
      <c r="Z57" s="44"/>
      <c r="AA57" s="44"/>
      <c r="AB57" s="44"/>
      <c r="AC57" s="44"/>
      <c r="AD57" s="44"/>
      <c r="AE57" s="44"/>
      <c r="AF57" s="44"/>
      <c r="AG57" s="44"/>
      <c r="AH57" s="44"/>
      <c r="AI57" s="44"/>
      <c r="AJ57" s="44"/>
      <c r="AK57" s="44"/>
      <c r="AL57" s="44"/>
    </row>
    <row r="58" spans="1:38">
      <c r="B58" s="112" t="s">
        <v>64</v>
      </c>
      <c r="C58" s="121">
        <f t="shared" ref="C58:Q58" si="8">C10+C18+C21+C24++C39</f>
        <v>1247578095825</v>
      </c>
      <c r="D58" s="121">
        <f t="shared" si="8"/>
        <v>1328005412479.47</v>
      </c>
      <c r="E58" s="94">
        <f t="shared" si="8"/>
        <v>99402711944.889999</v>
      </c>
      <c r="F58" s="94">
        <f t="shared" si="8"/>
        <v>110071274842.71002</v>
      </c>
      <c r="G58" s="94">
        <f t="shared" si="8"/>
        <v>93358287605.850006</v>
      </c>
      <c r="H58" s="94">
        <f t="shared" si="8"/>
        <v>72803436662.389984</v>
      </c>
      <c r="I58" s="94">
        <f t="shared" si="8"/>
        <v>103366610868.93999</v>
      </c>
      <c r="J58" s="94">
        <f t="shared" si="8"/>
        <v>104152109906.14</v>
      </c>
      <c r="K58" s="94">
        <f t="shared" si="8"/>
        <v>107951069115.73</v>
      </c>
      <c r="L58" s="94">
        <f t="shared" si="8"/>
        <v>90551184472.449966</v>
      </c>
      <c r="M58" s="94">
        <f t="shared" si="8"/>
        <v>93139218367.290009</v>
      </c>
      <c r="N58" s="94">
        <f t="shared" si="8"/>
        <v>108829187666.40999</v>
      </c>
      <c r="O58" s="94">
        <f t="shared" si="8"/>
        <v>125860086223.58002</v>
      </c>
      <c r="P58" s="94">
        <f t="shared" si="8"/>
        <v>169752026442.37</v>
      </c>
      <c r="Q58" s="145">
        <f t="shared" si="8"/>
        <v>1279237204118.75</v>
      </c>
      <c r="R58" s="146"/>
      <c r="S58" s="69"/>
      <c r="T58" s="44"/>
      <c r="U58" s="44"/>
      <c r="V58" s="44"/>
      <c r="W58" s="44"/>
      <c r="X58" s="44"/>
      <c r="Y58" s="44"/>
      <c r="Z58" s="44"/>
      <c r="AA58" s="44"/>
      <c r="AB58" s="44"/>
      <c r="AC58" s="44"/>
      <c r="AD58" s="44"/>
      <c r="AE58" s="44"/>
      <c r="AF58" s="44"/>
      <c r="AG58" s="44"/>
      <c r="AH58" s="44"/>
      <c r="AI58"/>
      <c r="AJ58"/>
      <c r="AK58"/>
      <c r="AL58"/>
    </row>
    <row r="59" spans="1:38">
      <c r="B59" s="84"/>
      <c r="C59" s="122"/>
      <c r="D59" s="122"/>
      <c r="E59" s="16"/>
      <c r="F59" s="17"/>
      <c r="G59" s="17"/>
      <c r="H59" s="17"/>
      <c r="I59" s="17"/>
      <c r="J59" s="17"/>
      <c r="K59" s="17"/>
      <c r="L59" s="17"/>
      <c r="M59" s="17"/>
      <c r="N59" s="17"/>
      <c r="O59" s="17"/>
      <c r="P59" s="17"/>
      <c r="Q59" s="17"/>
      <c r="R59"/>
      <c r="S59" s="69"/>
      <c r="T59" s="44"/>
      <c r="U59" s="44"/>
      <c r="V59" s="44"/>
      <c r="W59" s="44"/>
      <c r="X59" s="44"/>
      <c r="Y59" s="44"/>
      <c r="Z59" s="44"/>
      <c r="AA59" s="44"/>
      <c r="AB59" s="44"/>
      <c r="AC59" s="44"/>
      <c r="AD59" s="44"/>
      <c r="AE59" s="44"/>
      <c r="AF59" s="44"/>
      <c r="AG59" s="44"/>
      <c r="AH59" s="44"/>
      <c r="AI59" s="44"/>
      <c r="AJ59"/>
      <c r="AK59"/>
      <c r="AL59"/>
    </row>
    <row r="60" spans="1:38">
      <c r="B60" s="112"/>
      <c r="C60" s="123"/>
      <c r="D60" s="123"/>
      <c r="E60" s="102" t="s">
        <v>12</v>
      </c>
      <c r="F60" s="102" t="s">
        <v>13</v>
      </c>
      <c r="G60" s="102" t="s">
        <v>14</v>
      </c>
      <c r="H60" s="102" t="s">
        <v>15</v>
      </c>
      <c r="I60" s="102" t="str">
        <f t="shared" ref="I60:P60" si="9">+I9</f>
        <v>MAYO</v>
      </c>
      <c r="J60" s="102" t="str">
        <f t="shared" si="9"/>
        <v>JUNIO</v>
      </c>
      <c r="K60" s="102" t="str">
        <f t="shared" si="9"/>
        <v>JULIO</v>
      </c>
      <c r="L60" s="102" t="str">
        <f t="shared" si="9"/>
        <v>AGOSTO</v>
      </c>
      <c r="M60" s="102" t="str">
        <f t="shared" si="9"/>
        <v>SEPTIEMBRE</v>
      </c>
      <c r="N60" s="102" t="str">
        <f t="shared" si="9"/>
        <v>OCTUBRE</v>
      </c>
      <c r="O60" s="102" t="str">
        <f t="shared" si="9"/>
        <v>NOVIEMBRE</v>
      </c>
      <c r="P60" s="102" t="str">
        <f t="shared" si="9"/>
        <v>DICIEMBRE</v>
      </c>
      <c r="Q60" s="102" t="s">
        <v>24</v>
      </c>
      <c r="R60"/>
      <c r="S60" s="69"/>
      <c r="T60" s="44"/>
      <c r="U60" s="44"/>
      <c r="V60" s="44"/>
      <c r="W60" s="44"/>
      <c r="X60" s="44"/>
      <c r="Y60" s="44"/>
      <c r="Z60" s="44"/>
      <c r="AA60" s="44"/>
      <c r="AB60" s="44"/>
      <c r="AC60" s="44"/>
      <c r="AD60" s="44"/>
      <c r="AE60" s="44"/>
      <c r="AF60" s="44"/>
      <c r="AG60" s="44"/>
      <c r="AH60" s="44"/>
      <c r="AI60" s="44"/>
      <c r="AJ60"/>
      <c r="AK60"/>
      <c r="AL60"/>
    </row>
    <row r="61" spans="1:38">
      <c r="B61" s="8" t="s">
        <v>25</v>
      </c>
      <c r="C61" s="90">
        <f>SUM(C62)</f>
        <v>18742026236</v>
      </c>
      <c r="D61" s="90">
        <f>SUM(D62)</f>
        <v>17252645705.639999</v>
      </c>
      <c r="E61" s="90">
        <f>SUM(E62)</f>
        <v>1065619353.8099999</v>
      </c>
      <c r="F61" s="90">
        <f t="shared" ref="F61:P61" si="10">SUM(F62)</f>
        <v>1296135587.8800001</v>
      </c>
      <c r="G61" s="90">
        <f t="shared" si="10"/>
        <v>2216014804.0100002</v>
      </c>
      <c r="H61" s="90">
        <f t="shared" si="10"/>
        <v>715517106.88999999</v>
      </c>
      <c r="I61" s="90">
        <f t="shared" si="10"/>
        <v>438569805.83000004</v>
      </c>
      <c r="J61" s="90">
        <f t="shared" si="10"/>
        <v>121824634</v>
      </c>
      <c r="K61" s="90">
        <f t="shared" si="10"/>
        <v>116796511.87</v>
      </c>
      <c r="L61" s="90">
        <f t="shared" si="10"/>
        <v>926461954</v>
      </c>
      <c r="M61" s="90">
        <f t="shared" si="10"/>
        <v>3301848610.21</v>
      </c>
      <c r="N61" s="90">
        <f t="shared" si="10"/>
        <v>280396118.69999999</v>
      </c>
      <c r="O61" s="90">
        <f t="shared" si="10"/>
        <v>620062203.11999989</v>
      </c>
      <c r="P61" s="90">
        <f t="shared" si="10"/>
        <v>5268058900.6300001</v>
      </c>
      <c r="Q61" s="90">
        <f t="shared" ref="Q61:Q66" si="11">SUM(E61:P61)</f>
        <v>16367305590.950001</v>
      </c>
      <c r="R61" s="146"/>
      <c r="S61" s="69"/>
      <c r="T61" s="44"/>
      <c r="U61" s="44"/>
      <c r="V61" s="44"/>
      <c r="W61" s="44"/>
      <c r="X61" s="44"/>
      <c r="Y61" s="44"/>
      <c r="Z61" s="44"/>
      <c r="AA61" s="44"/>
      <c r="AB61" s="44"/>
      <c r="AC61" s="44"/>
      <c r="AD61" s="44"/>
      <c r="AE61" s="44"/>
      <c r="AF61" s="44"/>
      <c r="AG61" s="44"/>
      <c r="AH61" s="44"/>
      <c r="AI61" s="44"/>
      <c r="AJ61"/>
      <c r="AK61"/>
      <c r="AL61"/>
    </row>
    <row r="62" spans="1:38">
      <c r="B62" s="115" t="s">
        <v>26</v>
      </c>
      <c r="C62" s="110">
        <v>18742026236</v>
      </c>
      <c r="D62" s="110">
        <v>17252645705.639999</v>
      </c>
      <c r="E62" s="110">
        <v>1065619353.8099999</v>
      </c>
      <c r="F62" s="110">
        <v>1296135587.8800001</v>
      </c>
      <c r="G62" s="110">
        <v>2216014804.0100002</v>
      </c>
      <c r="H62" s="110">
        <v>715517106.88999999</v>
      </c>
      <c r="I62" s="110">
        <v>438569805.83000004</v>
      </c>
      <c r="J62" s="98">
        <v>121824634</v>
      </c>
      <c r="K62" s="98">
        <v>116796511.87</v>
      </c>
      <c r="L62" s="98">
        <v>926461954</v>
      </c>
      <c r="M62" s="98">
        <v>3301848610.21</v>
      </c>
      <c r="N62" s="98">
        <v>280396118.69999999</v>
      </c>
      <c r="O62" s="98">
        <v>620062203.11999989</v>
      </c>
      <c r="P62" s="98">
        <v>5268058900.6300001</v>
      </c>
      <c r="Q62" s="98">
        <f t="shared" si="11"/>
        <v>16367305590.950001</v>
      </c>
      <c r="R62" s="147"/>
      <c r="S62" s="69"/>
      <c r="T62" s="44"/>
      <c r="U62" s="44"/>
      <c r="V62" s="44"/>
      <c r="W62" s="44"/>
      <c r="X62" s="44"/>
      <c r="Y62" s="44"/>
      <c r="Z62" s="44"/>
      <c r="AA62" s="44"/>
      <c r="AB62" s="44"/>
      <c r="AC62" s="44"/>
      <c r="AD62" s="44"/>
      <c r="AE62" s="44"/>
      <c r="AF62" s="44"/>
      <c r="AG62" s="44"/>
      <c r="AH62" s="44"/>
      <c r="AI62" s="44"/>
      <c r="AJ62"/>
      <c r="AK62"/>
      <c r="AL62"/>
    </row>
    <row r="63" spans="1:38">
      <c r="B63" s="8" t="s">
        <v>30</v>
      </c>
      <c r="C63" s="90">
        <f>SUM(C64)</f>
        <v>500000000</v>
      </c>
      <c r="D63" s="90">
        <f>SUM(D64)</f>
        <v>0</v>
      </c>
      <c r="E63" s="90">
        <f>SUM(E64)</f>
        <v>0</v>
      </c>
      <c r="F63" s="90">
        <f t="shared" ref="F63:P63" si="12">SUM(F64)</f>
        <v>0</v>
      </c>
      <c r="G63" s="90">
        <f t="shared" si="12"/>
        <v>0</v>
      </c>
      <c r="H63" s="90">
        <f t="shared" si="12"/>
        <v>0</v>
      </c>
      <c r="I63" s="90">
        <f t="shared" si="12"/>
        <v>0</v>
      </c>
      <c r="J63" s="90">
        <f t="shared" si="12"/>
        <v>0</v>
      </c>
      <c r="K63" s="90">
        <f t="shared" si="12"/>
        <v>0</v>
      </c>
      <c r="L63" s="90">
        <f t="shared" si="12"/>
        <v>0</v>
      </c>
      <c r="M63" s="90">
        <f t="shared" si="12"/>
        <v>0</v>
      </c>
      <c r="N63" s="90">
        <f t="shared" si="12"/>
        <v>0</v>
      </c>
      <c r="O63" s="90">
        <f t="shared" si="12"/>
        <v>0</v>
      </c>
      <c r="P63" s="90">
        <f t="shared" si="12"/>
        <v>0</v>
      </c>
      <c r="Q63" s="90">
        <f t="shared" si="11"/>
        <v>0</v>
      </c>
      <c r="R63" s="146"/>
      <c r="S63" s="69"/>
      <c r="T63" s="44"/>
      <c r="U63" s="44"/>
      <c r="V63" s="44"/>
      <c r="W63" s="44"/>
      <c r="X63" s="44"/>
      <c r="Y63" s="44"/>
      <c r="Z63" s="44"/>
      <c r="AA63" s="44"/>
      <c r="AB63" s="44"/>
      <c r="AC63" s="44"/>
      <c r="AD63" s="44"/>
      <c r="AE63" s="44"/>
      <c r="AF63" s="44"/>
      <c r="AG63" s="44"/>
      <c r="AH63" s="44"/>
      <c r="AI63" s="44"/>
      <c r="AJ63"/>
      <c r="AK63"/>
      <c r="AL63"/>
    </row>
    <row r="64" spans="1:38">
      <c r="B64" s="115" t="s">
        <v>26</v>
      </c>
      <c r="C64" s="110">
        <v>500000000</v>
      </c>
      <c r="D64" s="110">
        <v>0</v>
      </c>
      <c r="E64" s="90">
        <v>0</v>
      </c>
      <c r="F64" s="90">
        <v>0</v>
      </c>
      <c r="G64" s="90">
        <v>0</v>
      </c>
      <c r="H64" s="90">
        <v>0</v>
      </c>
      <c r="I64" s="90">
        <v>0</v>
      </c>
      <c r="J64" s="90">
        <v>0</v>
      </c>
      <c r="K64" s="90">
        <v>0</v>
      </c>
      <c r="L64" s="90">
        <v>0</v>
      </c>
      <c r="M64" s="91">
        <v>0</v>
      </c>
      <c r="N64" s="90">
        <v>0</v>
      </c>
      <c r="O64" s="90">
        <v>0</v>
      </c>
      <c r="P64" s="90">
        <v>0</v>
      </c>
      <c r="Q64" s="98">
        <f t="shared" si="11"/>
        <v>0</v>
      </c>
      <c r="R64" s="147"/>
      <c r="S64" s="69"/>
      <c r="T64" s="44"/>
      <c r="U64" s="44"/>
      <c r="V64" s="44"/>
      <c r="W64" s="44"/>
      <c r="X64" s="44"/>
      <c r="Y64" s="44"/>
      <c r="Z64" s="44"/>
      <c r="AA64" s="44"/>
      <c r="AB64" s="44"/>
      <c r="AC64" s="44"/>
      <c r="AD64" s="44"/>
      <c r="AE64" s="44"/>
      <c r="AF64" s="44"/>
      <c r="AG64" s="44"/>
      <c r="AH64" s="44"/>
      <c r="AI64" s="44"/>
      <c r="AJ64"/>
      <c r="AK64"/>
      <c r="AL64"/>
    </row>
    <row r="65" spans="1:38">
      <c r="B65" s="8" t="s">
        <v>32</v>
      </c>
      <c r="C65" s="90">
        <f t="shared" ref="C65:P65" si="13">SUM(C66:C66)</f>
        <v>15492228311</v>
      </c>
      <c r="D65" s="90">
        <f t="shared" si="13"/>
        <v>10277577976</v>
      </c>
      <c r="E65" s="90">
        <f t="shared" si="13"/>
        <v>0</v>
      </c>
      <c r="F65" s="90">
        <f t="shared" si="13"/>
        <v>0</v>
      </c>
      <c r="G65" s="90">
        <f t="shared" si="13"/>
        <v>0</v>
      </c>
      <c r="H65" s="90">
        <f t="shared" si="13"/>
        <v>0</v>
      </c>
      <c r="I65" s="90">
        <f t="shared" si="13"/>
        <v>857782824.38</v>
      </c>
      <c r="J65" s="90">
        <f t="shared" si="13"/>
        <v>667100303.42999995</v>
      </c>
      <c r="K65" s="90">
        <f t="shared" si="13"/>
        <v>679054987.50999999</v>
      </c>
      <c r="L65" s="90">
        <f t="shared" si="13"/>
        <v>688937627.76999998</v>
      </c>
      <c r="M65" s="90">
        <f t="shared" si="13"/>
        <v>689890555.29999995</v>
      </c>
      <c r="N65" s="90">
        <f t="shared" si="13"/>
        <v>690083194.77999997</v>
      </c>
      <c r="O65" s="90">
        <f t="shared" si="13"/>
        <v>633522817.05999994</v>
      </c>
      <c r="P65" s="90">
        <f t="shared" si="13"/>
        <v>0</v>
      </c>
      <c r="Q65" s="131">
        <f>SUM(E65:P65)</f>
        <v>4906372310.2299995</v>
      </c>
      <c r="R65" s="146"/>
      <c r="S65" s="69"/>
      <c r="T65" s="44"/>
      <c r="U65" s="44"/>
      <c r="V65" s="44"/>
      <c r="W65" s="44"/>
      <c r="X65" s="44"/>
      <c r="Y65" s="44"/>
      <c r="Z65" s="44"/>
      <c r="AA65" s="44"/>
      <c r="AB65" s="44"/>
      <c r="AC65" s="44"/>
      <c r="AD65" s="44"/>
      <c r="AE65" s="44"/>
      <c r="AF65" s="44"/>
      <c r="AG65" s="44"/>
      <c r="AH65" s="44"/>
      <c r="AI65" s="44"/>
      <c r="AJ65"/>
      <c r="AK65"/>
      <c r="AL65"/>
    </row>
    <row r="66" spans="1:38">
      <c r="B66" s="115" t="s">
        <v>34</v>
      </c>
      <c r="C66" s="110">
        <v>15492228311</v>
      </c>
      <c r="D66" s="110">
        <v>10277577976</v>
      </c>
      <c r="E66" s="90">
        <v>0</v>
      </c>
      <c r="F66" s="90"/>
      <c r="G66" s="90"/>
      <c r="H66" s="90"/>
      <c r="I66" s="91">
        <v>857782824.38</v>
      </c>
      <c r="J66" s="110">
        <v>667100303.42999995</v>
      </c>
      <c r="K66" s="91">
        <v>679054987.50999999</v>
      </c>
      <c r="L66" s="91">
        <v>688937627.76999998</v>
      </c>
      <c r="M66" s="91">
        <v>689890555.29999995</v>
      </c>
      <c r="N66" s="98">
        <v>690083194.77999997</v>
      </c>
      <c r="O66" s="90">
        <v>633522817.05999994</v>
      </c>
      <c r="P66" s="90">
        <v>0</v>
      </c>
      <c r="Q66" s="98">
        <f t="shared" si="11"/>
        <v>4906372310.2299995</v>
      </c>
      <c r="R66" s="147"/>
      <c r="S66" s="69"/>
      <c r="T66" s="44"/>
      <c r="U66" s="44"/>
      <c r="V66" s="44"/>
      <c r="W66" s="44"/>
      <c r="X66" s="44"/>
      <c r="Y66" s="44"/>
      <c r="Z66" s="44"/>
      <c r="AA66" s="44"/>
      <c r="AB66" s="44"/>
      <c r="AC66" s="44"/>
      <c r="AD66" s="44"/>
      <c r="AE66" s="44"/>
      <c r="AF66" s="44"/>
      <c r="AG66" s="44"/>
      <c r="AH66" s="44"/>
      <c r="AI66" s="44"/>
      <c r="AJ66"/>
      <c r="AK66"/>
      <c r="AL66"/>
    </row>
    <row r="67" spans="1:38">
      <c r="B67" s="8" t="s">
        <v>35</v>
      </c>
      <c r="C67" s="90">
        <f t="shared" ref="C67:P67" si="14">SUM(C68:C70)</f>
        <v>120950987783</v>
      </c>
      <c r="D67" s="90">
        <f t="shared" si="14"/>
        <v>83700121074.139999</v>
      </c>
      <c r="E67" s="90">
        <f t="shared" si="14"/>
        <v>5698995638.7700005</v>
      </c>
      <c r="F67" s="90">
        <f t="shared" si="14"/>
        <v>5885217173.4800005</v>
      </c>
      <c r="G67" s="90">
        <f t="shared" si="14"/>
        <v>26455226051.799999</v>
      </c>
      <c r="H67" s="90">
        <f t="shared" si="14"/>
        <v>3698654538.3200002</v>
      </c>
      <c r="I67" s="90">
        <f t="shared" si="14"/>
        <v>2615908868.5</v>
      </c>
      <c r="J67" s="90">
        <f t="shared" si="14"/>
        <v>6725414312.0299997</v>
      </c>
      <c r="K67" s="90">
        <f t="shared" si="14"/>
        <v>7257183420.4300003</v>
      </c>
      <c r="L67" s="90">
        <f t="shared" si="14"/>
        <v>1583938734.76</v>
      </c>
      <c r="M67" s="90">
        <f t="shared" si="14"/>
        <v>5758423234.3099995</v>
      </c>
      <c r="N67" s="90">
        <f t="shared" si="14"/>
        <v>8700785212.9900017</v>
      </c>
      <c r="O67" s="90">
        <f t="shared" si="14"/>
        <v>2273556940.4099998</v>
      </c>
      <c r="P67" s="90">
        <f t="shared" si="14"/>
        <v>6286565219.2000008</v>
      </c>
      <c r="Q67" s="90">
        <f t="shared" ref="Q67:Q70" si="15">SUM(E67:P67)</f>
        <v>82939869345</v>
      </c>
      <c r="R67" s="146"/>
      <c r="S67" s="69"/>
      <c r="T67" s="44"/>
      <c r="U67" s="44"/>
      <c r="V67" s="44"/>
      <c r="W67" s="44"/>
      <c r="X67" s="44"/>
      <c r="Y67" s="44"/>
      <c r="Z67" s="44"/>
      <c r="AA67" s="44"/>
      <c r="AB67" s="44"/>
      <c r="AC67" s="44"/>
      <c r="AD67" s="44"/>
      <c r="AE67" s="44"/>
      <c r="AF67" s="44"/>
      <c r="AG67" s="44"/>
      <c r="AH67" s="44"/>
      <c r="AI67" s="44"/>
      <c r="AJ67"/>
      <c r="AK67"/>
      <c r="AL67"/>
    </row>
    <row r="68" spans="1:38">
      <c r="A68" t="s">
        <v>108</v>
      </c>
      <c r="B68" s="115" t="s">
        <v>39</v>
      </c>
      <c r="C68" s="110">
        <v>4190000000</v>
      </c>
      <c r="D68" s="110">
        <v>4190000000</v>
      </c>
      <c r="E68" s="110">
        <v>0</v>
      </c>
      <c r="F68" s="110"/>
      <c r="G68" s="110"/>
      <c r="H68" s="110"/>
      <c r="I68" s="110"/>
      <c r="J68" s="98"/>
      <c r="K68" s="98"/>
      <c r="L68" s="98"/>
      <c r="M68" s="98"/>
      <c r="N68" s="98">
        <v>946665750.25</v>
      </c>
      <c r="O68" s="98">
        <v>704580246.47000003</v>
      </c>
      <c r="P68" s="98">
        <v>2079285408.2</v>
      </c>
      <c r="Q68" s="98">
        <f t="shared" si="15"/>
        <v>3730531404.9200001</v>
      </c>
      <c r="R68" s="147"/>
      <c r="S68" s="69"/>
      <c r="T68" s="44"/>
      <c r="U68" s="44"/>
      <c r="V68" s="44"/>
      <c r="W68" s="44"/>
      <c r="X68" s="44"/>
      <c r="Y68" s="44"/>
      <c r="Z68" s="44"/>
      <c r="AA68" s="44"/>
      <c r="AB68" s="44"/>
      <c r="AC68" s="44"/>
      <c r="AD68" s="44"/>
      <c r="AE68" s="44"/>
      <c r="AF68" s="44"/>
      <c r="AG68" s="44"/>
      <c r="AH68" s="44"/>
      <c r="AI68" s="44"/>
      <c r="AJ68"/>
      <c r="AK68"/>
      <c r="AL68"/>
    </row>
    <row r="69" spans="1:38">
      <c r="B69" s="115" t="s">
        <v>71</v>
      </c>
      <c r="C69" s="110">
        <v>21182911700</v>
      </c>
      <c r="D69" s="110">
        <v>14670238302.25</v>
      </c>
      <c r="E69" s="110">
        <v>0</v>
      </c>
      <c r="F69" s="110"/>
      <c r="G69" s="110"/>
      <c r="H69" s="110"/>
      <c r="I69" s="110"/>
      <c r="J69" s="98"/>
      <c r="K69" s="98">
        <v>1049730422.01</v>
      </c>
      <c r="L69" s="98">
        <v>-508737.88</v>
      </c>
      <c r="M69" s="98">
        <v>84508</v>
      </c>
      <c r="N69" s="98"/>
      <c r="O69" s="98"/>
      <c r="P69" s="98">
        <v>13333768408.25</v>
      </c>
      <c r="Q69" s="98">
        <f t="shared" si="15"/>
        <v>14383074600.379999</v>
      </c>
      <c r="R69" s="147"/>
      <c r="S69" s="69"/>
      <c r="T69" s="42"/>
      <c r="U69" s="42"/>
      <c r="V69" s="44"/>
      <c r="W69" s="44"/>
      <c r="X69" s="44"/>
      <c r="Y69" s="44"/>
      <c r="Z69" s="44"/>
      <c r="AA69" s="44"/>
      <c r="AB69" s="44"/>
      <c r="AC69" s="44"/>
      <c r="AD69" s="44"/>
      <c r="AE69" s="44"/>
      <c r="AF69" s="44"/>
      <c r="AG69" s="44"/>
      <c r="AH69" s="44"/>
      <c r="AI69" s="44"/>
      <c r="AJ69" s="44"/>
      <c r="AK69" s="44"/>
      <c r="AL69" s="44"/>
    </row>
    <row r="70" spans="1:38">
      <c r="B70" s="115" t="s">
        <v>52</v>
      </c>
      <c r="C70" s="110">
        <v>95578076083</v>
      </c>
      <c r="D70" s="110">
        <v>64839882771.889999</v>
      </c>
      <c r="E70" s="110">
        <v>5698995638.7700005</v>
      </c>
      <c r="F70" s="110">
        <v>5885217173.4800005</v>
      </c>
      <c r="G70" s="110">
        <v>26455226051.799999</v>
      </c>
      <c r="H70" s="110">
        <v>3698654538.3200002</v>
      </c>
      <c r="I70" s="110">
        <v>2615908868.5</v>
      </c>
      <c r="J70" s="98">
        <v>6725414312.0299997</v>
      </c>
      <c r="K70" s="98">
        <v>6207452998.4200001</v>
      </c>
      <c r="L70" s="98">
        <v>1584447472.6400001</v>
      </c>
      <c r="M70" s="98">
        <v>5758338726.3099995</v>
      </c>
      <c r="N70" s="98">
        <v>7754119462.7400007</v>
      </c>
      <c r="O70" s="98">
        <v>1568976693.9400001</v>
      </c>
      <c r="P70" s="98">
        <v>-9126488597.25</v>
      </c>
      <c r="Q70" s="98">
        <f t="shared" si="15"/>
        <v>64826263339.699997</v>
      </c>
      <c r="R70" s="147"/>
      <c r="S70" s="69"/>
      <c r="T70" s="42"/>
      <c r="U70" s="42"/>
      <c r="V70" s="44"/>
      <c r="W70" s="44"/>
      <c r="X70" s="44"/>
      <c r="Y70" s="44"/>
      <c r="Z70" s="44"/>
      <c r="AA70" s="44"/>
      <c r="AB70" s="44"/>
      <c r="AC70" s="44"/>
      <c r="AD70" s="44"/>
      <c r="AE70" s="44"/>
      <c r="AF70" s="44"/>
      <c r="AG70" s="44"/>
      <c r="AH70" s="44"/>
      <c r="AI70" s="44"/>
      <c r="AJ70" s="44"/>
      <c r="AK70" s="44"/>
      <c r="AL70" s="44"/>
    </row>
    <row r="71" spans="1:38">
      <c r="B71" s="112" t="s">
        <v>79</v>
      </c>
      <c r="C71" s="121">
        <f>C61+C67+C65+C63</f>
        <v>155685242330</v>
      </c>
      <c r="D71" s="121">
        <f>D61+D67+D65+D63</f>
        <v>111230344755.78</v>
      </c>
      <c r="E71" s="94">
        <f t="shared" ref="E71:P71" si="16">E61+E67+E63+E65</f>
        <v>6764614992.5799999</v>
      </c>
      <c r="F71" s="94">
        <f t="shared" si="16"/>
        <v>7181352761.3600006</v>
      </c>
      <c r="G71" s="94">
        <f t="shared" si="16"/>
        <v>28671240855.809998</v>
      </c>
      <c r="H71" s="94">
        <f t="shared" si="16"/>
        <v>4414171645.21</v>
      </c>
      <c r="I71" s="94">
        <f t="shared" si="16"/>
        <v>3912261498.71</v>
      </c>
      <c r="J71" s="94">
        <f t="shared" si="16"/>
        <v>7514339249.46</v>
      </c>
      <c r="K71" s="94">
        <f t="shared" si="16"/>
        <v>8053034919.8100004</v>
      </c>
      <c r="L71" s="94">
        <f t="shared" si="16"/>
        <v>3199338316.5300002</v>
      </c>
      <c r="M71" s="94">
        <f t="shared" si="16"/>
        <v>9750162399.8199997</v>
      </c>
      <c r="N71" s="94">
        <f t="shared" si="16"/>
        <v>9671264526.4700031</v>
      </c>
      <c r="O71" s="94">
        <f t="shared" si="16"/>
        <v>3527141960.5899997</v>
      </c>
      <c r="P71" s="94">
        <f t="shared" si="16"/>
        <v>11554624119.830002</v>
      </c>
      <c r="Q71" s="145">
        <f>Q61+Q63+Q65+Q67</f>
        <v>104213547246.17999</v>
      </c>
      <c r="R71" s="146"/>
      <c r="S71" s="69"/>
      <c r="T71" s="42"/>
      <c r="U71" s="42"/>
    </row>
    <row r="72" spans="1:38">
      <c r="B72" s="84"/>
      <c r="C72" s="124"/>
      <c r="D72" s="124"/>
      <c r="E72" s="88"/>
      <c r="F72" s="88"/>
      <c r="G72" s="88"/>
      <c r="H72" s="88"/>
      <c r="I72" s="88"/>
      <c r="J72" s="88"/>
      <c r="K72" s="88"/>
      <c r="L72" s="88"/>
      <c r="M72" s="88"/>
      <c r="N72" s="88"/>
      <c r="O72" s="88"/>
      <c r="P72" s="88"/>
      <c r="Q72" s="88"/>
      <c r="R72" s="147"/>
      <c r="S72" s="69"/>
    </row>
    <row r="73" spans="1:38" s="3" customFormat="1">
      <c r="A73"/>
      <c r="B73" s="112" t="s">
        <v>80</v>
      </c>
      <c r="C73" s="121">
        <f t="shared" ref="C73:Q73" si="17">C58+C71</f>
        <v>1403263338155</v>
      </c>
      <c r="D73" s="121">
        <f t="shared" si="17"/>
        <v>1439235757235.25</v>
      </c>
      <c r="E73" s="94">
        <f t="shared" si="17"/>
        <v>106167326937.47</v>
      </c>
      <c r="F73" s="94">
        <f t="shared" si="17"/>
        <v>117252627604.07002</v>
      </c>
      <c r="G73" s="94">
        <f t="shared" si="17"/>
        <v>122029528461.66</v>
      </c>
      <c r="H73" s="94">
        <f>H58+H71</f>
        <v>77217608307.599991</v>
      </c>
      <c r="I73" s="94">
        <f t="shared" si="17"/>
        <v>107278872367.64999</v>
      </c>
      <c r="J73" s="94">
        <f t="shared" si="17"/>
        <v>111666449155.60001</v>
      </c>
      <c r="K73" s="94">
        <f t="shared" si="17"/>
        <v>116004104035.53999</v>
      </c>
      <c r="L73" s="94">
        <f t="shared" si="17"/>
        <v>93750522788.979965</v>
      </c>
      <c r="M73" s="94">
        <f t="shared" si="17"/>
        <v>102889380767.11002</v>
      </c>
      <c r="N73" s="94">
        <f t="shared" si="17"/>
        <v>118500452192.87999</v>
      </c>
      <c r="O73" s="94">
        <f t="shared" si="17"/>
        <v>129387228184.17001</v>
      </c>
      <c r="P73" s="94">
        <f t="shared" si="17"/>
        <v>181306650562.20001</v>
      </c>
      <c r="Q73" s="145">
        <f t="shared" si="17"/>
        <v>1383450751364.9299</v>
      </c>
      <c r="R73" s="146"/>
      <c r="S73" s="69"/>
    </row>
    <row r="74" spans="1:38" s="3" customFormat="1">
      <c r="A74"/>
      <c r="B74" s="25" t="s">
        <v>144</v>
      </c>
      <c r="C74" s="31"/>
      <c r="D74" s="31"/>
      <c r="E74" s="39"/>
      <c r="F74" s="39"/>
      <c r="G74" s="39"/>
      <c r="H74" s="39"/>
      <c r="I74" s="39"/>
      <c r="J74" s="39"/>
      <c r="K74" s="39"/>
      <c r="L74" s="39"/>
      <c r="M74" s="39"/>
      <c r="N74" s="39"/>
      <c r="O74" s="39"/>
      <c r="P74" s="39"/>
      <c r="Q74" s="39"/>
    </row>
    <row r="75" spans="1:38" s="3" customFormat="1">
      <c r="A75"/>
      <c r="B75" s="27" t="s">
        <v>158</v>
      </c>
      <c r="C75" s="85"/>
      <c r="D75" s="85"/>
      <c r="E75" s="2"/>
      <c r="F75" s="2"/>
      <c r="G75" s="2"/>
      <c r="H75" s="2"/>
      <c r="I75" s="2"/>
      <c r="J75" s="139"/>
      <c r="K75" s="139"/>
      <c r="L75" s="139"/>
      <c r="M75" s="139"/>
      <c r="N75" s="28"/>
      <c r="O75" s="28"/>
      <c r="P75" s="28"/>
      <c r="Q75" s="28"/>
    </row>
    <row r="76" spans="1:38" s="3" customFormat="1">
      <c r="A76"/>
      <c r="B76" s="29" t="s">
        <v>83</v>
      </c>
      <c r="C76" s="27"/>
      <c r="D76" s="27"/>
      <c r="E76" s="149"/>
      <c r="F76" s="149"/>
      <c r="G76" s="149"/>
      <c r="H76" s="149"/>
      <c r="I76" s="27"/>
      <c r="J76" s="27"/>
      <c r="K76" s="27"/>
      <c r="L76" s="27"/>
      <c r="M76" s="27"/>
      <c r="N76" s="27"/>
      <c r="O76" s="27"/>
      <c r="P76" s="27"/>
      <c r="Q76" s="2"/>
    </row>
    <row r="77" spans="1:38" s="3" customFormat="1">
      <c r="A77"/>
      <c r="B77" s="27"/>
      <c r="C77" s="30"/>
      <c r="D77" s="30"/>
      <c r="E77" s="148"/>
      <c r="F77" s="148"/>
      <c r="G77" s="148"/>
      <c r="H77" s="148"/>
      <c r="I77" s="30"/>
      <c r="J77" s="140"/>
      <c r="K77" s="140"/>
      <c r="L77" s="140"/>
      <c r="M77" s="140"/>
      <c r="N77" s="30"/>
      <c r="O77" s="30"/>
      <c r="P77" s="30"/>
      <c r="Q77" s="30"/>
    </row>
    <row r="78" spans="1:38" s="3" customFormat="1">
      <c r="A78"/>
      <c r="C78" s="31"/>
      <c r="D78" s="31"/>
      <c r="E78" s="32"/>
      <c r="F78" s="32"/>
      <c r="G78" s="32"/>
      <c r="H78" s="32"/>
      <c r="I78" s="32"/>
      <c r="J78" s="32"/>
      <c r="K78" s="32"/>
      <c r="L78" s="32"/>
      <c r="M78" s="32"/>
    </row>
    <row r="79" spans="1:38" s="3" customFormat="1">
      <c r="A79"/>
      <c r="B79" s="31"/>
      <c r="C79"/>
      <c r="D79"/>
      <c r="E79" s="14"/>
      <c r="F79" s="14"/>
      <c r="G79" s="14"/>
      <c r="H79" s="14"/>
      <c r="I79" s="14"/>
      <c r="J79" s="14"/>
      <c r="K79" s="14"/>
      <c r="L79" s="14"/>
      <c r="M79" s="14"/>
    </row>
    <row r="80" spans="1:38" s="3" customFormat="1">
      <c r="A80"/>
      <c r="B80"/>
      <c r="C80"/>
      <c r="D80"/>
      <c r="E80" s="37"/>
      <c r="F80" s="37"/>
      <c r="G80" s="37"/>
      <c r="H80" s="37"/>
      <c r="I80" s="37"/>
      <c r="J80" s="37"/>
      <c r="K80" s="37"/>
      <c r="L80" s="37"/>
      <c r="M80" s="37"/>
    </row>
    <row r="81" spans="1:39" s="3" customFormat="1">
      <c r="A81"/>
      <c r="B81"/>
      <c r="C81" s="27"/>
      <c r="D81" s="27"/>
      <c r="E81" s="37"/>
      <c r="F81" s="37"/>
      <c r="G81" s="37"/>
      <c r="H81" s="37"/>
      <c r="I81" s="37"/>
      <c r="J81" s="37"/>
      <c r="K81" s="37"/>
      <c r="L81" s="37"/>
      <c r="M81" s="37"/>
    </row>
    <row r="82" spans="1:39" s="3" customFormat="1">
      <c r="A82"/>
      <c r="B82"/>
      <c r="C82"/>
      <c r="D82"/>
      <c r="E82" s="150"/>
      <c r="F82" s="150"/>
      <c r="G82" s="150"/>
      <c r="H82" s="150"/>
      <c r="I82" s="14"/>
      <c r="J82" s="14"/>
      <c r="K82" s="14"/>
      <c r="L82" s="14"/>
      <c r="M82" s="14"/>
      <c r="N82" s="14"/>
      <c r="O82" s="14"/>
      <c r="P82" s="14"/>
      <c r="Q82" s="14"/>
    </row>
    <row r="83" spans="1:39" s="3" customFormat="1">
      <c r="A83"/>
      <c r="B83"/>
      <c r="C83"/>
      <c r="D83"/>
      <c r="E83" s="1"/>
      <c r="F83" s="1"/>
      <c r="G83" s="1"/>
      <c r="H83" s="1"/>
      <c r="I83" s="14"/>
      <c r="J83" s="14"/>
      <c r="K83" s="14"/>
      <c r="L83" s="14"/>
      <c r="M83" s="14"/>
      <c r="N83" s="14"/>
      <c r="O83" s="14"/>
      <c r="P83" s="14"/>
      <c r="Q83" s="14"/>
      <c r="AM83"/>
    </row>
    <row r="84" spans="1:39" s="3" customFormat="1">
      <c r="A84"/>
      <c r="B84"/>
      <c r="C84"/>
      <c r="D84"/>
      <c r="E84" s="38"/>
      <c r="F84" s="38"/>
      <c r="G84" s="14"/>
      <c r="H84" s="14"/>
      <c r="I84" s="14"/>
      <c r="J84" s="14"/>
      <c r="K84" s="14"/>
      <c r="L84" s="14"/>
      <c r="M84" s="14"/>
      <c r="N84" s="14"/>
      <c r="O84" s="14"/>
      <c r="P84" s="14"/>
      <c r="Q84" s="14"/>
      <c r="AM84"/>
    </row>
    <row r="88" spans="1:39">
      <c r="C88" s="8"/>
      <c r="D88" s="8"/>
      <c r="E88" s="90"/>
      <c r="F88" s="90"/>
      <c r="G88" s="90"/>
      <c r="H88" s="90"/>
    </row>
    <row r="89" spans="1:39">
      <c r="C89" s="8"/>
      <c r="D89" s="8"/>
      <c r="E89" s="90"/>
      <c r="F89" s="90"/>
      <c r="G89" s="90"/>
      <c r="H89" s="90"/>
    </row>
    <row r="90" spans="1:39">
      <c r="C90" s="8"/>
      <c r="D90" s="8"/>
      <c r="E90" s="90"/>
      <c r="F90" s="90"/>
      <c r="G90" s="90"/>
      <c r="H90" s="90"/>
    </row>
    <row r="91" spans="1:39">
      <c r="C91" s="8"/>
      <c r="D91" s="8"/>
      <c r="E91" s="90"/>
      <c r="F91" s="90"/>
      <c r="G91" s="90"/>
      <c r="H91" s="90"/>
    </row>
    <row r="92" spans="1:39">
      <c r="C92" s="8"/>
      <c r="D92" s="8"/>
      <c r="E92" s="90"/>
      <c r="F92" s="90"/>
      <c r="G92" s="90"/>
      <c r="H92" s="90"/>
    </row>
    <row r="96" spans="1:39">
      <c r="C96" s="116"/>
      <c r="D96" s="116"/>
      <c r="E96" s="90"/>
      <c r="F96" s="90"/>
      <c r="G96" s="90"/>
      <c r="H96" s="90"/>
    </row>
    <row r="97" spans="3:8">
      <c r="C97" s="116"/>
      <c r="D97" s="116"/>
      <c r="E97" s="90"/>
      <c r="F97" s="90"/>
      <c r="G97" s="90"/>
      <c r="H97" s="90"/>
    </row>
    <row r="98" spans="3:8">
      <c r="C98" s="116"/>
      <c r="D98" s="116"/>
      <c r="E98" s="90"/>
      <c r="F98" s="90"/>
      <c r="G98" s="90"/>
      <c r="H98" s="90"/>
    </row>
    <row r="99" spans="3:8">
      <c r="C99" s="116"/>
      <c r="D99" s="116"/>
      <c r="E99" s="90"/>
      <c r="F99" s="90"/>
      <c r="G99" s="90"/>
      <c r="H99" s="90"/>
    </row>
    <row r="100" spans="3:8">
      <c r="C100" s="116"/>
      <c r="D100" s="116"/>
      <c r="E100" s="90"/>
      <c r="F100" s="90"/>
      <c r="G100" s="90"/>
      <c r="H100" s="9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B217-90DA-4687-9759-2A6BFA1D9091}">
  <dimension ref="A1:AM107"/>
  <sheetViews>
    <sheetView showGridLines="0" zoomScale="60" zoomScaleNormal="60" workbookViewId="0">
      <selection activeCell="B8" sqref="B8:B9"/>
    </sheetView>
  </sheetViews>
  <sheetFormatPr defaultColWidth="11.42578125" defaultRowHeight="15"/>
  <cols>
    <col min="1" max="1" width="5.140625" customWidth="1"/>
    <col min="2" max="2" width="75.7109375" customWidth="1"/>
    <col min="3" max="3" width="19.140625" customWidth="1"/>
    <col min="4" max="4" width="23.42578125" customWidth="1"/>
    <col min="5" max="5" width="16.85546875" style="14" bestFit="1" customWidth="1"/>
    <col min="6" max="6" width="17.28515625" style="14" customWidth="1"/>
    <col min="7" max="8" width="16.28515625" style="14" customWidth="1"/>
    <col min="9" max="9" width="14.85546875" style="14" customWidth="1"/>
    <col min="10" max="12" width="14.7109375" style="14" customWidth="1"/>
    <col min="13" max="13" width="18.7109375" style="14" customWidth="1"/>
    <col min="14" max="14" width="14.7109375" style="14" customWidth="1"/>
    <col min="15" max="15" width="18.5703125" style="14" customWidth="1"/>
    <col min="16" max="16" width="19.140625" style="14" customWidth="1"/>
    <col min="17" max="17" width="17.42578125" style="14" customWidth="1"/>
    <col min="18" max="18" width="19.7109375" style="3" customWidth="1"/>
    <col min="19" max="19" width="20.85546875" style="3" bestFit="1" customWidth="1"/>
    <col min="20" max="21" width="11.42578125" style="3"/>
    <col min="22" max="23" width="18.85546875" style="3" bestFit="1" customWidth="1"/>
    <col min="24" max="38" width="11.42578125" style="3"/>
  </cols>
  <sheetData>
    <row r="1" spans="2:38">
      <c r="E1" s="1"/>
      <c r="F1" s="1"/>
      <c r="G1" s="1"/>
      <c r="H1" s="1"/>
      <c r="I1" s="1"/>
      <c r="J1" s="1"/>
      <c r="K1" s="1"/>
      <c r="L1" s="1"/>
      <c r="M1" s="1"/>
      <c r="N1" s="1"/>
      <c r="O1" s="1"/>
      <c r="P1" s="1"/>
      <c r="Q1" s="2"/>
    </row>
    <row r="2" spans="2:38" ht="28.5">
      <c r="B2" s="194" t="s">
        <v>0</v>
      </c>
      <c r="C2" s="194"/>
      <c r="D2" s="194"/>
      <c r="E2" s="194"/>
      <c r="F2" s="194"/>
      <c r="G2" s="194"/>
      <c r="H2" s="194"/>
      <c r="I2" s="194"/>
      <c r="J2" s="194"/>
      <c r="K2" s="194"/>
      <c r="L2" s="194"/>
      <c r="M2" s="194"/>
      <c r="N2" s="194"/>
      <c r="O2" s="194"/>
      <c r="P2" s="194"/>
      <c r="Q2" s="194"/>
    </row>
    <row r="3" spans="2:38" ht="21">
      <c r="B3" s="195" t="s">
        <v>1</v>
      </c>
      <c r="C3" s="195"/>
      <c r="D3" s="195"/>
      <c r="E3" s="195"/>
      <c r="F3" s="195"/>
      <c r="G3" s="195"/>
      <c r="H3" s="195"/>
      <c r="I3" s="195"/>
      <c r="J3" s="195"/>
      <c r="K3" s="195"/>
      <c r="L3" s="195"/>
      <c r="M3" s="195"/>
      <c r="N3" s="195"/>
      <c r="O3" s="195"/>
      <c r="P3" s="195"/>
      <c r="Q3" s="195"/>
    </row>
    <row r="4" spans="2:38" ht="15.75" customHeight="1">
      <c r="B4" s="196" t="s">
        <v>2</v>
      </c>
      <c r="C4" s="196"/>
      <c r="D4" s="196"/>
      <c r="E4" s="196"/>
      <c r="F4" s="196"/>
      <c r="G4" s="196"/>
      <c r="H4" s="196"/>
      <c r="I4" s="196"/>
      <c r="J4" s="196"/>
      <c r="K4" s="196"/>
      <c r="L4" s="196"/>
      <c r="M4" s="196"/>
      <c r="N4" s="196"/>
      <c r="O4" s="196"/>
      <c r="P4" s="196"/>
      <c r="Q4" s="196"/>
      <c r="AH4"/>
      <c r="AI4"/>
      <c r="AJ4"/>
      <c r="AK4"/>
      <c r="AL4"/>
    </row>
    <row r="5" spans="2:38" ht="15.75" customHeight="1">
      <c r="B5" s="196" t="s">
        <v>3</v>
      </c>
      <c r="C5" s="196"/>
      <c r="D5" s="196"/>
      <c r="E5" s="196"/>
      <c r="F5" s="196"/>
      <c r="G5" s="196"/>
      <c r="H5" s="196"/>
      <c r="I5" s="196"/>
      <c r="J5" s="196"/>
      <c r="K5" s="196"/>
      <c r="L5" s="196"/>
      <c r="M5" s="196"/>
      <c r="N5" s="196"/>
      <c r="O5" s="196"/>
      <c r="P5" s="196"/>
      <c r="Q5" s="196"/>
      <c r="AH5"/>
      <c r="AI5"/>
      <c r="AJ5"/>
      <c r="AK5"/>
      <c r="AL5"/>
    </row>
    <row r="6" spans="2:38" ht="15.75" customHeight="1">
      <c r="B6" s="196"/>
      <c r="C6" s="196"/>
      <c r="D6" s="196"/>
      <c r="E6" s="196"/>
      <c r="F6" s="196"/>
      <c r="G6" s="196"/>
      <c r="H6" s="196"/>
      <c r="I6" s="196"/>
      <c r="J6" s="196"/>
      <c r="K6" s="196"/>
      <c r="L6" s="196"/>
      <c r="M6" s="196"/>
      <c r="N6" s="196"/>
      <c r="O6" s="196"/>
      <c r="P6" s="196"/>
      <c r="Q6" s="196"/>
      <c r="AH6"/>
      <c r="AI6"/>
      <c r="AJ6"/>
      <c r="AK6"/>
      <c r="AL6"/>
    </row>
    <row r="7" spans="2:38">
      <c r="B7" s="4" t="s">
        <v>159</v>
      </c>
      <c r="C7" s="5"/>
      <c r="D7" s="5"/>
      <c r="E7" s="6"/>
      <c r="F7" s="6"/>
      <c r="G7" s="6"/>
      <c r="H7" s="6"/>
      <c r="I7" s="6"/>
      <c r="J7" s="6"/>
      <c r="K7" s="6"/>
      <c r="L7" s="6"/>
      <c r="M7" s="6"/>
      <c r="N7" s="6"/>
      <c r="O7" s="6"/>
      <c r="P7" s="6"/>
      <c r="Q7" s="7" t="s">
        <v>5</v>
      </c>
      <c r="R7"/>
      <c r="S7"/>
      <c r="AH7"/>
      <c r="AI7"/>
      <c r="AJ7"/>
      <c r="AK7"/>
      <c r="AL7"/>
    </row>
    <row r="8" spans="2:38" ht="15" customHeight="1">
      <c r="B8" s="182" t="s">
        <v>6</v>
      </c>
      <c r="C8" s="117" t="s">
        <v>135</v>
      </c>
      <c r="D8" s="125" t="s">
        <v>160</v>
      </c>
      <c r="E8" s="200" t="s">
        <v>88</v>
      </c>
      <c r="F8" s="200"/>
      <c r="G8" s="200"/>
      <c r="H8" s="200"/>
      <c r="I8" s="200"/>
      <c r="J8" s="200"/>
      <c r="K8" s="200"/>
      <c r="L8" s="200"/>
      <c r="M8" s="200"/>
      <c r="N8" s="200"/>
      <c r="O8" s="200"/>
      <c r="P8" s="200"/>
      <c r="Q8" s="200"/>
      <c r="R8"/>
      <c r="S8"/>
      <c r="AH8"/>
      <c r="AI8"/>
      <c r="AJ8"/>
      <c r="AK8"/>
      <c r="AL8"/>
    </row>
    <row r="9" spans="2:38">
      <c r="B9" s="182"/>
      <c r="C9" s="118" t="s">
        <v>161</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X9" s="44"/>
      <c r="Y9" s="44"/>
      <c r="Z9" s="44"/>
      <c r="AA9" s="44"/>
      <c r="AB9" s="44"/>
      <c r="AH9"/>
      <c r="AI9"/>
      <c r="AJ9"/>
      <c r="AK9"/>
      <c r="AL9"/>
    </row>
    <row r="10" spans="2:38">
      <c r="B10" s="8" t="s">
        <v>25</v>
      </c>
      <c r="C10" s="90">
        <v>1057146211779</v>
      </c>
      <c r="D10" s="90">
        <v>1108624704277.4502</v>
      </c>
      <c r="E10" s="90">
        <v>68966915931.899994</v>
      </c>
      <c r="F10" s="90">
        <v>84737030294.639984</v>
      </c>
      <c r="G10" s="90">
        <v>88904564385.300003</v>
      </c>
      <c r="H10" s="90">
        <v>85893039180.520004</v>
      </c>
      <c r="I10" s="90">
        <v>86612430232.809982</v>
      </c>
      <c r="J10" s="90">
        <v>80377561726.73999</v>
      </c>
      <c r="K10" s="90">
        <v>90293803351.180023</v>
      </c>
      <c r="L10" s="90">
        <v>81152811753.789993</v>
      </c>
      <c r="M10" s="90">
        <v>84086718784.080002</v>
      </c>
      <c r="N10" s="90">
        <v>91734065231.740005</v>
      </c>
      <c r="O10" s="90">
        <v>116524898541.21001</v>
      </c>
      <c r="P10" s="90">
        <v>139322547431.74002</v>
      </c>
      <c r="Q10" s="90">
        <f>SUM(E10:P10)</f>
        <v>1098606386845.6499</v>
      </c>
      <c r="R10"/>
      <c r="S10"/>
      <c r="T10" s="44"/>
      <c r="U10" s="44"/>
      <c r="V10" s="44"/>
      <c r="W10" s="44"/>
      <c r="X10" s="44"/>
      <c r="Y10" s="44"/>
      <c r="Z10" s="44"/>
      <c r="AA10" s="44"/>
      <c r="AB10" s="44"/>
      <c r="AC10" s="44"/>
      <c r="AD10" s="44"/>
      <c r="AE10" s="44"/>
      <c r="AF10" s="44"/>
      <c r="AG10" s="44"/>
      <c r="AH10"/>
      <c r="AI10"/>
      <c r="AJ10"/>
      <c r="AK10"/>
      <c r="AL10"/>
    </row>
    <row r="11" spans="2:38">
      <c r="B11" s="10" t="s">
        <v>26</v>
      </c>
      <c r="C11" s="98">
        <v>1032363787976</v>
      </c>
      <c r="D11" s="98">
        <v>1058538011133.1902</v>
      </c>
      <c r="E11" s="110">
        <v>66441961454.799995</v>
      </c>
      <c r="F11" s="110">
        <v>81422173803.98999</v>
      </c>
      <c r="G11" s="110">
        <v>78228511064.600006</v>
      </c>
      <c r="H11" s="110">
        <v>84412917677.020004</v>
      </c>
      <c r="I11" s="110">
        <v>84738749364.469986</v>
      </c>
      <c r="J11" s="98">
        <v>77250318522.509979</v>
      </c>
      <c r="K11" s="98">
        <v>88803521375.27002</v>
      </c>
      <c r="L11" s="98">
        <v>80216180783.179993</v>
      </c>
      <c r="M11" s="98">
        <v>82358395808.710007</v>
      </c>
      <c r="N11" s="98">
        <v>81747312469.850006</v>
      </c>
      <c r="O11" s="98">
        <v>113874184316.92</v>
      </c>
      <c r="P11" s="98">
        <v>130157683173.35001</v>
      </c>
      <c r="Q11" s="98">
        <f t="shared" ref="Q11:Q64" si="0">SUM(E11:P11)</f>
        <v>1049651909814.6698</v>
      </c>
      <c r="R11"/>
      <c r="S11"/>
      <c r="T11" s="44"/>
      <c r="U11" s="44"/>
      <c r="V11" s="44"/>
      <c r="W11" s="44"/>
      <c r="X11" s="44"/>
      <c r="Y11" s="44"/>
      <c r="Z11" s="44"/>
      <c r="AA11" s="44"/>
      <c r="AB11" s="44"/>
      <c r="AC11" s="44"/>
      <c r="AD11" s="44"/>
      <c r="AE11" s="44"/>
      <c r="AF11" s="44"/>
      <c r="AG11" s="44"/>
      <c r="AH11"/>
      <c r="AI11"/>
      <c r="AJ11"/>
      <c r="AK11"/>
      <c r="AL11"/>
    </row>
    <row r="12" spans="2:38">
      <c r="B12" s="10" t="s">
        <v>27</v>
      </c>
      <c r="C12" s="98">
        <v>799566238</v>
      </c>
      <c r="D12" s="98">
        <v>1037338524.22</v>
      </c>
      <c r="E12" s="98">
        <v>1669331.53</v>
      </c>
      <c r="F12" s="98">
        <v>27773159.010000002</v>
      </c>
      <c r="G12" s="110">
        <v>23709804.810000002</v>
      </c>
      <c r="H12" s="110">
        <v>22205205.93</v>
      </c>
      <c r="I12" s="110">
        <v>52442788.219999999</v>
      </c>
      <c r="J12" s="98">
        <v>39944995.189999998</v>
      </c>
      <c r="K12" s="98">
        <v>375767654.48999995</v>
      </c>
      <c r="L12" s="98">
        <v>33597631.019999996</v>
      </c>
      <c r="M12" s="98">
        <v>20730272.010000002</v>
      </c>
      <c r="N12" s="98">
        <v>117567252.64</v>
      </c>
      <c r="O12" s="98">
        <v>63510823.390000001</v>
      </c>
      <c r="P12" s="98">
        <v>192824649.02000004</v>
      </c>
      <c r="Q12" s="98">
        <f t="shared" si="0"/>
        <v>971743567.25999999</v>
      </c>
      <c r="R12"/>
      <c r="S12"/>
      <c r="T12" s="44"/>
      <c r="U12" s="44"/>
      <c r="V12" s="44"/>
      <c r="W12" s="44"/>
      <c r="X12" s="44"/>
      <c r="Y12" s="44"/>
      <c r="Z12" s="44"/>
      <c r="AA12" s="44"/>
      <c r="AB12" s="44"/>
      <c r="AC12" s="44"/>
      <c r="AD12" s="44"/>
      <c r="AE12" s="44"/>
      <c r="AF12" s="44"/>
      <c r="AG12" s="44"/>
      <c r="AH12"/>
      <c r="AI12"/>
      <c r="AJ12"/>
      <c r="AK12"/>
      <c r="AL12"/>
    </row>
    <row r="13" spans="2:38">
      <c r="B13" s="10" t="s">
        <v>28</v>
      </c>
      <c r="C13" s="98">
        <v>4647993656</v>
      </c>
      <c r="D13" s="98">
        <v>4585972178</v>
      </c>
      <c r="E13" s="110">
        <v>109996750</v>
      </c>
      <c r="F13" s="110">
        <v>862640888.1400001</v>
      </c>
      <c r="G13" s="110">
        <v>155880905.78</v>
      </c>
      <c r="H13" s="110">
        <v>1014670013.99</v>
      </c>
      <c r="I13" s="110">
        <v>372998803.38999999</v>
      </c>
      <c r="J13" s="98">
        <v>778011500.74000001</v>
      </c>
      <c r="K13" s="98">
        <v>325221671.78999996</v>
      </c>
      <c r="L13" s="98">
        <v>149296623</v>
      </c>
      <c r="M13" s="98">
        <v>209693762.49000001</v>
      </c>
      <c r="N13" s="98">
        <v>78100146.510000005</v>
      </c>
      <c r="O13" s="98">
        <v>116586729.24000001</v>
      </c>
      <c r="P13" s="98">
        <v>217532982.23999998</v>
      </c>
      <c r="Q13" s="98">
        <f t="shared" si="0"/>
        <v>4390630777.3099995</v>
      </c>
      <c r="R13"/>
      <c r="S13"/>
      <c r="T13" s="44"/>
      <c r="U13" s="44"/>
      <c r="V13" s="44"/>
      <c r="W13" s="44"/>
      <c r="X13" s="44"/>
      <c r="Y13" s="44"/>
      <c r="Z13" s="44"/>
      <c r="AA13" s="44"/>
      <c r="AB13" s="44"/>
      <c r="AC13" s="44"/>
      <c r="AD13" s="44"/>
      <c r="AE13" s="44"/>
      <c r="AF13" s="44"/>
      <c r="AG13" s="44"/>
      <c r="AH13"/>
      <c r="AI13"/>
      <c r="AJ13"/>
      <c r="AK13"/>
      <c r="AL13"/>
    </row>
    <row r="14" spans="2:38">
      <c r="B14" s="10" t="s">
        <v>29</v>
      </c>
      <c r="C14" s="98">
        <v>594787637</v>
      </c>
      <c r="D14" s="98">
        <v>594787637</v>
      </c>
      <c r="E14" s="110">
        <v>0</v>
      </c>
      <c r="F14" s="110"/>
      <c r="G14" s="110"/>
      <c r="H14" s="110"/>
      <c r="I14" s="110"/>
      <c r="J14" s="98"/>
      <c r="K14" s="98"/>
      <c r="L14" s="98"/>
      <c r="M14" s="98"/>
      <c r="N14" s="98"/>
      <c r="O14" s="98"/>
      <c r="P14" s="98">
        <v>0</v>
      </c>
      <c r="Q14" s="98">
        <f t="shared" si="0"/>
        <v>0</v>
      </c>
      <c r="R14"/>
      <c r="S14"/>
      <c r="T14" s="44"/>
      <c r="U14" s="44"/>
      <c r="V14" s="44"/>
      <c r="W14" s="44"/>
      <c r="X14" s="44"/>
      <c r="Y14" s="44"/>
      <c r="Z14" s="44"/>
      <c r="AA14" s="44"/>
      <c r="AB14" s="44"/>
      <c r="AC14" s="44"/>
      <c r="AD14" s="44"/>
      <c r="AE14" s="44"/>
      <c r="AF14" s="44"/>
      <c r="AG14" s="44"/>
      <c r="AH14"/>
      <c r="AI14"/>
      <c r="AJ14"/>
      <c r="AK14"/>
      <c r="AL14"/>
    </row>
    <row r="15" spans="2:38">
      <c r="B15" s="10" t="s">
        <v>163</v>
      </c>
      <c r="C15" s="98">
        <v>18740076272</v>
      </c>
      <c r="D15" s="98">
        <v>43868594805.040001</v>
      </c>
      <c r="E15" s="110">
        <v>2413288395.5699997</v>
      </c>
      <c r="F15" s="110">
        <v>2424442443.5</v>
      </c>
      <c r="G15" s="110">
        <v>10496462610.110001</v>
      </c>
      <c r="H15" s="110">
        <v>443246283.57999998</v>
      </c>
      <c r="I15" s="110">
        <v>1448239276.73</v>
      </c>
      <c r="J15" s="98">
        <v>2309286708.3000002</v>
      </c>
      <c r="K15" s="98">
        <v>789292649.63</v>
      </c>
      <c r="L15" s="98">
        <v>753736716.59000003</v>
      </c>
      <c r="M15" s="98">
        <v>1497898940.8699999</v>
      </c>
      <c r="N15" s="98">
        <v>9791085362.7399998</v>
      </c>
      <c r="O15" s="98">
        <v>2470616671.6599998</v>
      </c>
      <c r="P15" s="98">
        <v>8754506627.1300011</v>
      </c>
      <c r="Q15" s="98">
        <f t="shared" si="0"/>
        <v>43592102686.410004</v>
      </c>
      <c r="R15"/>
      <c r="S15"/>
      <c r="T15" s="44"/>
      <c r="U15" s="44"/>
      <c r="V15" s="44"/>
      <c r="W15" s="44"/>
      <c r="X15" s="44"/>
      <c r="Y15" s="44"/>
      <c r="Z15" s="44"/>
      <c r="AA15" s="44"/>
      <c r="AB15" s="44"/>
      <c r="AC15" s="44"/>
      <c r="AD15" s="44"/>
      <c r="AE15" s="44"/>
      <c r="AF15" s="44"/>
      <c r="AG15" s="44"/>
      <c r="AH15"/>
      <c r="AI15"/>
      <c r="AJ15"/>
      <c r="AK15"/>
      <c r="AL15"/>
    </row>
    <row r="16" spans="2:38">
      <c r="B16" s="8" t="s">
        <v>30</v>
      </c>
      <c r="C16" s="90">
        <v>105581756767</v>
      </c>
      <c r="D16" s="90">
        <v>104225828782.18002</v>
      </c>
      <c r="E16" s="90">
        <v>38349260946.700005</v>
      </c>
      <c r="F16" s="90">
        <v>8186650099.1300001</v>
      </c>
      <c r="G16" s="90">
        <v>11812262033.299997</v>
      </c>
      <c r="H16" s="90">
        <v>6066910555.8199997</v>
      </c>
      <c r="I16" s="90">
        <v>4222751936.8699994</v>
      </c>
      <c r="J16" s="90">
        <v>3611307080.7800007</v>
      </c>
      <c r="K16" s="90">
        <v>3413324821.8899999</v>
      </c>
      <c r="L16" s="90">
        <v>3683537890.4399991</v>
      </c>
      <c r="M16" s="90">
        <v>4850191888.0799999</v>
      </c>
      <c r="N16" s="90">
        <v>4990701368.9799995</v>
      </c>
      <c r="O16" s="90">
        <v>4894256758.2400007</v>
      </c>
      <c r="P16" s="90">
        <v>8136422920.9900017</v>
      </c>
      <c r="Q16" s="95">
        <f t="shared" si="0"/>
        <v>102217578301.22002</v>
      </c>
      <c r="R16"/>
      <c r="S16"/>
      <c r="T16" s="143"/>
      <c r="U16" s="44"/>
      <c r="V16" s="44"/>
      <c r="W16" s="44"/>
      <c r="X16" s="44"/>
      <c r="Y16" s="44"/>
      <c r="Z16" s="44"/>
      <c r="AA16" s="44"/>
      <c r="AB16" s="44"/>
      <c r="AC16" s="44"/>
      <c r="AD16" s="44"/>
      <c r="AE16" s="44"/>
      <c r="AF16" s="44"/>
      <c r="AG16" s="44"/>
      <c r="AH16"/>
      <c r="AI16"/>
      <c r="AJ16"/>
      <c r="AK16"/>
      <c r="AL16"/>
    </row>
    <row r="17" spans="2:38">
      <c r="B17" s="10" t="s">
        <v>26</v>
      </c>
      <c r="C17" s="98">
        <v>77652821687</v>
      </c>
      <c r="D17" s="98">
        <v>80137664584.720032</v>
      </c>
      <c r="E17" s="110">
        <v>37676418758.310005</v>
      </c>
      <c r="F17" s="110">
        <v>6453578713.46</v>
      </c>
      <c r="G17" s="110">
        <v>10418940370.129997</v>
      </c>
      <c r="H17" s="110">
        <v>4306240676.4700003</v>
      </c>
      <c r="I17" s="110">
        <v>2594457962.1399999</v>
      </c>
      <c r="J17" s="98">
        <v>2005625774.4400001</v>
      </c>
      <c r="K17" s="98">
        <v>1980914190.3999999</v>
      </c>
      <c r="L17" s="98">
        <v>2175834029.73</v>
      </c>
      <c r="M17" s="98">
        <v>3149722114.6399999</v>
      </c>
      <c r="N17" s="98">
        <v>2931685352.27</v>
      </c>
      <c r="O17" s="98">
        <v>3114967740.3000002</v>
      </c>
      <c r="P17" s="98">
        <v>3040471800.9199996</v>
      </c>
      <c r="Q17" s="137">
        <f t="shared" si="0"/>
        <v>79848857483.210022</v>
      </c>
      <c r="R17"/>
      <c r="S17"/>
      <c r="T17" s="143"/>
      <c r="U17" s="44"/>
      <c r="V17" s="44"/>
      <c r="W17" s="44"/>
      <c r="X17" s="44"/>
      <c r="Y17" s="44"/>
      <c r="Z17" s="44"/>
      <c r="AA17" s="44"/>
      <c r="AB17" s="44"/>
      <c r="AC17" s="44"/>
      <c r="AD17" s="44"/>
      <c r="AE17" s="44"/>
      <c r="AF17" s="44"/>
      <c r="AG17" s="44"/>
      <c r="AH17"/>
      <c r="AI17"/>
      <c r="AJ17"/>
      <c r="AK17"/>
      <c r="AL17"/>
    </row>
    <row r="18" spans="2:38">
      <c r="B18" s="10" t="s">
        <v>31</v>
      </c>
      <c r="C18" s="98">
        <v>27928935080</v>
      </c>
      <c r="D18" s="98">
        <v>24088164197.459988</v>
      </c>
      <c r="E18" s="110">
        <v>672842188.3900001</v>
      </c>
      <c r="F18" s="110">
        <v>1733071385.6699998</v>
      </c>
      <c r="G18" s="110">
        <v>1393321663.1700003</v>
      </c>
      <c r="H18" s="110">
        <v>1760669879.3499999</v>
      </c>
      <c r="I18" s="110">
        <v>1628293974.7299995</v>
      </c>
      <c r="J18" s="98">
        <v>1605681306.3400009</v>
      </c>
      <c r="K18" s="98">
        <v>1432410631.49</v>
      </c>
      <c r="L18" s="98">
        <v>1507703860.7099991</v>
      </c>
      <c r="M18" s="98">
        <v>1700469773.4400001</v>
      </c>
      <c r="N18" s="98">
        <v>2059016016.71</v>
      </c>
      <c r="O18" s="98">
        <v>1779289017.9400008</v>
      </c>
      <c r="P18" s="98">
        <v>5095951120.0700016</v>
      </c>
      <c r="Q18" s="137">
        <f t="shared" si="0"/>
        <v>22368720818.010002</v>
      </c>
      <c r="R18"/>
      <c r="S18"/>
      <c r="T18" s="143"/>
      <c r="U18" s="44"/>
      <c r="V18" s="44"/>
      <c r="W18" s="44"/>
      <c r="X18" s="44"/>
      <c r="Y18" s="44"/>
      <c r="Z18" s="44"/>
      <c r="AA18" s="44"/>
      <c r="AB18" s="44"/>
      <c r="AC18" s="44"/>
      <c r="AD18" s="44"/>
      <c r="AE18" s="44"/>
      <c r="AF18" s="44"/>
      <c r="AG18" s="44"/>
      <c r="AH18"/>
      <c r="AI18"/>
      <c r="AJ18"/>
      <c r="AK18"/>
      <c r="AL18"/>
    </row>
    <row r="19" spans="2:38">
      <c r="B19" s="8" t="s">
        <v>117</v>
      </c>
      <c r="C19" s="131">
        <v>0</v>
      </c>
      <c r="D19" s="131">
        <v>14000000</v>
      </c>
      <c r="E19" s="173"/>
      <c r="F19" s="173"/>
      <c r="G19" s="173"/>
      <c r="H19" s="173"/>
      <c r="I19" s="173">
        <v>0</v>
      </c>
      <c r="J19" s="131">
        <v>0</v>
      </c>
      <c r="K19" s="131">
        <v>0</v>
      </c>
      <c r="L19" s="131">
        <v>4151308.11</v>
      </c>
      <c r="M19" s="131">
        <v>3907960.58</v>
      </c>
      <c r="N19" s="131">
        <v>700035</v>
      </c>
      <c r="O19" s="131">
        <v>1233670.5900000001</v>
      </c>
      <c r="P19" s="131">
        <v>3746199.06</v>
      </c>
      <c r="Q19" s="172">
        <f t="shared" si="0"/>
        <v>13739173.34</v>
      </c>
      <c r="R19"/>
      <c r="S19"/>
      <c r="T19" s="143"/>
      <c r="U19" s="44"/>
      <c r="V19" s="44"/>
      <c r="W19" s="44"/>
      <c r="X19" s="44"/>
      <c r="Y19" s="44"/>
      <c r="Z19" s="44"/>
      <c r="AA19" s="44"/>
      <c r="AB19" s="44"/>
      <c r="AC19" s="44"/>
      <c r="AD19" s="44"/>
      <c r="AE19" s="44"/>
      <c r="AF19" s="44"/>
      <c r="AG19" s="44"/>
      <c r="AH19"/>
      <c r="AI19"/>
      <c r="AJ19"/>
      <c r="AK19"/>
      <c r="AL19"/>
    </row>
    <row r="20" spans="2:38">
      <c r="B20" s="171" t="s">
        <v>164</v>
      </c>
      <c r="C20" s="98">
        <v>0</v>
      </c>
      <c r="D20" s="98">
        <v>14000000</v>
      </c>
      <c r="E20" s="110"/>
      <c r="F20" s="110"/>
      <c r="G20" s="110"/>
      <c r="H20" s="110"/>
      <c r="I20" s="110">
        <v>0</v>
      </c>
      <c r="J20" s="98">
        <v>0</v>
      </c>
      <c r="K20" s="98">
        <v>0</v>
      </c>
      <c r="L20" s="98">
        <v>4151308.11</v>
      </c>
      <c r="M20" s="98">
        <v>3907960.58</v>
      </c>
      <c r="N20" s="98">
        <v>700035</v>
      </c>
      <c r="O20" s="98">
        <v>1233670.5900000001</v>
      </c>
      <c r="P20" s="98">
        <v>3746199.06</v>
      </c>
      <c r="Q20" s="137">
        <f t="shared" si="0"/>
        <v>13739173.34</v>
      </c>
      <c r="R20"/>
      <c r="S20"/>
      <c r="T20" s="143"/>
      <c r="U20" s="44"/>
      <c r="V20" s="44"/>
      <c r="W20" s="44"/>
      <c r="X20" s="44"/>
      <c r="Y20" s="44"/>
      <c r="Z20" s="44"/>
      <c r="AA20" s="44"/>
      <c r="AB20" s="44"/>
      <c r="AC20" s="44"/>
      <c r="AD20" s="44"/>
      <c r="AE20" s="44"/>
      <c r="AF20" s="44"/>
      <c r="AG20" s="44"/>
      <c r="AH20"/>
      <c r="AI20"/>
      <c r="AJ20"/>
      <c r="AK20"/>
      <c r="AL20"/>
    </row>
    <row r="21" spans="2:38">
      <c r="B21" s="8" t="s">
        <v>32</v>
      </c>
      <c r="C21" s="90">
        <v>102481663649</v>
      </c>
      <c r="D21" s="90">
        <v>130410528108.53</v>
      </c>
      <c r="E21" s="90">
        <v>13925900239.17</v>
      </c>
      <c r="F21" s="90">
        <v>6436805857.9499998</v>
      </c>
      <c r="G21" s="90">
        <v>1996073892.48</v>
      </c>
      <c r="H21" s="90">
        <v>6279993372.5400009</v>
      </c>
      <c r="I21" s="90">
        <v>17068064543.82</v>
      </c>
      <c r="J21" s="90">
        <v>34224205861.189999</v>
      </c>
      <c r="K21" s="90">
        <v>18755541018.73</v>
      </c>
      <c r="L21" s="90">
        <v>3112115104.9099994</v>
      </c>
      <c r="M21" s="90">
        <v>444509076.81000006</v>
      </c>
      <c r="N21" s="90">
        <v>642165417.23000002</v>
      </c>
      <c r="O21" s="90">
        <v>11907820062.18</v>
      </c>
      <c r="P21" s="90">
        <v>15053337555.250002</v>
      </c>
      <c r="Q21" s="172">
        <f t="shared" si="0"/>
        <v>129846532002.25998</v>
      </c>
      <c r="R21"/>
      <c r="S21"/>
      <c r="T21" s="143"/>
      <c r="U21" s="44"/>
      <c r="V21" s="44"/>
      <c r="W21" s="44"/>
      <c r="X21" s="44"/>
      <c r="Y21" s="44"/>
      <c r="Z21" s="44"/>
      <c r="AA21" s="44"/>
      <c r="AB21" s="44"/>
      <c r="AC21" s="44"/>
      <c r="AD21" s="44"/>
      <c r="AE21" s="44"/>
      <c r="AF21" s="44"/>
      <c r="AG21" s="44"/>
      <c r="AH21"/>
      <c r="AI21"/>
      <c r="AJ21"/>
      <c r="AK21"/>
      <c r="AL21"/>
    </row>
    <row r="22" spans="2:38">
      <c r="B22" s="10" t="s">
        <v>34</v>
      </c>
      <c r="C22" s="98">
        <v>102481663649</v>
      </c>
      <c r="D22" s="98">
        <v>127727215941.50999</v>
      </c>
      <c r="E22" s="98">
        <v>13925900239.17</v>
      </c>
      <c r="F22" s="98">
        <v>6436805857.9499998</v>
      </c>
      <c r="G22" s="98">
        <v>1981867965.48</v>
      </c>
      <c r="H22" s="98">
        <v>6270576972.5400009</v>
      </c>
      <c r="I22" s="98">
        <v>17052884543.82</v>
      </c>
      <c r="J22" s="98">
        <v>33430202922.07</v>
      </c>
      <c r="K22" s="98">
        <v>18604170813.290001</v>
      </c>
      <c r="L22" s="98">
        <v>2570448979.3199997</v>
      </c>
      <c r="M22" s="98">
        <v>134871090.13</v>
      </c>
      <c r="N22" s="98">
        <v>463319718.88999999</v>
      </c>
      <c r="O22" s="98">
        <v>11753323711.76</v>
      </c>
      <c r="P22" s="98">
        <v>14964691003.670002</v>
      </c>
      <c r="Q22" s="137">
        <f t="shared" si="0"/>
        <v>127589063818.09001</v>
      </c>
      <c r="R22"/>
      <c r="S22"/>
      <c r="T22" s="143"/>
      <c r="U22" s="44"/>
      <c r="V22" s="44"/>
      <c r="W22" s="44"/>
      <c r="X22" s="44"/>
      <c r="Y22" s="44"/>
      <c r="Z22" s="44"/>
      <c r="AA22" s="44"/>
      <c r="AB22" s="44"/>
      <c r="AC22" s="44"/>
      <c r="AD22" s="44"/>
      <c r="AE22" s="44"/>
      <c r="AF22" s="44"/>
      <c r="AG22" s="44"/>
      <c r="AH22"/>
      <c r="AI22"/>
      <c r="AJ22"/>
      <c r="AK22"/>
      <c r="AL22"/>
    </row>
    <row r="23" spans="2:38">
      <c r="B23" s="10" t="s">
        <v>165</v>
      </c>
      <c r="C23" s="98">
        <v>0</v>
      </c>
      <c r="D23" s="98">
        <v>182125936.5</v>
      </c>
      <c r="E23" s="98"/>
      <c r="F23" s="98">
        <v>0</v>
      </c>
      <c r="G23" s="98">
        <v>14205927</v>
      </c>
      <c r="H23" s="98">
        <v>9416400</v>
      </c>
      <c r="I23" s="98">
        <v>15180000</v>
      </c>
      <c r="J23" s="98">
        <v>120832308.59999999</v>
      </c>
      <c r="K23" s="98">
        <v>10099245.460000001</v>
      </c>
      <c r="L23" s="98">
        <v>6320402.9299999997</v>
      </c>
      <c r="M23" s="98">
        <v>1936764.09</v>
      </c>
      <c r="N23" s="98">
        <v>0</v>
      </c>
      <c r="O23" s="98"/>
      <c r="P23" s="98"/>
      <c r="Q23" s="137">
        <f t="shared" si="0"/>
        <v>177991048.08000001</v>
      </c>
      <c r="R23"/>
      <c r="S23"/>
      <c r="T23" s="143"/>
      <c r="U23" s="44"/>
      <c r="V23" s="44"/>
      <c r="W23" s="44"/>
      <c r="X23" s="44"/>
      <c r="Y23" s="44"/>
      <c r="Z23" s="44"/>
      <c r="AA23" s="44"/>
      <c r="AB23" s="44"/>
      <c r="AC23" s="44"/>
      <c r="AD23" s="44"/>
      <c r="AE23" s="44"/>
      <c r="AF23" s="44"/>
      <c r="AG23" s="44"/>
      <c r="AH23"/>
      <c r="AI23"/>
      <c r="AJ23"/>
      <c r="AK23"/>
      <c r="AL23"/>
    </row>
    <row r="24" spans="2:38">
      <c r="B24" s="10" t="s">
        <v>150</v>
      </c>
      <c r="C24" s="98">
        <v>0</v>
      </c>
      <c r="D24" s="98">
        <v>2501186230.52</v>
      </c>
      <c r="E24" s="98"/>
      <c r="F24" s="98">
        <v>0</v>
      </c>
      <c r="G24" s="98">
        <v>0</v>
      </c>
      <c r="H24" s="98"/>
      <c r="I24" s="98"/>
      <c r="J24" s="98">
        <v>673170630.51999998</v>
      </c>
      <c r="K24" s="98">
        <v>141270959.97999999</v>
      </c>
      <c r="L24" s="98">
        <v>535345722.66000003</v>
      </c>
      <c r="M24" s="98">
        <v>307701222.59000003</v>
      </c>
      <c r="N24" s="98">
        <v>178845698.34</v>
      </c>
      <c r="O24" s="98">
        <v>154496350.41999999</v>
      </c>
      <c r="P24" s="98">
        <v>88646551.579999998</v>
      </c>
      <c r="Q24" s="98">
        <f t="shared" si="0"/>
        <v>2079477136.0899999</v>
      </c>
      <c r="R24"/>
      <c r="S24"/>
      <c r="T24" s="44"/>
      <c r="U24" s="44"/>
      <c r="V24" s="44"/>
      <c r="W24" s="44"/>
      <c r="X24" s="44"/>
      <c r="Y24" s="44"/>
      <c r="Z24" s="44"/>
      <c r="AA24" s="44"/>
      <c r="AB24" s="44"/>
      <c r="AC24" s="44"/>
      <c r="AD24" s="44"/>
      <c r="AE24" s="44"/>
      <c r="AF24" s="44"/>
      <c r="AG24" s="44"/>
      <c r="AH24"/>
      <c r="AI24"/>
      <c r="AJ24"/>
      <c r="AK24"/>
      <c r="AL24"/>
    </row>
    <row r="25" spans="2:38">
      <c r="B25" s="8" t="s">
        <v>35</v>
      </c>
      <c r="C25" s="90">
        <v>151728096136</v>
      </c>
      <c r="D25" s="90">
        <v>116461080035.01999</v>
      </c>
      <c r="E25" s="90">
        <v>1038263637.25</v>
      </c>
      <c r="F25" s="90">
        <v>2849612079.0299997</v>
      </c>
      <c r="G25" s="90">
        <v>4574013322.96</v>
      </c>
      <c r="H25" s="90">
        <v>6712498261.789999</v>
      </c>
      <c r="I25" s="90">
        <v>4568891342.8499994</v>
      </c>
      <c r="J25" s="90">
        <v>6471875911.4399986</v>
      </c>
      <c r="K25" s="90">
        <v>6902432329.5900002</v>
      </c>
      <c r="L25" s="90">
        <v>16944085007.550001</v>
      </c>
      <c r="M25" s="90">
        <v>15991226975.690002</v>
      </c>
      <c r="N25" s="90">
        <v>13118078806.040001</v>
      </c>
      <c r="O25" s="90">
        <v>13171206547.57</v>
      </c>
      <c r="P25" s="90">
        <v>22469442990.629997</v>
      </c>
      <c r="Q25" s="90">
        <f t="shared" si="0"/>
        <v>114811627212.39001</v>
      </c>
      <c r="R25"/>
      <c r="S25"/>
      <c r="T25" s="44"/>
      <c r="U25" s="44"/>
      <c r="V25" s="44"/>
      <c r="W25" s="44"/>
      <c r="X25" s="44"/>
      <c r="Y25" s="44"/>
      <c r="Z25" s="44"/>
      <c r="AA25" s="44"/>
      <c r="AB25" s="44"/>
      <c r="AC25" s="44"/>
      <c r="AD25" s="44"/>
      <c r="AE25" s="44"/>
      <c r="AF25" s="44"/>
      <c r="AG25" s="44"/>
      <c r="AH25"/>
      <c r="AI25"/>
      <c r="AJ25"/>
      <c r="AK25"/>
      <c r="AL25"/>
    </row>
    <row r="26" spans="2:38">
      <c r="B26" s="10" t="s">
        <v>151</v>
      </c>
      <c r="C26" s="91">
        <v>216900000</v>
      </c>
      <c r="D26" s="91">
        <v>3500000.08</v>
      </c>
      <c r="E26" s="90">
        <v>0</v>
      </c>
      <c r="F26" s="90"/>
      <c r="G26" s="90"/>
      <c r="H26" s="90"/>
      <c r="I26" s="90"/>
      <c r="J26" s="91"/>
      <c r="K26" s="91">
        <v>0</v>
      </c>
      <c r="L26" s="91">
        <v>0</v>
      </c>
      <c r="M26" s="91"/>
      <c r="N26" s="91"/>
      <c r="O26" s="91"/>
      <c r="P26" s="91">
        <v>2736508.37</v>
      </c>
      <c r="Q26" s="91">
        <f t="shared" si="0"/>
        <v>2736508.37</v>
      </c>
      <c r="R26"/>
      <c r="S26"/>
      <c r="T26" s="44"/>
      <c r="U26" s="44"/>
      <c r="V26" s="44"/>
      <c r="W26" s="44"/>
      <c r="X26" s="44"/>
      <c r="Y26" s="44"/>
      <c r="Z26" s="44"/>
      <c r="AA26" s="44"/>
      <c r="AB26" s="44"/>
      <c r="AC26" s="44"/>
      <c r="AD26" s="44"/>
      <c r="AE26" s="44"/>
      <c r="AF26" s="44"/>
      <c r="AG26" s="44"/>
      <c r="AH26"/>
      <c r="AI26"/>
      <c r="AJ26"/>
      <c r="AK26"/>
      <c r="AL26"/>
    </row>
    <row r="27" spans="2:38">
      <c r="B27" s="10" t="s">
        <v>58</v>
      </c>
      <c r="C27" s="91">
        <v>396445000</v>
      </c>
      <c r="D27" s="91">
        <v>0</v>
      </c>
      <c r="E27" s="90">
        <v>0</v>
      </c>
      <c r="F27" s="90"/>
      <c r="G27" s="90"/>
      <c r="H27" s="90"/>
      <c r="I27" s="90"/>
      <c r="J27" s="91"/>
      <c r="K27" s="91">
        <v>0</v>
      </c>
      <c r="L27" s="91">
        <v>0</v>
      </c>
      <c r="M27" s="91"/>
      <c r="N27" s="91"/>
      <c r="O27" s="91"/>
      <c r="P27" s="91">
        <v>0</v>
      </c>
      <c r="Q27" s="91">
        <f t="shared" si="0"/>
        <v>0</v>
      </c>
      <c r="R27"/>
      <c r="S27"/>
      <c r="T27" s="44"/>
      <c r="U27" s="44"/>
      <c r="V27" s="44"/>
      <c r="W27" s="44"/>
      <c r="X27" s="44"/>
      <c r="Y27" s="44"/>
      <c r="Z27" s="44"/>
      <c r="AA27" s="44"/>
      <c r="AB27" s="44"/>
      <c r="AC27" s="44"/>
      <c r="AD27" s="44"/>
      <c r="AE27" s="44"/>
      <c r="AF27" s="44"/>
      <c r="AG27" s="44"/>
      <c r="AH27"/>
      <c r="AI27"/>
      <c r="AJ27"/>
      <c r="AK27"/>
      <c r="AL27"/>
    </row>
    <row r="28" spans="2:38">
      <c r="B28" s="10" t="s">
        <v>36</v>
      </c>
      <c r="C28" s="119">
        <v>2758440270</v>
      </c>
      <c r="D28" s="119">
        <v>3709792021.5</v>
      </c>
      <c r="E28" s="110">
        <v>0</v>
      </c>
      <c r="F28" s="110">
        <v>0</v>
      </c>
      <c r="G28" s="110">
        <v>0</v>
      </c>
      <c r="H28" s="110">
        <v>151467929.59999999</v>
      </c>
      <c r="I28" s="110">
        <v>11977327.970000001</v>
      </c>
      <c r="J28" s="98">
        <v>925529056.20000005</v>
      </c>
      <c r="K28" s="98">
        <v>50848910.680000007</v>
      </c>
      <c r="L28" s="98">
        <v>1273388140.9400001</v>
      </c>
      <c r="M28" s="98">
        <v>36343159.909999996</v>
      </c>
      <c r="N28" s="98">
        <v>287873085.99000001</v>
      </c>
      <c r="O28" s="98">
        <v>305759780.19</v>
      </c>
      <c r="P28" s="98">
        <v>666010565.28000009</v>
      </c>
      <c r="Q28" s="98">
        <f t="shared" si="0"/>
        <v>3709197956.7600002</v>
      </c>
      <c r="R28"/>
      <c r="S28"/>
      <c r="T28" s="44"/>
      <c r="U28" s="44"/>
      <c r="V28" s="44"/>
      <c r="W28" s="44"/>
      <c r="X28" s="44"/>
      <c r="Y28" s="44"/>
      <c r="Z28" s="44"/>
      <c r="AA28" s="44"/>
      <c r="AB28" s="44"/>
      <c r="AC28" s="44"/>
      <c r="AD28" s="44"/>
      <c r="AE28" s="44"/>
      <c r="AF28" s="44"/>
      <c r="AG28" s="44"/>
      <c r="AH28"/>
      <c r="AI28"/>
      <c r="AJ28"/>
      <c r="AK28"/>
      <c r="AL28"/>
    </row>
    <row r="29" spans="2:38">
      <c r="B29" s="10" t="s">
        <v>39</v>
      </c>
      <c r="C29" s="110">
        <v>15963872936</v>
      </c>
      <c r="D29" s="110">
        <v>15314004482.549999</v>
      </c>
      <c r="E29" s="110">
        <v>0</v>
      </c>
      <c r="F29" s="110"/>
      <c r="G29" s="110"/>
      <c r="H29" s="110"/>
      <c r="I29" s="110"/>
      <c r="J29" s="110">
        <v>146100000</v>
      </c>
      <c r="K29" s="110">
        <v>2468156550</v>
      </c>
      <c r="L29" s="110">
        <v>2469017850</v>
      </c>
      <c r="M29" s="110">
        <v>2471105100</v>
      </c>
      <c r="N29" s="98">
        <v>2463736000</v>
      </c>
      <c r="O29" s="98">
        <v>3701908200</v>
      </c>
      <c r="P29" s="98">
        <v>1495939197</v>
      </c>
      <c r="Q29" s="98">
        <f t="shared" si="0"/>
        <v>15215962897</v>
      </c>
      <c r="R29"/>
      <c r="S29"/>
      <c r="T29" s="44"/>
      <c r="U29" s="44"/>
      <c r="V29" s="44"/>
      <c r="W29" s="44"/>
      <c r="X29" s="44"/>
      <c r="Y29" s="44"/>
      <c r="Z29" s="44"/>
      <c r="AA29" s="44"/>
      <c r="AB29" s="44"/>
      <c r="AC29" s="44"/>
      <c r="AD29" s="44"/>
      <c r="AE29" s="44"/>
      <c r="AF29" s="44"/>
      <c r="AG29" s="44"/>
      <c r="AH29" s="44"/>
      <c r="AI29"/>
      <c r="AJ29"/>
      <c r="AK29"/>
      <c r="AL29"/>
    </row>
    <row r="30" spans="2:38">
      <c r="B30" s="10" t="s">
        <v>40</v>
      </c>
      <c r="C30" s="98">
        <v>10514425282</v>
      </c>
      <c r="D30" s="98">
        <v>8600677310.9899979</v>
      </c>
      <c r="E30" s="110">
        <v>79114104.150000006</v>
      </c>
      <c r="F30" s="110">
        <v>178220273.23999998</v>
      </c>
      <c r="G30" s="110">
        <v>312214764.42000002</v>
      </c>
      <c r="H30" s="110">
        <v>985152120.05999994</v>
      </c>
      <c r="I30" s="110">
        <v>514110009.49000001</v>
      </c>
      <c r="J30" s="98">
        <v>530945685.22000015</v>
      </c>
      <c r="K30" s="98">
        <v>620239756.13</v>
      </c>
      <c r="L30" s="98">
        <v>802315066.08000004</v>
      </c>
      <c r="M30" s="98">
        <v>233304847.44999996</v>
      </c>
      <c r="N30" s="98">
        <v>603517626.2700001</v>
      </c>
      <c r="O30" s="98">
        <v>551801311.06000006</v>
      </c>
      <c r="P30" s="98">
        <v>2997155949.4699993</v>
      </c>
      <c r="Q30" s="98">
        <f t="shared" si="0"/>
        <v>8408091513.04</v>
      </c>
      <c r="R30"/>
      <c r="S30"/>
      <c r="T30" s="44"/>
      <c r="U30" s="44"/>
      <c r="V30" s="44"/>
      <c r="W30" s="44"/>
      <c r="X30" s="44"/>
      <c r="Y30" s="44"/>
      <c r="Z30" s="44"/>
      <c r="AA30" s="44"/>
      <c r="AB30" s="44"/>
      <c r="AC30" s="44"/>
      <c r="AD30" s="44"/>
      <c r="AE30" s="44"/>
      <c r="AF30" s="44"/>
      <c r="AG30" s="44"/>
      <c r="AH30"/>
      <c r="AI30"/>
      <c r="AJ30"/>
      <c r="AK30"/>
      <c r="AL30"/>
    </row>
    <row r="31" spans="2:38">
      <c r="B31" s="10" t="s">
        <v>41</v>
      </c>
      <c r="C31" s="98">
        <v>172475000</v>
      </c>
      <c r="D31" s="98">
        <v>658000000</v>
      </c>
      <c r="E31" s="110">
        <v>0</v>
      </c>
      <c r="F31" s="110">
        <v>14581856.5</v>
      </c>
      <c r="G31" s="110"/>
      <c r="H31" s="110">
        <v>20487953.899999999</v>
      </c>
      <c r="I31" s="110"/>
      <c r="J31" s="98"/>
      <c r="K31" s="98">
        <v>16963219.800000001</v>
      </c>
      <c r="L31" s="98">
        <v>0</v>
      </c>
      <c r="M31" s="98"/>
      <c r="N31" s="98">
        <v>5966969.7999999998</v>
      </c>
      <c r="O31" s="98"/>
      <c r="P31" s="98">
        <v>600000000</v>
      </c>
      <c r="Q31" s="98">
        <f t="shared" si="0"/>
        <v>658000000</v>
      </c>
      <c r="R31"/>
      <c r="S31"/>
      <c r="T31" s="44"/>
      <c r="U31" s="44"/>
      <c r="V31" s="44"/>
      <c r="W31" s="44"/>
      <c r="X31" s="44"/>
      <c r="Y31" s="44"/>
      <c r="Z31" s="44"/>
      <c r="AA31" s="44"/>
      <c r="AB31" s="44"/>
      <c r="AC31" s="44"/>
      <c r="AD31" s="44"/>
      <c r="AE31" s="44"/>
      <c r="AF31" s="44"/>
      <c r="AG31" s="44"/>
      <c r="AH31"/>
      <c r="AI31"/>
      <c r="AJ31"/>
      <c r="AK31"/>
      <c r="AL31"/>
    </row>
    <row r="32" spans="2:38">
      <c r="B32" s="10" t="s">
        <v>42</v>
      </c>
      <c r="C32" s="98">
        <v>314572323</v>
      </c>
      <c r="D32" s="98">
        <v>149601432</v>
      </c>
      <c r="E32" s="110">
        <v>0</v>
      </c>
      <c r="F32" s="110"/>
      <c r="G32" s="110">
        <v>1474030</v>
      </c>
      <c r="H32" s="110"/>
      <c r="I32" s="110">
        <v>0</v>
      </c>
      <c r="J32" s="98">
        <v>18707671.329999998</v>
      </c>
      <c r="K32" s="98">
        <v>0</v>
      </c>
      <c r="L32" s="98">
        <v>38118377.469999999</v>
      </c>
      <c r="M32" s="98"/>
      <c r="N32" s="98">
        <v>23558166.09</v>
      </c>
      <c r="O32" s="98">
        <v>1073479.74</v>
      </c>
      <c r="P32" s="98">
        <v>50329878.189999998</v>
      </c>
      <c r="Q32" s="98">
        <f t="shared" si="0"/>
        <v>133261602.81999999</v>
      </c>
      <c r="R32"/>
      <c r="S32"/>
      <c r="T32" s="44"/>
      <c r="U32" s="44"/>
      <c r="V32" s="44"/>
      <c r="W32" s="44"/>
      <c r="X32" s="44"/>
      <c r="Y32" s="44"/>
      <c r="Z32" s="44"/>
      <c r="AA32" s="44"/>
      <c r="AB32" s="44"/>
      <c r="AC32" s="44"/>
      <c r="AD32" s="44"/>
      <c r="AE32" s="44"/>
      <c r="AF32" s="44"/>
      <c r="AG32" s="44"/>
      <c r="AH32"/>
      <c r="AI32"/>
      <c r="AJ32"/>
      <c r="AK32"/>
      <c r="AL32"/>
    </row>
    <row r="33" spans="2:38">
      <c r="B33" s="10" t="s">
        <v>120</v>
      </c>
      <c r="C33" s="98">
        <v>11447500000</v>
      </c>
      <c r="D33" s="98">
        <v>8138674790</v>
      </c>
      <c r="E33" s="110">
        <v>0</v>
      </c>
      <c r="F33" s="110">
        <v>0</v>
      </c>
      <c r="G33" s="110"/>
      <c r="H33" s="110">
        <v>1306992872.26</v>
      </c>
      <c r="I33" s="110"/>
      <c r="J33" s="98">
        <v>0</v>
      </c>
      <c r="K33" s="98">
        <v>548280247.85000002</v>
      </c>
      <c r="L33" s="98">
        <v>1648945811.29</v>
      </c>
      <c r="M33" s="98">
        <v>0</v>
      </c>
      <c r="N33" s="98">
        <v>347010628.93000001</v>
      </c>
      <c r="O33" s="98">
        <v>379549078.75</v>
      </c>
      <c r="P33" s="98">
        <v>3904895169.3200002</v>
      </c>
      <c r="Q33" s="98">
        <f t="shared" si="0"/>
        <v>8135673808.3999996</v>
      </c>
      <c r="R33"/>
      <c r="S33"/>
      <c r="T33" s="44"/>
      <c r="U33" s="44"/>
      <c r="V33" s="44"/>
      <c r="W33" s="44"/>
      <c r="X33" s="44"/>
      <c r="Y33" s="44"/>
      <c r="Z33" s="44"/>
      <c r="AA33" s="44"/>
      <c r="AB33" s="44"/>
      <c r="AC33" s="44"/>
      <c r="AD33" s="44"/>
      <c r="AE33" s="44"/>
      <c r="AF33" s="44"/>
      <c r="AG33" s="44"/>
      <c r="AH33"/>
      <c r="AI33"/>
      <c r="AJ33"/>
      <c r="AK33"/>
      <c r="AL33"/>
    </row>
    <row r="34" spans="2:38">
      <c r="B34" s="10" t="s">
        <v>43</v>
      </c>
      <c r="C34" s="98">
        <v>2354881673</v>
      </c>
      <c r="D34" s="98">
        <v>2100791640</v>
      </c>
      <c r="E34" s="110">
        <v>0</v>
      </c>
      <c r="F34" s="110"/>
      <c r="G34" s="110">
        <v>413483440.70999998</v>
      </c>
      <c r="H34" s="110">
        <v>97099835.25</v>
      </c>
      <c r="I34" s="110"/>
      <c r="J34" s="98"/>
      <c r="K34" s="98">
        <v>84440311.989999995</v>
      </c>
      <c r="L34" s="98"/>
      <c r="M34" s="98"/>
      <c r="N34" s="98"/>
      <c r="O34" s="98">
        <v>631747503.32000005</v>
      </c>
      <c r="P34" s="98">
        <v>873861698.29999995</v>
      </c>
      <c r="Q34" s="98">
        <f t="shared" si="0"/>
        <v>2100632789.5699999</v>
      </c>
      <c r="R34"/>
      <c r="S34"/>
      <c r="T34" s="44"/>
      <c r="U34" s="44"/>
      <c r="V34" s="44"/>
      <c r="W34" s="44"/>
      <c r="X34" s="44"/>
      <c r="Y34" s="44"/>
      <c r="Z34" s="44"/>
      <c r="AA34" s="44"/>
      <c r="AB34" s="44"/>
      <c r="AC34" s="44"/>
      <c r="AD34" s="44"/>
      <c r="AE34" s="44"/>
      <c r="AF34" s="44"/>
      <c r="AG34" s="44"/>
      <c r="AH34"/>
      <c r="AI34"/>
      <c r="AJ34"/>
      <c r="AK34"/>
      <c r="AL34"/>
    </row>
    <row r="35" spans="2:38">
      <c r="B35" s="10" t="s">
        <v>44</v>
      </c>
      <c r="C35" s="98">
        <v>563538669</v>
      </c>
      <c r="D35" s="98">
        <v>948578126.44999993</v>
      </c>
      <c r="E35" s="110">
        <v>0</v>
      </c>
      <c r="F35" s="110"/>
      <c r="G35" s="110">
        <v>9830034.7799999993</v>
      </c>
      <c r="H35" s="110">
        <v>72478529.790000007</v>
      </c>
      <c r="I35" s="110">
        <v>46221775.829999998</v>
      </c>
      <c r="J35" s="98">
        <v>316801859.91000003</v>
      </c>
      <c r="K35" s="98">
        <v>74516796.409999996</v>
      </c>
      <c r="L35" s="98">
        <v>0</v>
      </c>
      <c r="M35" s="98">
        <v>594200.04</v>
      </c>
      <c r="N35" s="98"/>
      <c r="O35" s="98">
        <v>0</v>
      </c>
      <c r="P35" s="98">
        <v>428134927.18000001</v>
      </c>
      <c r="Q35" s="98">
        <f t="shared" si="0"/>
        <v>948578123.94000006</v>
      </c>
      <c r="R35"/>
      <c r="S35"/>
      <c r="T35" s="44"/>
      <c r="U35" s="44"/>
      <c r="V35" s="44"/>
      <c r="W35" s="44"/>
      <c r="X35" s="44"/>
      <c r="Y35" s="44"/>
      <c r="Z35" s="44"/>
      <c r="AA35" s="44"/>
      <c r="AB35" s="44"/>
      <c r="AC35" s="44"/>
      <c r="AD35" s="44"/>
      <c r="AE35" s="44"/>
      <c r="AF35" s="44"/>
      <c r="AG35" s="44"/>
      <c r="AH35"/>
      <c r="AI35"/>
      <c r="AJ35"/>
      <c r="AK35"/>
      <c r="AL35"/>
    </row>
    <row r="36" spans="2:38">
      <c r="B36" s="10" t="s">
        <v>45</v>
      </c>
      <c r="C36" s="98">
        <v>1885825000</v>
      </c>
      <c r="D36" s="98">
        <v>882239192.91999996</v>
      </c>
      <c r="E36" s="110">
        <v>69931065.739999995</v>
      </c>
      <c r="F36" s="110">
        <v>95063013.270000011</v>
      </c>
      <c r="G36" s="110">
        <v>5126094.83</v>
      </c>
      <c r="H36" s="110">
        <v>27634409.910000004</v>
      </c>
      <c r="I36" s="110">
        <v>56062268.740000002</v>
      </c>
      <c r="J36" s="98">
        <v>3600066.62</v>
      </c>
      <c r="K36" s="98">
        <v>1591925.9</v>
      </c>
      <c r="L36" s="98">
        <v>22536025.670000002</v>
      </c>
      <c r="M36" s="98">
        <v>34919504.299999997</v>
      </c>
      <c r="N36" s="98">
        <v>12749759.669999998</v>
      </c>
      <c r="O36" s="98">
        <v>8394144.3100000005</v>
      </c>
      <c r="P36" s="98">
        <v>364736288.85000002</v>
      </c>
      <c r="Q36" s="98">
        <f t="shared" si="0"/>
        <v>702344567.81000006</v>
      </c>
      <c r="R36"/>
      <c r="S36"/>
      <c r="T36" s="44"/>
      <c r="U36" s="44"/>
      <c r="V36" s="44"/>
      <c r="W36" s="44"/>
      <c r="X36" s="44"/>
      <c r="Y36" s="44"/>
      <c r="Z36" s="44"/>
      <c r="AA36" s="44"/>
      <c r="AB36" s="44"/>
      <c r="AC36" s="44"/>
      <c r="AD36" s="44"/>
      <c r="AE36" s="44"/>
      <c r="AF36" s="44"/>
      <c r="AG36" s="44"/>
      <c r="AH36"/>
      <c r="AI36"/>
      <c r="AJ36"/>
      <c r="AK36"/>
      <c r="AL36"/>
    </row>
    <row r="37" spans="2:38">
      <c r="B37" s="10" t="s">
        <v>71</v>
      </c>
      <c r="C37" s="98">
        <v>22249257164</v>
      </c>
      <c r="D37" s="98">
        <v>9628550911.5</v>
      </c>
      <c r="E37" s="110">
        <v>0</v>
      </c>
      <c r="F37" s="110">
        <v>0</v>
      </c>
      <c r="G37" s="110"/>
      <c r="H37" s="110"/>
      <c r="I37" s="110">
        <v>0</v>
      </c>
      <c r="J37" s="110"/>
      <c r="K37" s="110">
        <v>0</v>
      </c>
      <c r="L37" s="110">
        <v>0</v>
      </c>
      <c r="M37" s="98"/>
      <c r="N37" s="98">
        <v>1992415009.8900001</v>
      </c>
      <c r="O37" s="98">
        <v>1643526165.5300002</v>
      </c>
      <c r="P37" s="98">
        <v>4886859756.1000004</v>
      </c>
      <c r="Q37" s="98">
        <f t="shared" si="0"/>
        <v>8522800931.5200005</v>
      </c>
      <c r="R37"/>
      <c r="S37"/>
      <c r="T37" s="44"/>
      <c r="U37" s="44"/>
      <c r="V37" s="44"/>
      <c r="W37" s="44"/>
      <c r="X37" s="44"/>
      <c r="Y37" s="44"/>
      <c r="Z37" s="44"/>
      <c r="AA37" s="44"/>
      <c r="AB37" s="44"/>
      <c r="AC37" s="44"/>
      <c r="AD37" s="44"/>
      <c r="AE37" s="44"/>
      <c r="AF37" s="44"/>
      <c r="AG37" s="44"/>
      <c r="AH37"/>
      <c r="AI37"/>
      <c r="AJ37"/>
      <c r="AK37"/>
      <c r="AL37"/>
    </row>
    <row r="38" spans="2:38">
      <c r="B38" s="10" t="s">
        <v>48</v>
      </c>
      <c r="C38" s="98">
        <v>554300000</v>
      </c>
      <c r="D38" s="98">
        <v>171366445.95000002</v>
      </c>
      <c r="E38" s="110">
        <v>0</v>
      </c>
      <c r="F38" s="110"/>
      <c r="G38" s="110">
        <v>0</v>
      </c>
      <c r="H38" s="110"/>
      <c r="I38" s="110"/>
      <c r="J38" s="98"/>
      <c r="K38" s="98">
        <v>171195069.87</v>
      </c>
      <c r="L38" s="98">
        <v>0</v>
      </c>
      <c r="M38" s="98">
        <v>0</v>
      </c>
      <c r="N38" s="98">
        <v>0</v>
      </c>
      <c r="O38" s="98">
        <v>0</v>
      </c>
      <c r="P38" s="98">
        <v>85775.54</v>
      </c>
      <c r="Q38" s="98">
        <f t="shared" si="0"/>
        <v>171280845.41</v>
      </c>
      <c r="R38"/>
      <c r="S38"/>
      <c r="T38" s="44"/>
      <c r="U38" s="44"/>
      <c r="V38" s="44"/>
      <c r="W38" s="44"/>
      <c r="X38" s="44"/>
      <c r="Y38" s="44"/>
      <c r="Z38" s="44"/>
      <c r="AA38" s="44"/>
      <c r="AB38" s="44"/>
      <c r="AC38" s="44"/>
      <c r="AD38" s="44"/>
      <c r="AE38" s="44"/>
      <c r="AF38" s="44"/>
      <c r="AG38" s="44"/>
      <c r="AH38"/>
      <c r="AI38"/>
      <c r="AJ38"/>
      <c r="AK38"/>
      <c r="AL38"/>
    </row>
    <row r="39" spans="2:38">
      <c r="B39" s="10" t="s">
        <v>52</v>
      </c>
      <c r="C39" s="98">
        <v>82044236615</v>
      </c>
      <c r="D39" s="98">
        <v>65050922808.080002</v>
      </c>
      <c r="E39" s="110">
        <v>889218467.36000001</v>
      </c>
      <c r="F39" s="110">
        <v>2561746936.02</v>
      </c>
      <c r="G39" s="110">
        <v>3034039165.8400002</v>
      </c>
      <c r="H39" s="110">
        <v>4051184611.02</v>
      </c>
      <c r="I39" s="110">
        <v>3940519960.8199997</v>
      </c>
      <c r="J39" s="98">
        <v>4464240640.4699993</v>
      </c>
      <c r="K39" s="98">
        <v>2866199540.96</v>
      </c>
      <c r="L39" s="98">
        <v>10689763736.1</v>
      </c>
      <c r="M39" s="98">
        <v>13214960163.990002</v>
      </c>
      <c r="N39" s="98">
        <v>7381251559.3999996</v>
      </c>
      <c r="O39" s="98">
        <v>5881796575.9700003</v>
      </c>
      <c r="P39" s="98">
        <v>6068915977.6100006</v>
      </c>
      <c r="Q39" s="98">
        <f t="shared" si="0"/>
        <v>65043837335.560005</v>
      </c>
      <c r="R39"/>
      <c r="S39"/>
      <c r="T39" s="44"/>
      <c r="U39" s="44"/>
      <c r="V39" s="44"/>
      <c r="W39" s="44"/>
      <c r="X39" s="44"/>
      <c r="Y39" s="44"/>
      <c r="Z39" s="44"/>
      <c r="AA39" s="44"/>
      <c r="AB39" s="44"/>
      <c r="AC39" s="44"/>
      <c r="AD39" s="44"/>
      <c r="AE39" s="44"/>
      <c r="AF39" s="44"/>
      <c r="AG39" s="44"/>
      <c r="AH39"/>
      <c r="AI39"/>
      <c r="AJ39"/>
      <c r="AK39"/>
      <c r="AL39"/>
    </row>
    <row r="40" spans="2:38">
      <c r="B40" s="10" t="s">
        <v>152</v>
      </c>
      <c r="C40" s="98">
        <v>291426204</v>
      </c>
      <c r="D40" s="98">
        <v>1104380873</v>
      </c>
      <c r="E40" s="110">
        <v>0</v>
      </c>
      <c r="F40" s="110"/>
      <c r="G40" s="110">
        <v>797845792.38</v>
      </c>
      <c r="H40" s="110"/>
      <c r="I40" s="110"/>
      <c r="J40" s="98">
        <v>65950931.689999998</v>
      </c>
      <c r="K40" s="98"/>
      <c r="L40" s="98">
        <v>0</v>
      </c>
      <c r="M40" s="98"/>
      <c r="N40" s="98"/>
      <c r="O40" s="98">
        <v>65650308.700000003</v>
      </c>
      <c r="P40" s="98">
        <v>129781299.42</v>
      </c>
      <c r="Q40" s="98">
        <f t="shared" si="0"/>
        <v>1059228332.1899999</v>
      </c>
      <c r="R40"/>
      <c r="S40"/>
      <c r="T40" s="44"/>
      <c r="U40" s="44"/>
      <c r="V40" s="44"/>
      <c r="W40" s="44"/>
      <c r="X40" s="44"/>
      <c r="Y40" s="44"/>
      <c r="Z40" s="44"/>
      <c r="AA40" s="44"/>
      <c r="AB40" s="44"/>
      <c r="AC40" s="44"/>
      <c r="AD40" s="44"/>
      <c r="AE40" s="44"/>
      <c r="AF40" s="44"/>
      <c r="AG40" s="44"/>
      <c r="AH40"/>
      <c r="AI40"/>
      <c r="AJ40"/>
      <c r="AK40"/>
      <c r="AL40"/>
    </row>
    <row r="41" spans="2:38">
      <c r="B41" s="8" t="s">
        <v>57</v>
      </c>
      <c r="C41" s="90">
        <v>1748786619</v>
      </c>
      <c r="D41" s="90">
        <v>2594602597.5799999</v>
      </c>
      <c r="E41" s="90">
        <v>1803883.88</v>
      </c>
      <c r="F41" s="90">
        <v>42330591.730000004</v>
      </c>
      <c r="G41" s="90">
        <v>24152271.259999998</v>
      </c>
      <c r="H41" s="90">
        <v>19878191.93</v>
      </c>
      <c r="I41" s="90">
        <v>20388390.27</v>
      </c>
      <c r="J41" s="90">
        <v>25947653.699999999</v>
      </c>
      <c r="K41" s="90">
        <v>76439616.159999996</v>
      </c>
      <c r="L41" s="90">
        <v>62292574.93</v>
      </c>
      <c r="M41" s="90">
        <v>74530440.050000012</v>
      </c>
      <c r="N41" s="90">
        <v>90776661.029999986</v>
      </c>
      <c r="O41" s="90">
        <v>75881086.560000002</v>
      </c>
      <c r="P41" s="90">
        <v>479909785.02000004</v>
      </c>
      <c r="Q41" s="90">
        <f t="shared" si="0"/>
        <v>994331146.51999998</v>
      </c>
      <c r="R41"/>
      <c r="S41"/>
      <c r="T41" s="44"/>
      <c r="U41" s="44"/>
      <c r="V41" s="44"/>
      <c r="W41" s="44"/>
      <c r="X41" s="44"/>
      <c r="Y41" s="44"/>
      <c r="Z41" s="44"/>
      <c r="AA41" s="44"/>
      <c r="AB41" s="44"/>
      <c r="AC41" s="44"/>
      <c r="AD41" s="44"/>
      <c r="AE41" s="44"/>
      <c r="AF41" s="44"/>
      <c r="AG41" s="44"/>
      <c r="AH41"/>
      <c r="AI41"/>
      <c r="AJ41"/>
      <c r="AK41"/>
      <c r="AL41"/>
    </row>
    <row r="42" spans="2:38">
      <c r="B42" s="10" t="s">
        <v>58</v>
      </c>
      <c r="C42" s="110">
        <v>80487507</v>
      </c>
      <c r="D42" s="110">
        <v>122054591.26000001</v>
      </c>
      <c r="E42" s="110">
        <v>0</v>
      </c>
      <c r="F42" s="110">
        <v>363170.1</v>
      </c>
      <c r="G42" s="110">
        <v>0</v>
      </c>
      <c r="H42" s="110">
        <v>2319536.1800000002</v>
      </c>
      <c r="I42" s="110">
        <v>181062.57</v>
      </c>
      <c r="J42" s="98">
        <v>295527.2</v>
      </c>
      <c r="K42" s="98">
        <v>2112848.54</v>
      </c>
      <c r="L42" s="98">
        <v>0</v>
      </c>
      <c r="M42" s="98">
        <v>826697.67</v>
      </c>
      <c r="N42" s="98">
        <v>1156587.32</v>
      </c>
      <c r="O42" s="98">
        <v>10027159.229999999</v>
      </c>
      <c r="P42" s="98">
        <v>10751893.790000001</v>
      </c>
      <c r="Q42" s="137">
        <f t="shared" si="0"/>
        <v>28034482.600000001</v>
      </c>
      <c r="R42"/>
      <c r="S42"/>
      <c r="T42" s="143"/>
      <c r="U42" s="44"/>
      <c r="V42" s="44"/>
      <c r="W42" s="44"/>
      <c r="X42" s="44"/>
      <c r="Y42" s="44"/>
      <c r="Z42" s="44"/>
      <c r="AA42" s="44"/>
      <c r="AB42" s="44"/>
      <c r="AC42" s="44"/>
      <c r="AD42" s="44"/>
      <c r="AE42" s="44"/>
      <c r="AF42" s="44"/>
      <c r="AG42" s="44"/>
      <c r="AH42"/>
      <c r="AI42"/>
      <c r="AJ42"/>
      <c r="AK42"/>
      <c r="AL42"/>
    </row>
    <row r="43" spans="2:38">
      <c r="B43" s="10" t="s">
        <v>36</v>
      </c>
      <c r="C43" s="110">
        <v>503509145</v>
      </c>
      <c r="D43" s="110">
        <v>451891305.88</v>
      </c>
      <c r="E43" s="110">
        <v>0</v>
      </c>
      <c r="F43" s="110"/>
      <c r="G43" s="110">
        <v>0</v>
      </c>
      <c r="H43" s="110"/>
      <c r="I43" s="110"/>
      <c r="J43" s="98">
        <v>0</v>
      </c>
      <c r="K43" s="98">
        <v>40610277.859999999</v>
      </c>
      <c r="L43" s="98">
        <v>0</v>
      </c>
      <c r="M43" s="98"/>
      <c r="N43" s="98">
        <v>0</v>
      </c>
      <c r="O43" s="98"/>
      <c r="P43" s="98">
        <v>9432838.9100000001</v>
      </c>
      <c r="Q43" s="137">
        <f t="shared" si="0"/>
        <v>50043116.769999996</v>
      </c>
      <c r="R43"/>
      <c r="S43"/>
      <c r="T43" s="143"/>
      <c r="U43" s="44"/>
      <c r="V43" s="44"/>
      <c r="W43" s="44"/>
      <c r="X43" s="44"/>
      <c r="Y43" s="44"/>
      <c r="Z43" s="44"/>
      <c r="AA43" s="44"/>
      <c r="AB43" s="44"/>
      <c r="AC43" s="44"/>
      <c r="AD43" s="44"/>
      <c r="AE43" s="44"/>
      <c r="AF43" s="44"/>
      <c r="AG43" s="44"/>
      <c r="AH43"/>
      <c r="AI43"/>
      <c r="AJ43"/>
      <c r="AK43"/>
      <c r="AL43"/>
    </row>
    <row r="44" spans="2:38">
      <c r="B44" s="10" t="s">
        <v>37</v>
      </c>
      <c r="C44" s="110">
        <v>0</v>
      </c>
      <c r="D44" s="110">
        <v>8381110.8600000003</v>
      </c>
      <c r="E44" s="110"/>
      <c r="F44" s="110"/>
      <c r="G44" s="110"/>
      <c r="H44" s="110"/>
      <c r="I44" s="110">
        <v>7104540.0499999998</v>
      </c>
      <c r="J44" s="98"/>
      <c r="K44" s="98"/>
      <c r="L44" s="98"/>
      <c r="M44" s="98"/>
      <c r="N44" s="98"/>
      <c r="O44" s="98">
        <v>696500.81</v>
      </c>
      <c r="P44" s="98">
        <v>0</v>
      </c>
      <c r="Q44" s="137">
        <f t="shared" si="0"/>
        <v>7801040.8599999994</v>
      </c>
      <c r="R44"/>
      <c r="S44"/>
      <c r="T44" s="143"/>
      <c r="U44" s="44"/>
      <c r="V44" s="44"/>
      <c r="W44" s="44"/>
      <c r="X44" s="44"/>
      <c r="Y44" s="44"/>
      <c r="Z44" s="44"/>
      <c r="AA44" s="44"/>
      <c r="AB44" s="44"/>
      <c r="AC44" s="44"/>
      <c r="AD44" s="44"/>
      <c r="AE44" s="44"/>
      <c r="AF44" s="44"/>
      <c r="AG44" s="44"/>
      <c r="AH44"/>
      <c r="AI44"/>
      <c r="AJ44"/>
      <c r="AK44"/>
      <c r="AL44"/>
    </row>
    <row r="45" spans="2:38">
      <c r="B45" s="10" t="s">
        <v>121</v>
      </c>
      <c r="C45" s="120">
        <v>42574152</v>
      </c>
      <c r="D45" s="120">
        <v>42928273.400000006</v>
      </c>
      <c r="E45" s="110">
        <v>0</v>
      </c>
      <c r="F45" s="110">
        <v>0</v>
      </c>
      <c r="G45" s="110">
        <v>0</v>
      </c>
      <c r="H45" s="110"/>
      <c r="I45" s="110"/>
      <c r="J45" s="98">
        <v>1376004.79</v>
      </c>
      <c r="K45" s="98">
        <v>1589080.87</v>
      </c>
      <c r="L45" s="98"/>
      <c r="M45" s="98">
        <v>2096493.58</v>
      </c>
      <c r="N45" s="98">
        <v>2327519.16</v>
      </c>
      <c r="O45" s="98"/>
      <c r="P45" s="98">
        <v>6867451.3600000003</v>
      </c>
      <c r="Q45" s="137">
        <f t="shared" si="0"/>
        <v>14256549.760000002</v>
      </c>
      <c r="R45"/>
      <c r="S45"/>
      <c r="T45" s="143"/>
      <c r="U45" s="44"/>
      <c r="V45" s="44"/>
      <c r="W45" s="44"/>
      <c r="X45" s="44"/>
      <c r="Y45" s="44"/>
      <c r="Z45" s="44"/>
      <c r="AA45" s="44"/>
      <c r="AB45" s="44"/>
      <c r="AC45" s="44"/>
      <c r="AD45" s="44"/>
      <c r="AE45" s="44"/>
      <c r="AF45" s="44"/>
      <c r="AG45" s="44"/>
      <c r="AH45"/>
      <c r="AI45"/>
      <c r="AJ45"/>
      <c r="AK45"/>
      <c r="AL45"/>
    </row>
    <row r="46" spans="2:38">
      <c r="B46" s="10" t="s">
        <v>39</v>
      </c>
      <c r="C46" s="120">
        <v>2359300</v>
      </c>
      <c r="D46" s="120">
        <v>512648.08000000007</v>
      </c>
      <c r="E46" s="110">
        <v>0</v>
      </c>
      <c r="F46" s="110"/>
      <c r="G46" s="110"/>
      <c r="H46" s="110"/>
      <c r="I46" s="110"/>
      <c r="J46" s="98"/>
      <c r="K46" s="98"/>
      <c r="L46" s="98"/>
      <c r="M46" s="98"/>
      <c r="N46" s="98"/>
      <c r="O46" s="98"/>
      <c r="P46" s="98">
        <v>0</v>
      </c>
      <c r="Q46" s="137">
        <f t="shared" si="0"/>
        <v>0</v>
      </c>
      <c r="R46"/>
      <c r="S46"/>
      <c r="T46" s="44"/>
      <c r="U46" s="44"/>
      <c r="V46" s="44"/>
      <c r="W46" s="44"/>
      <c r="X46" s="44"/>
      <c r="Y46" s="44"/>
      <c r="Z46" s="44"/>
      <c r="AA46" s="44"/>
      <c r="AB46" s="44"/>
      <c r="AC46" s="44"/>
      <c r="AD46" s="44"/>
      <c r="AE46" s="44"/>
      <c r="AF46" s="44"/>
      <c r="AG46" s="44"/>
      <c r="AH46"/>
      <c r="AI46"/>
      <c r="AJ46"/>
      <c r="AK46"/>
      <c r="AL46"/>
    </row>
    <row r="47" spans="2:38">
      <c r="B47" s="10" t="s">
        <v>40</v>
      </c>
      <c r="C47" s="110">
        <v>181882683</v>
      </c>
      <c r="D47" s="110">
        <v>279126516.36000001</v>
      </c>
      <c r="E47" s="110">
        <v>0</v>
      </c>
      <c r="F47" s="110"/>
      <c r="G47" s="110"/>
      <c r="H47" s="110"/>
      <c r="I47" s="110"/>
      <c r="J47" s="98"/>
      <c r="K47" s="98">
        <v>0</v>
      </c>
      <c r="L47" s="98">
        <v>0</v>
      </c>
      <c r="M47" s="98">
        <v>21285327.52</v>
      </c>
      <c r="N47" s="98">
        <v>51384.9</v>
      </c>
      <c r="O47" s="98">
        <v>7037138.8899999997</v>
      </c>
      <c r="P47" s="98">
        <v>48965139.580000006</v>
      </c>
      <c r="Q47" s="98">
        <f t="shared" si="0"/>
        <v>77338990.890000001</v>
      </c>
      <c r="R47"/>
      <c r="S47"/>
      <c r="T47" s="44"/>
      <c r="U47" s="44"/>
      <c r="V47" s="44"/>
      <c r="W47" s="44"/>
      <c r="X47" s="44"/>
      <c r="Y47" s="44"/>
      <c r="Z47" s="44"/>
      <c r="AA47" s="44"/>
      <c r="AB47" s="44"/>
      <c r="AC47" s="44"/>
      <c r="AD47" s="44"/>
      <c r="AE47" s="44"/>
      <c r="AF47" s="44"/>
      <c r="AG47" s="44"/>
      <c r="AH47"/>
      <c r="AI47"/>
      <c r="AJ47"/>
      <c r="AK47"/>
      <c r="AL47"/>
    </row>
    <row r="48" spans="2:38">
      <c r="B48" s="10" t="s">
        <v>41</v>
      </c>
      <c r="C48" s="110">
        <v>63658116</v>
      </c>
      <c r="D48" s="110">
        <v>50644646.799999997</v>
      </c>
      <c r="E48" s="110">
        <v>0</v>
      </c>
      <c r="F48" s="110"/>
      <c r="G48" s="110"/>
      <c r="H48" s="110"/>
      <c r="I48" s="110"/>
      <c r="J48" s="98"/>
      <c r="K48" s="98"/>
      <c r="L48" s="98"/>
      <c r="M48" s="98">
        <v>0</v>
      </c>
      <c r="N48" s="98">
        <v>0</v>
      </c>
      <c r="O48" s="98"/>
      <c r="P48" s="98">
        <v>0</v>
      </c>
      <c r="Q48" s="98">
        <f t="shared" si="0"/>
        <v>0</v>
      </c>
      <c r="R48"/>
      <c r="S48"/>
      <c r="T48" s="44"/>
      <c r="U48" s="44"/>
      <c r="V48" s="44"/>
      <c r="W48" s="44"/>
      <c r="X48" s="44"/>
      <c r="Y48" s="44"/>
      <c r="Z48" s="44"/>
      <c r="AA48" s="44"/>
      <c r="AB48" s="44"/>
      <c r="AC48" s="44"/>
      <c r="AD48" s="44"/>
      <c r="AE48" s="44"/>
      <c r="AF48" s="44"/>
      <c r="AG48" s="44"/>
      <c r="AH48"/>
      <c r="AI48"/>
      <c r="AJ48"/>
      <c r="AK48"/>
      <c r="AL48"/>
    </row>
    <row r="49" spans="1:38">
      <c r="B49" s="10" t="s">
        <v>166</v>
      </c>
      <c r="C49" s="110">
        <v>0</v>
      </c>
      <c r="D49" s="110">
        <v>7249612</v>
      </c>
      <c r="E49" s="110"/>
      <c r="F49" s="110">
        <v>350224</v>
      </c>
      <c r="G49" s="110">
        <v>1372135.56</v>
      </c>
      <c r="H49" s="110">
        <v>335872.43</v>
      </c>
      <c r="I49" s="110">
        <v>0</v>
      </c>
      <c r="J49" s="98">
        <v>0</v>
      </c>
      <c r="K49" s="98">
        <v>206500</v>
      </c>
      <c r="L49" s="98">
        <v>224800</v>
      </c>
      <c r="M49" s="98">
        <v>301587.09999999998</v>
      </c>
      <c r="N49" s="98">
        <v>1068646.24</v>
      </c>
      <c r="O49" s="98">
        <v>212400</v>
      </c>
      <c r="P49" s="98">
        <v>1682403.5</v>
      </c>
      <c r="Q49" s="98">
        <f t="shared" si="0"/>
        <v>5754568.8300000001</v>
      </c>
      <c r="R49"/>
      <c r="S49"/>
      <c r="T49" s="44"/>
      <c r="U49" s="44"/>
      <c r="V49" s="44"/>
      <c r="W49" s="44"/>
      <c r="X49" s="44"/>
      <c r="Y49" s="44"/>
      <c r="Z49" s="44"/>
      <c r="AA49" s="44"/>
      <c r="AB49" s="44"/>
      <c r="AC49" s="44"/>
      <c r="AD49" s="44"/>
      <c r="AE49" s="44"/>
      <c r="AF49" s="44"/>
      <c r="AG49" s="44"/>
      <c r="AH49"/>
      <c r="AI49"/>
      <c r="AJ49"/>
      <c r="AK49"/>
      <c r="AL49"/>
    </row>
    <row r="50" spans="1:38">
      <c r="B50" s="10" t="s">
        <v>42</v>
      </c>
      <c r="C50" s="110">
        <v>5000750</v>
      </c>
      <c r="D50" s="110">
        <v>5000750</v>
      </c>
      <c r="E50" s="110">
        <v>0</v>
      </c>
      <c r="F50" s="110"/>
      <c r="G50" s="110"/>
      <c r="H50" s="110"/>
      <c r="I50" s="110">
        <v>0</v>
      </c>
      <c r="J50" s="98">
        <v>961183.27</v>
      </c>
      <c r="K50" s="98"/>
      <c r="L50" s="98">
        <v>0</v>
      </c>
      <c r="M50" s="98"/>
      <c r="N50" s="98"/>
      <c r="O50" s="98"/>
      <c r="P50" s="98">
        <v>454032.43</v>
      </c>
      <c r="Q50" s="98">
        <f t="shared" si="0"/>
        <v>1415215.7</v>
      </c>
      <c r="R50"/>
      <c r="S50"/>
      <c r="T50" s="44"/>
      <c r="U50" s="44"/>
      <c r="V50" s="44"/>
      <c r="W50" s="44"/>
      <c r="X50" s="44"/>
      <c r="Y50" s="44"/>
      <c r="Z50" s="44"/>
      <c r="AA50" s="44"/>
      <c r="AB50" s="44"/>
      <c r="AC50" s="44"/>
      <c r="AD50" s="44"/>
      <c r="AE50" s="44"/>
      <c r="AF50" s="44"/>
      <c r="AG50" s="44"/>
      <c r="AH50"/>
      <c r="AI50"/>
      <c r="AJ50"/>
      <c r="AK50"/>
      <c r="AL50"/>
    </row>
    <row r="51" spans="1:38">
      <c r="A51" s="10"/>
      <c r="B51" s="10" t="s">
        <v>167</v>
      </c>
      <c r="C51" s="110">
        <v>0</v>
      </c>
      <c r="D51" s="110">
        <v>359511.37</v>
      </c>
      <c r="E51" s="110"/>
      <c r="F51" s="110"/>
      <c r="G51" s="110"/>
      <c r="H51" s="110"/>
      <c r="I51" s="110"/>
      <c r="J51" s="98"/>
      <c r="K51" s="98"/>
      <c r="L51" s="98"/>
      <c r="M51" s="98"/>
      <c r="N51" s="98"/>
      <c r="O51" s="98"/>
      <c r="P51" s="98">
        <v>359511.37</v>
      </c>
      <c r="Q51" s="98">
        <f t="shared" si="0"/>
        <v>359511.37</v>
      </c>
      <c r="R51"/>
      <c r="S51"/>
      <c r="T51" s="44"/>
      <c r="U51" s="44"/>
      <c r="V51" s="44"/>
      <c r="W51" s="44"/>
      <c r="X51" s="44"/>
      <c r="Y51" s="44"/>
      <c r="Z51" s="44"/>
      <c r="AA51" s="44"/>
      <c r="AB51" s="44"/>
      <c r="AC51" s="44"/>
      <c r="AD51" s="44"/>
      <c r="AE51" s="44"/>
      <c r="AF51" s="44"/>
      <c r="AG51" s="44"/>
      <c r="AH51"/>
      <c r="AI51"/>
      <c r="AJ51"/>
      <c r="AK51"/>
      <c r="AL51"/>
    </row>
    <row r="52" spans="1:38">
      <c r="A52" s="10"/>
      <c r="B52" s="10" t="s">
        <v>60</v>
      </c>
      <c r="C52" s="110">
        <v>499421075</v>
      </c>
      <c r="D52" s="110">
        <v>909065021.53999996</v>
      </c>
      <c r="E52" s="110">
        <v>1803883.88</v>
      </c>
      <c r="F52" s="110">
        <v>11369522.17</v>
      </c>
      <c r="G52" s="110">
        <v>17749523.23</v>
      </c>
      <c r="H52" s="110">
        <v>14768514.890000001</v>
      </c>
      <c r="I52" s="110">
        <v>7710866.54</v>
      </c>
      <c r="J52" s="98">
        <v>19088864.420000002</v>
      </c>
      <c r="K52" s="98">
        <v>15852901.939999999</v>
      </c>
      <c r="L52" s="98">
        <v>22575892.759999998</v>
      </c>
      <c r="M52" s="98">
        <v>19401168.59</v>
      </c>
      <c r="N52" s="98">
        <v>41345442.330000006</v>
      </c>
      <c r="O52" s="98">
        <v>22533358.849999998</v>
      </c>
      <c r="P52" s="98">
        <v>82950300.710000008</v>
      </c>
      <c r="Q52" s="98">
        <f t="shared" si="0"/>
        <v>277150240.31</v>
      </c>
      <c r="R52"/>
      <c r="S52"/>
      <c r="T52" s="44"/>
      <c r="U52" s="44"/>
      <c r="V52" s="44"/>
      <c r="W52" s="44"/>
      <c r="X52" s="44"/>
      <c r="Y52" s="44"/>
      <c r="Z52" s="44"/>
      <c r="AA52" s="44"/>
      <c r="AB52" s="44"/>
      <c r="AC52" s="44"/>
      <c r="AD52" s="44"/>
      <c r="AE52" s="44"/>
      <c r="AF52" s="44"/>
      <c r="AG52" s="44"/>
      <c r="AH52"/>
      <c r="AI52"/>
      <c r="AJ52"/>
      <c r="AK52"/>
      <c r="AL52"/>
    </row>
    <row r="53" spans="1:38">
      <c r="A53" s="10"/>
      <c r="B53" s="10" t="s">
        <v>61</v>
      </c>
      <c r="C53" s="110">
        <v>200491482</v>
      </c>
      <c r="D53" s="110">
        <v>346650552.86000001</v>
      </c>
      <c r="E53" s="110">
        <v>0</v>
      </c>
      <c r="F53" s="110">
        <v>29128916.039999999</v>
      </c>
      <c r="G53" s="110"/>
      <c r="H53" s="110">
        <v>0</v>
      </c>
      <c r="I53" s="110">
        <v>0</v>
      </c>
      <c r="J53" s="98"/>
      <c r="K53" s="98">
        <v>14731896.35</v>
      </c>
      <c r="L53" s="98">
        <v>38018704.269999996</v>
      </c>
      <c r="M53" s="98">
        <v>14028001.700000001</v>
      </c>
      <c r="N53" s="98"/>
      <c r="O53" s="98">
        <v>0</v>
      </c>
      <c r="P53" s="98">
        <v>222452054.38999999</v>
      </c>
      <c r="Q53" s="98">
        <f t="shared" si="0"/>
        <v>318359572.75</v>
      </c>
      <c r="R53"/>
      <c r="S53"/>
      <c r="T53" s="44"/>
      <c r="U53" s="44"/>
      <c r="V53" s="44"/>
      <c r="W53" s="44"/>
      <c r="X53" s="44"/>
      <c r="Y53" s="44"/>
      <c r="Z53" s="44"/>
      <c r="AA53" s="44"/>
      <c r="AB53" s="44"/>
      <c r="AC53" s="44"/>
      <c r="AD53" s="44"/>
      <c r="AE53" s="44"/>
      <c r="AF53" s="44"/>
      <c r="AG53" s="44"/>
      <c r="AH53"/>
      <c r="AI53"/>
      <c r="AJ53"/>
      <c r="AK53"/>
      <c r="AL53"/>
    </row>
    <row r="54" spans="1:38">
      <c r="A54" s="10"/>
      <c r="B54" s="10" t="s">
        <v>120</v>
      </c>
      <c r="C54" s="110">
        <v>0</v>
      </c>
      <c r="D54" s="110">
        <v>34744736.260000005</v>
      </c>
      <c r="E54" s="110"/>
      <c r="F54" s="110"/>
      <c r="G54" s="110">
        <v>1642241.7</v>
      </c>
      <c r="H54" s="110"/>
      <c r="I54" s="110"/>
      <c r="J54" s="98"/>
      <c r="K54" s="98">
        <v>0</v>
      </c>
      <c r="L54" s="98">
        <v>0</v>
      </c>
      <c r="M54" s="98"/>
      <c r="N54" s="98">
        <v>30008699.489999998</v>
      </c>
      <c r="O54" s="98">
        <v>0</v>
      </c>
      <c r="P54" s="98">
        <v>3057494.56</v>
      </c>
      <c r="Q54" s="98">
        <f t="shared" si="0"/>
        <v>34708435.75</v>
      </c>
      <c r="R54"/>
      <c r="S54"/>
      <c r="T54" s="44"/>
      <c r="U54" s="44"/>
      <c r="V54" s="44"/>
      <c r="W54" s="44"/>
      <c r="X54" s="44"/>
      <c r="Y54" s="44"/>
      <c r="Z54" s="44"/>
      <c r="AA54" s="44"/>
      <c r="AB54" s="44"/>
      <c r="AC54" s="44"/>
      <c r="AD54" s="44"/>
      <c r="AE54" s="44"/>
      <c r="AF54" s="44"/>
      <c r="AG54" s="44"/>
      <c r="AH54"/>
      <c r="AI54"/>
      <c r="AJ54"/>
      <c r="AK54"/>
      <c r="AL54"/>
    </row>
    <row r="55" spans="1:38">
      <c r="A55" s="10"/>
      <c r="B55" s="10" t="s">
        <v>43</v>
      </c>
      <c r="C55" s="110">
        <v>0</v>
      </c>
      <c r="D55" s="110">
        <v>14873512.5</v>
      </c>
      <c r="E55" s="110"/>
      <c r="F55" s="110"/>
      <c r="G55" s="110"/>
      <c r="H55" s="110"/>
      <c r="I55" s="110"/>
      <c r="J55" s="98"/>
      <c r="K55" s="98">
        <v>0</v>
      </c>
      <c r="L55" s="98"/>
      <c r="M55" s="98"/>
      <c r="N55" s="98"/>
      <c r="O55" s="98">
        <v>1419222.06</v>
      </c>
      <c r="P55" s="98">
        <v>5725646.1200000001</v>
      </c>
      <c r="Q55" s="98">
        <f t="shared" si="0"/>
        <v>7144868.1799999997</v>
      </c>
      <c r="R55"/>
      <c r="S55"/>
      <c r="T55" s="44"/>
      <c r="U55" s="44"/>
      <c r="V55" s="44"/>
      <c r="W55" s="44"/>
      <c r="X55" s="44"/>
      <c r="Y55" s="44"/>
      <c r="Z55" s="44"/>
      <c r="AA55" s="44"/>
      <c r="AB55" s="44"/>
      <c r="AC55" s="44"/>
      <c r="AD55" s="44"/>
      <c r="AE55" s="44"/>
      <c r="AF55" s="44"/>
      <c r="AG55" s="44"/>
      <c r="AH55"/>
      <c r="AI55"/>
      <c r="AJ55"/>
      <c r="AK55"/>
      <c r="AL55"/>
    </row>
    <row r="56" spans="1:38">
      <c r="A56" s="10"/>
      <c r="B56" s="10" t="s">
        <v>45</v>
      </c>
      <c r="C56" s="110">
        <v>130900000</v>
      </c>
      <c r="D56" s="110">
        <v>143913469.19999999</v>
      </c>
      <c r="E56" s="110">
        <v>0</v>
      </c>
      <c r="F56" s="110"/>
      <c r="G56" s="110"/>
      <c r="H56" s="110"/>
      <c r="I56" s="110"/>
      <c r="J56" s="98"/>
      <c r="K56" s="98">
        <v>624342.98</v>
      </c>
      <c r="L56" s="98">
        <v>435749.52</v>
      </c>
      <c r="M56" s="98">
        <v>0</v>
      </c>
      <c r="N56" s="98">
        <v>439974.74</v>
      </c>
      <c r="O56" s="98"/>
      <c r="P56" s="98">
        <v>79682358.639999986</v>
      </c>
      <c r="Q56" s="98">
        <f t="shared" si="0"/>
        <v>81182425.87999998</v>
      </c>
      <c r="R56"/>
      <c r="S56"/>
      <c r="T56" s="44"/>
      <c r="U56" s="44"/>
      <c r="V56" s="44"/>
      <c r="W56" s="44"/>
      <c r="X56" s="44"/>
      <c r="Y56" s="44"/>
      <c r="Z56" s="44"/>
      <c r="AA56" s="44"/>
      <c r="AB56" s="44"/>
      <c r="AC56" s="44"/>
      <c r="AD56" s="44"/>
      <c r="AE56" s="44"/>
      <c r="AF56" s="44"/>
      <c r="AG56" s="44"/>
      <c r="AH56"/>
      <c r="AI56"/>
      <c r="AJ56"/>
      <c r="AK56"/>
      <c r="AL56"/>
    </row>
    <row r="57" spans="1:38">
      <c r="B57" s="10" t="s">
        <v>141</v>
      </c>
      <c r="C57" s="110">
        <v>0</v>
      </c>
      <c r="D57" s="110">
        <v>3077986</v>
      </c>
      <c r="E57" s="110"/>
      <c r="F57" s="110"/>
      <c r="G57" s="110"/>
      <c r="H57" s="110"/>
      <c r="I57" s="110"/>
      <c r="J57" s="98"/>
      <c r="K57" s="98"/>
      <c r="L57" s="98"/>
      <c r="M57" s="98"/>
      <c r="N57" s="98"/>
      <c r="O57" s="98"/>
      <c r="P57" s="98">
        <v>1358262.3</v>
      </c>
      <c r="Q57" s="98">
        <f t="shared" si="0"/>
        <v>1358262.3</v>
      </c>
      <c r="R57"/>
      <c r="S57"/>
      <c r="T57" s="44"/>
      <c r="U57" s="44"/>
      <c r="V57" s="44"/>
      <c r="W57" s="44"/>
      <c r="X57" s="44"/>
      <c r="Y57" s="44"/>
      <c r="Z57" s="44"/>
      <c r="AA57" s="44"/>
      <c r="AB57" s="44"/>
      <c r="AC57" s="44"/>
      <c r="AD57" s="44"/>
      <c r="AE57" s="44"/>
      <c r="AF57" s="44"/>
      <c r="AG57" s="44"/>
      <c r="AH57"/>
      <c r="AI57"/>
      <c r="AJ57"/>
      <c r="AK57"/>
      <c r="AL57"/>
    </row>
    <row r="58" spans="1:38">
      <c r="B58" s="10" t="s">
        <v>168</v>
      </c>
      <c r="C58" s="110">
        <v>8326174</v>
      </c>
      <c r="D58" s="110">
        <v>8326174</v>
      </c>
      <c r="E58" s="110">
        <v>0</v>
      </c>
      <c r="F58" s="110"/>
      <c r="G58" s="110"/>
      <c r="H58" s="110"/>
      <c r="I58" s="110"/>
      <c r="J58" s="98"/>
      <c r="K58" s="98"/>
      <c r="L58" s="98"/>
      <c r="M58" s="98"/>
      <c r="N58" s="98"/>
      <c r="O58" s="98"/>
      <c r="P58" s="98"/>
      <c r="Q58" s="98">
        <f t="shared" si="0"/>
        <v>0</v>
      </c>
      <c r="R58"/>
      <c r="S58"/>
      <c r="T58" s="44"/>
      <c r="U58" s="44"/>
      <c r="V58" s="44"/>
      <c r="W58" s="44"/>
      <c r="X58" s="44"/>
      <c r="Y58" s="44"/>
      <c r="Z58" s="44"/>
      <c r="AA58" s="44"/>
      <c r="AB58" s="44"/>
      <c r="AC58" s="44"/>
      <c r="AD58" s="44"/>
      <c r="AE58" s="44"/>
      <c r="AF58" s="44"/>
      <c r="AG58" s="44"/>
      <c r="AH58"/>
      <c r="AI58"/>
      <c r="AJ58"/>
      <c r="AK58"/>
      <c r="AL58"/>
    </row>
    <row r="59" spans="1:38">
      <c r="B59" s="10" t="s">
        <v>169</v>
      </c>
      <c r="C59" s="110">
        <v>0</v>
      </c>
      <c r="D59" s="110">
        <v>15201551</v>
      </c>
      <c r="E59" s="110"/>
      <c r="F59" s="110"/>
      <c r="G59" s="110"/>
      <c r="H59" s="110"/>
      <c r="I59" s="110"/>
      <c r="J59" s="98"/>
      <c r="K59" s="98">
        <v>0</v>
      </c>
      <c r="L59" s="98"/>
      <c r="M59" s="98"/>
      <c r="N59" s="98"/>
      <c r="O59" s="98"/>
      <c r="P59" s="98"/>
      <c r="Q59" s="98">
        <f t="shared" si="0"/>
        <v>0</v>
      </c>
      <c r="R59"/>
      <c r="S59"/>
      <c r="T59" s="44"/>
      <c r="U59" s="44"/>
      <c r="V59" s="44"/>
      <c r="W59" s="44"/>
      <c r="X59" s="44"/>
      <c r="Y59" s="44"/>
      <c r="Z59" s="44"/>
      <c r="AA59" s="44"/>
      <c r="AB59" s="44"/>
      <c r="AC59" s="44"/>
      <c r="AD59" s="44"/>
      <c r="AE59" s="44"/>
      <c r="AF59" s="44"/>
      <c r="AG59" s="44"/>
      <c r="AH59"/>
      <c r="AI59"/>
      <c r="AJ59"/>
      <c r="AK59"/>
      <c r="AL59"/>
    </row>
    <row r="60" spans="1:38">
      <c r="B60" s="10" t="s">
        <v>71</v>
      </c>
      <c r="C60" s="110">
        <v>30176235</v>
      </c>
      <c r="D60" s="110">
        <v>14974684</v>
      </c>
      <c r="E60" s="110">
        <v>0</v>
      </c>
      <c r="F60" s="110"/>
      <c r="G60" s="110"/>
      <c r="H60" s="110"/>
      <c r="I60" s="110"/>
      <c r="J60" s="98">
        <v>0</v>
      </c>
      <c r="K60" s="98">
        <v>0</v>
      </c>
      <c r="L60" s="98"/>
      <c r="M60" s="98"/>
      <c r="N60" s="98"/>
      <c r="O60" s="98"/>
      <c r="P60" s="98"/>
      <c r="Q60" s="98">
        <f t="shared" si="0"/>
        <v>0</v>
      </c>
      <c r="R60"/>
      <c r="S60"/>
      <c r="T60" s="44"/>
      <c r="U60" s="44"/>
      <c r="V60" s="44"/>
      <c r="W60" s="44"/>
      <c r="X60" s="44"/>
      <c r="Y60" s="44"/>
      <c r="Z60" s="44"/>
      <c r="AA60" s="44"/>
      <c r="AB60" s="44"/>
      <c r="AC60" s="44"/>
      <c r="AD60" s="44"/>
      <c r="AE60" s="44"/>
      <c r="AF60" s="44"/>
      <c r="AG60" s="44"/>
      <c r="AH60"/>
      <c r="AI60"/>
      <c r="AJ60"/>
      <c r="AK60"/>
      <c r="AL60"/>
    </row>
    <row r="61" spans="1:38">
      <c r="B61" s="10" t="s">
        <v>54</v>
      </c>
      <c r="C61" s="110">
        <v>0</v>
      </c>
      <c r="D61" s="110">
        <v>3935599</v>
      </c>
      <c r="E61" s="110"/>
      <c r="F61" s="110"/>
      <c r="G61" s="110">
        <v>0</v>
      </c>
      <c r="H61" s="110">
        <v>0</v>
      </c>
      <c r="I61" s="110"/>
      <c r="J61" s="98"/>
      <c r="K61" s="98"/>
      <c r="L61" s="98"/>
      <c r="M61" s="98"/>
      <c r="N61" s="98"/>
      <c r="O61" s="98"/>
      <c r="P61" s="98"/>
      <c r="Q61" s="98">
        <f t="shared" si="0"/>
        <v>0</v>
      </c>
      <c r="R61"/>
      <c r="S61"/>
      <c r="T61" s="44"/>
      <c r="U61" s="44"/>
      <c r="V61" s="44"/>
      <c r="W61" s="44"/>
      <c r="X61" s="44"/>
      <c r="Y61" s="44"/>
      <c r="Z61" s="44"/>
      <c r="AA61" s="44"/>
      <c r="AB61" s="44"/>
      <c r="AC61" s="44"/>
      <c r="AD61"/>
      <c r="AE61"/>
      <c r="AF61"/>
      <c r="AG61"/>
      <c r="AH61"/>
      <c r="AI61"/>
      <c r="AJ61"/>
      <c r="AK61"/>
      <c r="AL61"/>
    </row>
    <row r="62" spans="1:38">
      <c r="B62" s="10" t="s">
        <v>62</v>
      </c>
      <c r="C62" s="110">
        <v>0</v>
      </c>
      <c r="D62" s="110">
        <v>29316153.999999993</v>
      </c>
      <c r="E62" s="110">
        <v>0</v>
      </c>
      <c r="F62" s="110">
        <v>1118759.42</v>
      </c>
      <c r="G62" s="110">
        <v>3388370.77</v>
      </c>
      <c r="H62" s="110">
        <v>2454268.4300000002</v>
      </c>
      <c r="I62" s="110">
        <v>5391921.1099999994</v>
      </c>
      <c r="J62" s="98">
        <v>4226074.0199999996</v>
      </c>
      <c r="K62" s="98">
        <v>711767.62</v>
      </c>
      <c r="L62" s="98">
        <v>1037428.3799999999</v>
      </c>
      <c r="M62" s="98">
        <v>1997032.35</v>
      </c>
      <c r="N62" s="98">
        <v>703751.85</v>
      </c>
      <c r="O62" s="98">
        <v>6408721.7200000007</v>
      </c>
      <c r="P62" s="98">
        <v>1855</v>
      </c>
      <c r="Q62" s="98">
        <f t="shared" si="0"/>
        <v>27439950.670000002</v>
      </c>
      <c r="R62"/>
      <c r="S62"/>
      <c r="T62" s="44"/>
      <c r="U62" s="44"/>
      <c r="V62" s="44"/>
      <c r="W62" s="44"/>
      <c r="X62" s="44"/>
      <c r="Y62" s="44"/>
      <c r="Z62" s="44"/>
      <c r="AA62" s="44"/>
      <c r="AB62" s="44"/>
      <c r="AC62" s="44"/>
      <c r="AD62" s="44"/>
      <c r="AE62"/>
      <c r="AF62"/>
      <c r="AG62"/>
      <c r="AH62"/>
      <c r="AI62"/>
      <c r="AJ62"/>
      <c r="AK62"/>
      <c r="AL62"/>
    </row>
    <row r="63" spans="1:38">
      <c r="B63" s="10" t="s">
        <v>125</v>
      </c>
      <c r="C63" s="110">
        <v>0</v>
      </c>
      <c r="D63" s="110">
        <v>1571141.31</v>
      </c>
      <c r="E63" s="110"/>
      <c r="F63" s="110"/>
      <c r="G63" s="110"/>
      <c r="H63" s="110"/>
      <c r="I63" s="110"/>
      <c r="J63" s="98"/>
      <c r="K63" s="98"/>
      <c r="L63" s="98"/>
      <c r="M63" s="98"/>
      <c r="N63" s="98"/>
      <c r="O63" s="98"/>
      <c r="P63" s="98">
        <v>1111642.3700000001</v>
      </c>
      <c r="Q63" s="98">
        <f t="shared" si="0"/>
        <v>1111642.3700000001</v>
      </c>
      <c r="R63"/>
      <c r="S63"/>
      <c r="T63" s="44"/>
      <c r="U63" s="44"/>
      <c r="V63" s="44"/>
      <c r="W63" s="44"/>
      <c r="X63" s="44"/>
      <c r="Y63" s="44"/>
      <c r="Z63" s="44"/>
      <c r="AA63" s="44"/>
      <c r="AB63" s="44"/>
      <c r="AC63" s="44"/>
      <c r="AD63" s="44"/>
      <c r="AE63"/>
      <c r="AF63"/>
      <c r="AG63"/>
      <c r="AH63"/>
      <c r="AI63"/>
      <c r="AJ63"/>
      <c r="AK63"/>
      <c r="AL63"/>
    </row>
    <row r="64" spans="1:38">
      <c r="B64" s="10" t="s">
        <v>170</v>
      </c>
      <c r="C64" s="110">
        <v>0</v>
      </c>
      <c r="D64" s="110">
        <v>100803049.90000001</v>
      </c>
      <c r="E64" s="110"/>
      <c r="F64" s="110"/>
      <c r="G64" s="110"/>
      <c r="H64" s="110"/>
      <c r="I64" s="110"/>
      <c r="J64" s="98"/>
      <c r="K64" s="98"/>
      <c r="L64" s="98">
        <v>0</v>
      </c>
      <c r="M64" s="98">
        <v>14594131.539999999</v>
      </c>
      <c r="N64" s="98">
        <v>13674655</v>
      </c>
      <c r="O64" s="98">
        <v>27546585</v>
      </c>
      <c r="P64" s="98">
        <v>5056899.99</v>
      </c>
      <c r="Q64" s="98">
        <f t="shared" si="0"/>
        <v>60872271.530000001</v>
      </c>
      <c r="R64"/>
      <c r="S64"/>
      <c r="T64" s="44"/>
      <c r="U64" s="44"/>
      <c r="V64" s="44"/>
      <c r="W64" s="44"/>
      <c r="X64" s="44"/>
      <c r="Y64" s="44"/>
      <c r="Z64" s="44"/>
      <c r="AA64" s="44"/>
      <c r="AB64" s="44"/>
      <c r="AC64" s="44"/>
      <c r="AD64" s="44"/>
      <c r="AE64"/>
      <c r="AF64"/>
      <c r="AG64"/>
      <c r="AH64"/>
      <c r="AI64"/>
      <c r="AJ64"/>
      <c r="AK64"/>
      <c r="AL64"/>
    </row>
    <row r="65" spans="1:38">
      <c r="B65" s="112" t="s">
        <v>64</v>
      </c>
      <c r="C65" s="121">
        <f>C10+C16+C21+C25++C41</f>
        <v>1418686514950</v>
      </c>
      <c r="D65" s="121">
        <f>D10+D16+D21+D25+D41+D19</f>
        <v>1462330743800.7603</v>
      </c>
      <c r="E65" s="94">
        <f t="shared" ref="E65:Q65" si="1">E10+E16+E19+E21+E25+E41</f>
        <v>122282144638.90001</v>
      </c>
      <c r="F65" s="94">
        <f t="shared" si="1"/>
        <v>102252428922.47998</v>
      </c>
      <c r="G65" s="94">
        <f t="shared" si="1"/>
        <v>107311065905.3</v>
      </c>
      <c r="H65" s="94">
        <f t="shared" si="1"/>
        <v>104972319562.59999</v>
      </c>
      <c r="I65" s="94">
        <f t="shared" si="1"/>
        <v>112492526446.61998</v>
      </c>
      <c r="J65" s="94">
        <f t="shared" si="1"/>
        <v>124710898233.84999</v>
      </c>
      <c r="K65" s="94">
        <f t="shared" si="1"/>
        <v>119441541137.55002</v>
      </c>
      <c r="L65" s="94">
        <f t="shared" si="1"/>
        <v>104958993639.73</v>
      </c>
      <c r="M65" s="94">
        <f t="shared" si="1"/>
        <v>105451085125.29001</v>
      </c>
      <c r="N65" s="94">
        <f t="shared" si="1"/>
        <v>110576487520.01999</v>
      </c>
      <c r="O65" s="94">
        <f t="shared" si="1"/>
        <v>146575296666.35001</v>
      </c>
      <c r="P65" s="94">
        <f t="shared" si="1"/>
        <v>185465406882.69</v>
      </c>
      <c r="Q65" s="94">
        <f t="shared" si="1"/>
        <v>1446490194681.3799</v>
      </c>
      <c r="R65"/>
      <c r="S65"/>
      <c r="T65" s="44"/>
      <c r="U65" s="44"/>
      <c r="V65" s="44"/>
      <c r="W65" s="44"/>
      <c r="X65" s="44"/>
      <c r="Y65" s="44"/>
      <c r="Z65" s="44"/>
      <c r="AA65" s="44"/>
      <c r="AB65" s="44"/>
      <c r="AC65" s="44"/>
      <c r="AD65" s="44"/>
      <c r="AE65"/>
      <c r="AF65"/>
      <c r="AG65"/>
      <c r="AH65"/>
      <c r="AI65"/>
      <c r="AJ65"/>
      <c r="AK65"/>
      <c r="AL65"/>
    </row>
    <row r="66" spans="1:38">
      <c r="B66" s="84"/>
      <c r="C66" s="122"/>
      <c r="D66" s="122"/>
      <c r="E66" s="16"/>
      <c r="F66" s="16"/>
      <c r="G66" s="17"/>
      <c r="H66" s="17"/>
      <c r="I66" s="17"/>
      <c r="J66" s="17"/>
      <c r="K66" s="17"/>
      <c r="L66" s="17"/>
      <c r="M66" s="17"/>
      <c r="N66" s="17"/>
      <c r="O66" s="17"/>
      <c r="P66" s="17"/>
      <c r="Q66" s="17"/>
      <c r="R66"/>
      <c r="S66"/>
      <c r="T66" s="44"/>
      <c r="U66" s="44"/>
      <c r="V66" s="44"/>
      <c r="W66" s="44"/>
      <c r="X66" s="44"/>
      <c r="Y66" s="44"/>
      <c r="Z66" s="44"/>
      <c r="AA66" s="44"/>
      <c r="AB66" s="44"/>
      <c r="AC66" s="44"/>
      <c r="AD66" s="44"/>
      <c r="AE66"/>
      <c r="AF66"/>
      <c r="AG66"/>
      <c r="AH66"/>
      <c r="AI66"/>
      <c r="AJ66"/>
      <c r="AK66"/>
      <c r="AL66"/>
    </row>
    <row r="67" spans="1:38">
      <c r="B67" s="112"/>
      <c r="C67" s="123"/>
      <c r="D67" s="123"/>
      <c r="E67" s="102" t="s">
        <v>12</v>
      </c>
      <c r="F67" s="102" t="s">
        <v>13</v>
      </c>
      <c r="G67" s="102" t="s">
        <v>14</v>
      </c>
      <c r="H67" s="102" t="s">
        <v>15</v>
      </c>
      <c r="I67" s="102" t="str">
        <f t="shared" ref="I67:P67" si="2">+I9</f>
        <v>MAYO</v>
      </c>
      <c r="J67" s="102" t="str">
        <f t="shared" si="2"/>
        <v>JUNIO</v>
      </c>
      <c r="K67" s="102" t="str">
        <f t="shared" si="2"/>
        <v>JULIO</v>
      </c>
      <c r="L67" s="102" t="str">
        <f t="shared" si="2"/>
        <v>AGOSTO</v>
      </c>
      <c r="M67" s="102" t="str">
        <f t="shared" si="2"/>
        <v>SEPTIEMBRE</v>
      </c>
      <c r="N67" s="102" t="str">
        <f t="shared" si="2"/>
        <v>OCTUBRE</v>
      </c>
      <c r="O67" s="102" t="str">
        <f t="shared" si="2"/>
        <v>NOVIEMBRE</v>
      </c>
      <c r="P67" s="102" t="str">
        <f t="shared" si="2"/>
        <v>DICIEMBRE</v>
      </c>
      <c r="Q67" s="102" t="s">
        <v>24</v>
      </c>
      <c r="R67"/>
      <c r="S67"/>
      <c r="T67" s="44"/>
      <c r="U67" s="44"/>
      <c r="V67" s="44"/>
      <c r="W67" s="44"/>
      <c r="X67" s="44"/>
      <c r="Y67" s="44"/>
      <c r="Z67" s="44"/>
      <c r="AA67" s="44"/>
      <c r="AB67" s="44"/>
      <c r="AC67" s="44"/>
      <c r="AD67" s="44"/>
      <c r="AE67"/>
      <c r="AF67"/>
      <c r="AG67"/>
      <c r="AH67"/>
      <c r="AI67"/>
      <c r="AJ67"/>
      <c r="AK67"/>
      <c r="AL67"/>
    </row>
    <row r="68" spans="1:38">
      <c r="B68" s="8" t="s">
        <v>25</v>
      </c>
      <c r="C68" s="90">
        <f>SUM(C69)</f>
        <v>22897647271</v>
      </c>
      <c r="D68" s="90">
        <v>23044450756.549999</v>
      </c>
      <c r="E68" s="90">
        <v>136694649.90000001</v>
      </c>
      <c r="F68" s="90">
        <v>112300965.36</v>
      </c>
      <c r="G68" s="90">
        <v>2716979596.3899999</v>
      </c>
      <c r="H68" s="90">
        <v>1278788707.6599998</v>
      </c>
      <c r="I68" s="90">
        <v>119084787.63</v>
      </c>
      <c r="J68" s="90">
        <v>916832440.00999999</v>
      </c>
      <c r="K68" s="90">
        <v>956732254.88999999</v>
      </c>
      <c r="L68" s="90">
        <v>2731535208.3499999</v>
      </c>
      <c r="M68" s="90">
        <v>4335804098.5100002</v>
      </c>
      <c r="N68" s="90">
        <v>6233472608.5900002</v>
      </c>
      <c r="O68" s="90">
        <v>602691223.56999993</v>
      </c>
      <c r="P68" s="90">
        <v>849204676.67999995</v>
      </c>
      <c r="Q68" s="90">
        <f t="shared" ref="Q68:Q77" si="3">SUM(E68:P68)</f>
        <v>20990121217.540001</v>
      </c>
      <c r="R68"/>
      <c r="S68"/>
      <c r="T68" s="44"/>
      <c r="U68" s="44"/>
      <c r="V68" s="44"/>
      <c r="W68" s="44"/>
      <c r="X68" s="44"/>
      <c r="Y68" s="44"/>
      <c r="Z68" s="44"/>
      <c r="AA68" s="44"/>
      <c r="AB68" s="44"/>
      <c r="AC68" s="44"/>
      <c r="AD68" s="44"/>
      <c r="AE68"/>
      <c r="AF68"/>
      <c r="AG68"/>
      <c r="AH68"/>
      <c r="AI68"/>
      <c r="AJ68"/>
      <c r="AK68"/>
      <c r="AL68"/>
    </row>
    <row r="69" spans="1:38">
      <c r="B69" s="115" t="s">
        <v>26</v>
      </c>
      <c r="C69" s="110">
        <v>22897647271</v>
      </c>
      <c r="D69" s="110">
        <v>23044450756.549999</v>
      </c>
      <c r="E69" s="110">
        <v>136694649.90000001</v>
      </c>
      <c r="F69" s="110">
        <v>112300965.36</v>
      </c>
      <c r="G69" s="110">
        <v>2716979596.3899999</v>
      </c>
      <c r="H69" s="110">
        <v>1278788707.6599998</v>
      </c>
      <c r="I69" s="110">
        <v>119084787.63</v>
      </c>
      <c r="J69" s="98">
        <v>916832440.00999999</v>
      </c>
      <c r="K69" s="98">
        <v>956732254.88999999</v>
      </c>
      <c r="L69" s="98">
        <v>2731535208.3499999</v>
      </c>
      <c r="M69" s="98">
        <v>4335804098.5100002</v>
      </c>
      <c r="N69" s="98">
        <v>6233472608.5900002</v>
      </c>
      <c r="O69" s="98">
        <v>602691223.56999993</v>
      </c>
      <c r="P69" s="98">
        <v>849204676.67999995</v>
      </c>
      <c r="Q69" s="98">
        <f t="shared" si="3"/>
        <v>20990121217.540001</v>
      </c>
      <c r="R69"/>
      <c r="S69"/>
      <c r="T69" s="44"/>
      <c r="U69" s="44"/>
      <c r="V69" s="44"/>
      <c r="W69" s="44"/>
      <c r="X69" s="44"/>
      <c r="Y69" s="44"/>
      <c r="Z69" s="44"/>
      <c r="AA69" s="44"/>
      <c r="AB69" s="44"/>
      <c r="AC69" s="44"/>
      <c r="AD69" s="44"/>
      <c r="AE69"/>
      <c r="AF69"/>
      <c r="AG69"/>
      <c r="AH69"/>
      <c r="AI69"/>
      <c r="AJ69"/>
      <c r="AK69"/>
      <c r="AL69"/>
    </row>
    <row r="70" spans="1:38">
      <c r="B70" s="8" t="s">
        <v>30</v>
      </c>
      <c r="C70" s="90">
        <f>SUM(C71)</f>
        <v>0</v>
      </c>
      <c r="D70" s="110">
        <v>223998400</v>
      </c>
      <c r="E70" s="90"/>
      <c r="F70" s="90">
        <v>223998400</v>
      </c>
      <c r="G70" s="90"/>
      <c r="H70" s="90"/>
      <c r="I70" s="90"/>
      <c r="J70" s="90"/>
      <c r="K70" s="90"/>
      <c r="L70" s="90"/>
      <c r="M70" s="90"/>
      <c r="N70" s="90"/>
      <c r="O70" s="90"/>
      <c r="P70" s="90">
        <v>0</v>
      </c>
      <c r="Q70" s="90">
        <f t="shared" si="3"/>
        <v>223998400</v>
      </c>
      <c r="R70"/>
      <c r="S70"/>
      <c r="T70" s="44"/>
      <c r="U70" s="44"/>
      <c r="V70" s="44"/>
      <c r="W70" s="44"/>
      <c r="X70" s="44"/>
      <c r="Y70" s="44"/>
      <c r="Z70" s="44"/>
      <c r="AA70" s="44"/>
      <c r="AB70" s="44"/>
      <c r="AC70" s="44"/>
      <c r="AD70" s="44"/>
      <c r="AE70"/>
      <c r="AF70"/>
      <c r="AG70"/>
      <c r="AH70"/>
      <c r="AI70"/>
      <c r="AJ70"/>
      <c r="AK70"/>
      <c r="AL70"/>
    </row>
    <row r="71" spans="1:38">
      <c r="A71" t="s">
        <v>108</v>
      </c>
      <c r="B71" s="115" t="s">
        <v>31</v>
      </c>
      <c r="C71" s="110">
        <v>0</v>
      </c>
      <c r="D71" s="110">
        <v>223998400</v>
      </c>
      <c r="E71" s="90"/>
      <c r="F71" s="90">
        <v>223998400</v>
      </c>
      <c r="G71" s="90"/>
      <c r="H71" s="90"/>
      <c r="I71" s="90"/>
      <c r="J71" s="90"/>
      <c r="K71" s="90"/>
      <c r="L71" s="90"/>
      <c r="M71" s="90"/>
      <c r="N71" s="90"/>
      <c r="O71" s="90"/>
      <c r="P71" s="90">
        <v>0</v>
      </c>
      <c r="Q71" s="98">
        <f t="shared" si="3"/>
        <v>223998400</v>
      </c>
      <c r="R71"/>
      <c r="S71"/>
      <c r="T71" s="44"/>
      <c r="U71" s="44"/>
      <c r="V71" s="44"/>
      <c r="W71" s="44"/>
      <c r="X71" s="44"/>
      <c r="Y71" s="44"/>
      <c r="Z71" s="44"/>
      <c r="AA71" s="44"/>
      <c r="AB71" s="44"/>
      <c r="AC71" s="44"/>
      <c r="AD71" s="44"/>
      <c r="AE71"/>
      <c r="AF71"/>
      <c r="AG71"/>
      <c r="AH71"/>
      <c r="AI71"/>
      <c r="AJ71"/>
      <c r="AK71"/>
      <c r="AL71"/>
    </row>
    <row r="72" spans="1:38">
      <c r="B72" s="8" t="s">
        <v>32</v>
      </c>
      <c r="C72" s="90">
        <f t="shared" ref="C72" si="4">SUM(C73:C73)</f>
        <v>2075043163</v>
      </c>
      <c r="D72" s="90">
        <v>2075043163</v>
      </c>
      <c r="E72" s="90">
        <v>951663329.13999999</v>
      </c>
      <c r="F72" s="90">
        <v>801189647.70000005</v>
      </c>
      <c r="G72" s="90">
        <v>294709827.01999998</v>
      </c>
      <c r="H72" s="90">
        <v>0</v>
      </c>
      <c r="I72" s="90"/>
      <c r="J72" s="90"/>
      <c r="K72" s="90"/>
      <c r="L72" s="90"/>
      <c r="M72" s="90"/>
      <c r="N72" s="90"/>
      <c r="O72" s="90"/>
      <c r="P72" s="90"/>
      <c r="Q72" s="131">
        <f t="shared" si="3"/>
        <v>2047562803.8600001</v>
      </c>
      <c r="R72"/>
      <c r="S72"/>
      <c r="T72" s="44"/>
      <c r="U72" s="44"/>
      <c r="V72" s="44"/>
      <c r="W72" s="44"/>
      <c r="X72" s="44"/>
      <c r="Y72" s="44"/>
      <c r="Z72" s="44"/>
      <c r="AA72" s="44"/>
      <c r="AB72" s="44"/>
      <c r="AC72" s="44"/>
      <c r="AD72" s="44"/>
      <c r="AE72" s="44"/>
      <c r="AF72" s="44"/>
      <c r="AG72" s="44"/>
      <c r="AH72"/>
      <c r="AI72"/>
      <c r="AJ72"/>
      <c r="AK72"/>
      <c r="AL72"/>
    </row>
    <row r="73" spans="1:38">
      <c r="B73" s="115" t="s">
        <v>34</v>
      </c>
      <c r="C73" s="110">
        <v>2075043163</v>
      </c>
      <c r="D73" s="110">
        <v>2075043163</v>
      </c>
      <c r="E73" s="91">
        <v>951663329.13999999</v>
      </c>
      <c r="F73" s="91">
        <v>801189647.70000005</v>
      </c>
      <c r="G73" s="91">
        <v>294709827.01999998</v>
      </c>
      <c r="H73" s="90">
        <v>0</v>
      </c>
      <c r="I73" s="90"/>
      <c r="J73" s="90"/>
      <c r="K73" s="90"/>
      <c r="L73" s="90"/>
      <c r="M73" s="90"/>
      <c r="N73" s="90"/>
      <c r="O73" s="90"/>
      <c r="P73" s="90"/>
      <c r="Q73" s="98">
        <f t="shared" si="3"/>
        <v>2047562803.8600001</v>
      </c>
      <c r="R73"/>
      <c r="S73"/>
      <c r="T73" s="44"/>
      <c r="U73" s="44"/>
      <c r="V73" s="44"/>
      <c r="W73" s="44"/>
      <c r="X73" s="44"/>
      <c r="Y73" s="44"/>
      <c r="Z73" s="44"/>
      <c r="AA73" s="44"/>
      <c r="AB73" s="44"/>
      <c r="AC73" s="44"/>
      <c r="AD73" s="44"/>
      <c r="AE73" s="44"/>
      <c r="AF73" s="44"/>
      <c r="AG73" s="44"/>
      <c r="AH73"/>
      <c r="AI73"/>
      <c r="AJ73"/>
      <c r="AK73"/>
      <c r="AL73"/>
    </row>
    <row r="74" spans="1:38">
      <c r="B74" s="8" t="s">
        <v>35</v>
      </c>
      <c r="C74" s="90">
        <f t="shared" ref="C74" si="5">SUM(C75:C77)</f>
        <v>88695409170</v>
      </c>
      <c r="D74" s="90">
        <v>88269607284.450012</v>
      </c>
      <c r="E74" s="90">
        <v>9279906740.4000015</v>
      </c>
      <c r="F74" s="90">
        <v>2606381518.4900002</v>
      </c>
      <c r="G74" s="90">
        <v>5127035424.4300003</v>
      </c>
      <c r="H74" s="90">
        <v>25885761907.769997</v>
      </c>
      <c r="I74" s="90">
        <v>3390829756.2199998</v>
      </c>
      <c r="J74" s="90">
        <v>2298501840.4000001</v>
      </c>
      <c r="K74" s="90">
        <v>7510641538.3699999</v>
      </c>
      <c r="L74" s="90">
        <v>229377623.28</v>
      </c>
      <c r="M74" s="90">
        <v>305744834.47000003</v>
      </c>
      <c r="N74" s="90">
        <v>10299211103.02</v>
      </c>
      <c r="O74" s="90">
        <v>6395644922.8900013</v>
      </c>
      <c r="P74" s="90">
        <v>1707058608.9000001</v>
      </c>
      <c r="Q74" s="90">
        <f t="shared" si="3"/>
        <v>75036095818.639999</v>
      </c>
      <c r="R74"/>
      <c r="S74"/>
      <c r="AH74"/>
      <c r="AI74"/>
      <c r="AJ74"/>
      <c r="AK74"/>
      <c r="AL74"/>
    </row>
    <row r="75" spans="1:38">
      <c r="B75" s="115" t="s">
        <v>39</v>
      </c>
      <c r="C75" s="110">
        <v>3316493261</v>
      </c>
      <c r="D75" s="110">
        <v>3218451675.4499998</v>
      </c>
      <c r="E75" s="110">
        <v>0</v>
      </c>
      <c r="F75" s="110"/>
      <c r="G75" s="110"/>
      <c r="H75" s="110"/>
      <c r="I75" s="110"/>
      <c r="J75" s="98"/>
      <c r="K75" s="98"/>
      <c r="L75" s="98"/>
      <c r="M75" s="98">
        <v>79663864.870000005</v>
      </c>
      <c r="N75" s="98">
        <v>48191136.840000004</v>
      </c>
      <c r="O75" s="98">
        <v>299738382.88</v>
      </c>
      <c r="P75" s="98">
        <v>327363982</v>
      </c>
      <c r="Q75" s="98">
        <f t="shared" si="3"/>
        <v>754957366.59000003</v>
      </c>
      <c r="S75" s="44"/>
      <c r="AH75"/>
      <c r="AI75"/>
      <c r="AJ75"/>
      <c r="AK75"/>
      <c r="AL75"/>
    </row>
    <row r="76" spans="1:38" s="3" customFormat="1">
      <c r="A76"/>
      <c r="B76" s="115" t="s">
        <v>71</v>
      </c>
      <c r="C76" s="110">
        <v>31858077703</v>
      </c>
      <c r="D76" s="110">
        <v>29423010578.950001</v>
      </c>
      <c r="E76" s="110">
        <v>2442045460.8000002</v>
      </c>
      <c r="F76" s="110"/>
      <c r="G76" s="110">
        <v>746352096.60000002</v>
      </c>
      <c r="H76" s="110">
        <v>0</v>
      </c>
      <c r="I76" s="110"/>
      <c r="J76" s="110"/>
      <c r="K76" s="110">
        <v>0</v>
      </c>
      <c r="L76" s="110"/>
      <c r="M76" s="110"/>
      <c r="N76" s="98">
        <v>9244099972.8299999</v>
      </c>
      <c r="O76" s="98">
        <v>5887680833.8700008</v>
      </c>
      <c r="P76" s="98">
        <v>499443802.44999999</v>
      </c>
      <c r="Q76" s="98">
        <f t="shared" si="3"/>
        <v>18819622166.549999</v>
      </c>
      <c r="S76" s="44"/>
    </row>
    <row r="77" spans="1:38" s="3" customFormat="1">
      <c r="A77"/>
      <c r="B77" s="115" t="s">
        <v>52</v>
      </c>
      <c r="C77" s="110">
        <v>53520838206</v>
      </c>
      <c r="D77" s="110">
        <v>55628145030.050003</v>
      </c>
      <c r="E77" s="110">
        <v>6837861279.6000004</v>
      </c>
      <c r="F77" s="110">
        <v>2606381518.4900002</v>
      </c>
      <c r="G77" s="110">
        <v>4380683327.8299999</v>
      </c>
      <c r="H77" s="110">
        <v>25885761907.769997</v>
      </c>
      <c r="I77" s="110">
        <v>3390829756.2199998</v>
      </c>
      <c r="J77" s="98">
        <v>2298501840.4000001</v>
      </c>
      <c r="K77" s="98">
        <v>7510641538.3699999</v>
      </c>
      <c r="L77" s="98">
        <v>229377623.28</v>
      </c>
      <c r="M77" s="98">
        <v>226080969.59999999</v>
      </c>
      <c r="N77" s="98">
        <v>1006919993.35</v>
      </c>
      <c r="O77" s="98">
        <v>208225706.13999999</v>
      </c>
      <c r="P77" s="98">
        <v>880250824.45000005</v>
      </c>
      <c r="Q77" s="98">
        <f t="shared" si="3"/>
        <v>55461516285.499992</v>
      </c>
    </row>
    <row r="78" spans="1:38" s="3" customFormat="1">
      <c r="A78"/>
      <c r="B78" s="112" t="s">
        <v>79</v>
      </c>
      <c r="C78" s="121">
        <f>C68+C74+C72+C70</f>
        <v>113668099604</v>
      </c>
      <c r="D78" s="121">
        <v>113668099604</v>
      </c>
      <c r="E78" s="94">
        <f t="shared" ref="E78:P78" si="6">E68+E74+E70+E72</f>
        <v>10368264719.440001</v>
      </c>
      <c r="F78" s="94">
        <f t="shared" si="6"/>
        <v>3743870531.5500002</v>
      </c>
      <c r="G78" s="94">
        <f t="shared" si="6"/>
        <v>8138724847.8400002</v>
      </c>
      <c r="H78" s="94">
        <f t="shared" si="6"/>
        <v>27164550615.429996</v>
      </c>
      <c r="I78" s="94">
        <f t="shared" si="6"/>
        <v>3509914543.8499999</v>
      </c>
      <c r="J78" s="94">
        <f t="shared" si="6"/>
        <v>3215334280.4099998</v>
      </c>
      <c r="K78" s="94">
        <f t="shared" si="6"/>
        <v>8467373793.2600002</v>
      </c>
      <c r="L78" s="94">
        <f t="shared" si="6"/>
        <v>2960912831.6300001</v>
      </c>
      <c r="M78" s="94">
        <f t="shared" si="6"/>
        <v>4641548932.9800005</v>
      </c>
      <c r="N78" s="94">
        <f t="shared" si="6"/>
        <v>16532683711.610001</v>
      </c>
      <c r="O78" s="94">
        <f t="shared" si="6"/>
        <v>6998336146.460001</v>
      </c>
      <c r="P78" s="94">
        <f t="shared" si="6"/>
        <v>2556263285.5799999</v>
      </c>
      <c r="Q78" s="145">
        <f>Q68+Q70+Q72+Q74</f>
        <v>98297778240.040009</v>
      </c>
    </row>
    <row r="79" spans="1:38" s="3" customFormat="1">
      <c r="A79"/>
      <c r="B79" s="84"/>
      <c r="C79" s="124"/>
      <c r="D79" s="124"/>
      <c r="E79" s="88"/>
      <c r="F79" s="88"/>
      <c r="G79" s="88"/>
      <c r="H79" s="88"/>
      <c r="I79" s="88"/>
      <c r="J79" s="88"/>
      <c r="K79" s="88"/>
      <c r="L79" s="88"/>
      <c r="M79" s="88"/>
      <c r="N79" s="88"/>
      <c r="O79" s="88"/>
      <c r="P79" s="88"/>
      <c r="Q79" s="88"/>
    </row>
    <row r="80" spans="1:38" s="3" customFormat="1">
      <c r="A80"/>
      <c r="B80" s="112" t="s">
        <v>80</v>
      </c>
      <c r="C80" s="121">
        <f>C65+C78</f>
        <v>1532354614554</v>
      </c>
      <c r="D80" s="121">
        <f>D65+D78</f>
        <v>1575998843404.7603</v>
      </c>
      <c r="E80" s="94">
        <f t="shared" ref="E80:Q80" si="7">E65+E78</f>
        <v>132650409358.34001</v>
      </c>
      <c r="F80" s="94">
        <f t="shared" si="7"/>
        <v>105996299454.02998</v>
      </c>
      <c r="G80" s="94">
        <f t="shared" si="7"/>
        <v>115449790753.14</v>
      </c>
      <c r="H80" s="94">
        <f t="shared" si="7"/>
        <v>132136870178.02998</v>
      </c>
      <c r="I80" s="94">
        <f t="shared" si="7"/>
        <v>116002440990.46999</v>
      </c>
      <c r="J80" s="94">
        <f t="shared" si="7"/>
        <v>127926232514.25999</v>
      </c>
      <c r="K80" s="94">
        <f t="shared" si="7"/>
        <v>127908914930.81001</v>
      </c>
      <c r="L80" s="94">
        <f t="shared" si="7"/>
        <v>107919906471.36</v>
      </c>
      <c r="M80" s="94">
        <f t="shared" si="7"/>
        <v>110092634058.27</v>
      </c>
      <c r="N80" s="94">
        <f t="shared" si="7"/>
        <v>127109171231.62999</v>
      </c>
      <c r="O80" s="94">
        <f t="shared" si="7"/>
        <v>153573632812.81</v>
      </c>
      <c r="P80" s="94">
        <f t="shared" si="7"/>
        <v>188021670168.26999</v>
      </c>
      <c r="Q80" s="145">
        <f t="shared" si="7"/>
        <v>1544787972921.4199</v>
      </c>
    </row>
    <row r="81" spans="1:38" s="3" customFormat="1">
      <c r="A81"/>
      <c r="B81" s="25" t="s">
        <v>144</v>
      </c>
      <c r="C81" s="170"/>
      <c r="D81" s="170"/>
      <c r="E81" s="170"/>
      <c r="F81" s="170"/>
      <c r="G81" s="170"/>
      <c r="H81" s="170"/>
      <c r="I81" s="170"/>
      <c r="J81" s="170"/>
      <c r="K81" s="170"/>
      <c r="L81" s="170"/>
      <c r="M81" s="170"/>
      <c r="N81" s="170"/>
      <c r="O81" s="170"/>
      <c r="P81" s="170"/>
      <c r="Q81" s="170"/>
    </row>
    <row r="82" spans="1:38" s="3" customFormat="1">
      <c r="A82"/>
      <c r="B82" s="27" t="s">
        <v>171</v>
      </c>
      <c r="C82" s="85"/>
      <c r="D82" s="85"/>
      <c r="E82" s="2"/>
      <c r="F82" s="2"/>
      <c r="G82" s="2"/>
      <c r="H82" s="2"/>
      <c r="I82" s="2"/>
      <c r="J82" s="2"/>
      <c r="K82" s="2"/>
      <c r="L82" s="2"/>
      <c r="M82" s="2"/>
      <c r="N82" s="2"/>
      <c r="O82" s="2"/>
      <c r="P82" s="28"/>
      <c r="Q82" s="28"/>
    </row>
    <row r="83" spans="1:38" s="3" customFormat="1">
      <c r="A83"/>
      <c r="B83" s="29" t="s">
        <v>83</v>
      </c>
      <c r="C83" s="27"/>
      <c r="D83" s="27"/>
      <c r="E83" s="149"/>
      <c r="F83" s="149"/>
      <c r="G83" s="149"/>
      <c r="H83" s="149"/>
      <c r="I83" s="27"/>
      <c r="J83" s="27"/>
      <c r="K83" s="27"/>
      <c r="L83" s="27"/>
      <c r="M83" s="27"/>
      <c r="N83" s="27"/>
      <c r="O83" s="27"/>
      <c r="P83" s="27"/>
      <c r="Q83" s="2"/>
    </row>
    <row r="84" spans="1:38" s="3" customFormat="1">
      <c r="A84"/>
      <c r="B84" s="27"/>
      <c r="C84" s="30"/>
      <c r="D84" s="30"/>
      <c r="E84" s="148"/>
      <c r="F84" s="148"/>
      <c r="G84" s="148"/>
      <c r="H84" s="148"/>
      <c r="I84" s="30"/>
      <c r="J84" s="140"/>
      <c r="K84" s="140"/>
      <c r="L84" s="140"/>
      <c r="M84" s="140"/>
      <c r="N84" s="30"/>
      <c r="O84" s="30"/>
      <c r="P84" s="30"/>
      <c r="Q84" s="30"/>
    </row>
    <row r="85" spans="1:38" s="3" customFormat="1">
      <c r="A85"/>
      <c r="C85" s="31"/>
      <c r="D85" s="31"/>
      <c r="E85" s="32"/>
      <c r="F85" s="32"/>
      <c r="G85" s="32"/>
      <c r="H85" s="32"/>
      <c r="I85" s="32"/>
      <c r="J85" s="32"/>
      <c r="K85" s="32"/>
      <c r="L85" s="32"/>
      <c r="M85" s="32"/>
    </row>
    <row r="86" spans="1:38" s="3" customFormat="1">
      <c r="A86"/>
      <c r="B86" s="31"/>
      <c r="C86"/>
      <c r="D86"/>
      <c r="E86" s="14"/>
      <c r="F86" s="14"/>
      <c r="G86" s="14"/>
      <c r="H86" s="14"/>
      <c r="I86" s="14"/>
      <c r="J86" s="14"/>
      <c r="K86" s="14"/>
      <c r="L86" s="14"/>
      <c r="M86" s="14"/>
      <c r="AH86"/>
    </row>
    <row r="87" spans="1:38" s="3" customFormat="1">
      <c r="A87"/>
      <c r="B87"/>
      <c r="C87"/>
      <c r="D87"/>
      <c r="E87" s="37"/>
      <c r="F87" s="37"/>
      <c r="G87" s="37"/>
      <c r="H87" s="37"/>
      <c r="I87" s="37"/>
      <c r="J87" s="37"/>
      <c r="K87" s="37"/>
      <c r="L87" s="37"/>
      <c r="M87" s="37"/>
      <c r="AH87"/>
    </row>
    <row r="88" spans="1:38">
      <c r="C88" s="27"/>
      <c r="D88" s="27"/>
      <c r="E88" s="37"/>
      <c r="F88" s="37"/>
      <c r="G88" s="37"/>
      <c r="H88" s="37"/>
      <c r="I88" s="37"/>
      <c r="J88" s="37"/>
      <c r="K88" s="37"/>
      <c r="L88" s="37"/>
      <c r="M88" s="37"/>
      <c r="N88" s="3"/>
      <c r="O88" s="3"/>
      <c r="P88" s="3"/>
      <c r="Q88" s="3"/>
      <c r="AH88"/>
      <c r="AI88"/>
      <c r="AJ88"/>
      <c r="AK88"/>
      <c r="AL88"/>
    </row>
    <row r="89" spans="1:38">
      <c r="E89" s="150"/>
      <c r="F89" s="150"/>
      <c r="G89" s="150"/>
      <c r="H89" s="150"/>
      <c r="AH89"/>
      <c r="AI89"/>
      <c r="AJ89"/>
      <c r="AK89"/>
      <c r="AL89"/>
    </row>
    <row r="90" spans="1:38">
      <c r="E90" s="1"/>
      <c r="F90" s="1"/>
      <c r="G90" s="1"/>
      <c r="H90" s="1"/>
      <c r="AH90"/>
      <c r="AI90"/>
      <c r="AJ90"/>
      <c r="AK90"/>
      <c r="AL90"/>
    </row>
    <row r="91" spans="1:38">
      <c r="E91" s="38"/>
      <c r="F91" s="38"/>
      <c r="AH91"/>
      <c r="AI91"/>
      <c r="AJ91"/>
      <c r="AK91"/>
      <c r="AL91"/>
    </row>
    <row r="92" spans="1:38">
      <c r="AH92"/>
      <c r="AI92"/>
      <c r="AJ92"/>
      <c r="AK92"/>
      <c r="AL92"/>
    </row>
    <row r="93" spans="1:38">
      <c r="AH93"/>
      <c r="AI93"/>
      <c r="AJ93"/>
      <c r="AK93"/>
      <c r="AL93"/>
    </row>
    <row r="94" spans="1:38">
      <c r="AH94"/>
      <c r="AI94"/>
      <c r="AJ94"/>
      <c r="AK94"/>
      <c r="AL94"/>
    </row>
    <row r="95" spans="1:38">
      <c r="C95" s="8"/>
      <c r="D95" s="8"/>
      <c r="E95" s="90"/>
      <c r="F95" s="90"/>
      <c r="G95" s="90"/>
      <c r="H95" s="90"/>
      <c r="AH95"/>
      <c r="AI95"/>
      <c r="AJ95"/>
      <c r="AK95"/>
      <c r="AL95"/>
    </row>
    <row r="96" spans="1:38">
      <c r="C96" s="8"/>
      <c r="D96" s="8"/>
      <c r="E96" s="90"/>
      <c r="F96" s="90"/>
      <c r="G96" s="90"/>
      <c r="H96" s="90"/>
      <c r="AH96"/>
      <c r="AI96"/>
      <c r="AJ96"/>
      <c r="AK96"/>
      <c r="AL96"/>
    </row>
    <row r="97" spans="1:39">
      <c r="C97" s="8"/>
      <c r="D97" s="8"/>
      <c r="E97" s="90"/>
      <c r="F97" s="90"/>
      <c r="G97" s="90"/>
      <c r="H97" s="90"/>
      <c r="AH97"/>
      <c r="AI97"/>
      <c r="AJ97"/>
      <c r="AK97"/>
      <c r="AL97"/>
    </row>
    <row r="98" spans="1:39">
      <c r="C98" s="8"/>
      <c r="D98" s="8"/>
      <c r="E98" s="90"/>
      <c r="F98" s="90"/>
      <c r="G98" s="90"/>
      <c r="H98" s="90"/>
    </row>
    <row r="99" spans="1:39">
      <c r="C99" s="8"/>
      <c r="D99" s="8"/>
      <c r="E99" s="90"/>
      <c r="F99" s="90"/>
      <c r="G99" s="90"/>
      <c r="H99" s="90"/>
    </row>
    <row r="103" spans="1:39" s="14" customFormat="1">
      <c r="A103"/>
      <c r="B103"/>
      <c r="C103" s="116"/>
      <c r="D103" s="116"/>
      <c r="E103" s="90"/>
      <c r="F103" s="90"/>
      <c r="G103" s="90"/>
      <c r="H103" s="90"/>
      <c r="R103" s="3"/>
      <c r="S103" s="3"/>
      <c r="T103" s="3"/>
      <c r="U103" s="3"/>
      <c r="V103" s="3"/>
      <c r="W103" s="3"/>
      <c r="X103" s="3"/>
      <c r="Y103" s="3"/>
      <c r="Z103" s="3"/>
      <c r="AA103" s="3"/>
      <c r="AB103" s="3"/>
      <c r="AC103" s="3"/>
      <c r="AD103" s="3"/>
      <c r="AE103" s="3"/>
      <c r="AF103" s="3"/>
      <c r="AG103" s="3"/>
      <c r="AH103" s="3"/>
      <c r="AI103" s="3"/>
      <c r="AJ103" s="3"/>
      <c r="AK103" s="3"/>
      <c r="AL103" s="3"/>
      <c r="AM103"/>
    </row>
    <row r="104" spans="1:39">
      <c r="C104" s="116"/>
      <c r="D104" s="116"/>
      <c r="E104" s="90"/>
      <c r="F104" s="90"/>
      <c r="G104" s="90"/>
      <c r="H104" s="90"/>
    </row>
    <row r="105" spans="1:39">
      <c r="C105" s="116"/>
      <c r="D105" s="116"/>
      <c r="E105" s="90"/>
      <c r="F105" s="90"/>
      <c r="G105" s="90"/>
      <c r="H105" s="90"/>
    </row>
    <row r="106" spans="1:39">
      <c r="C106" s="116"/>
      <c r="D106" s="116"/>
      <c r="E106" s="90"/>
      <c r="F106" s="90"/>
      <c r="G106" s="90"/>
      <c r="H106" s="90"/>
    </row>
    <row r="107" spans="1:39">
      <c r="C107" s="116"/>
      <c r="D107" s="116"/>
      <c r="E107" s="90"/>
      <c r="F107" s="90"/>
      <c r="G107" s="90"/>
      <c r="H107" s="90"/>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66:Q68 Q10 Q11:Q64 Q69:Q7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D85-C928-45DA-9F04-003453A5594E}">
  <dimension ref="B1:AJ113"/>
  <sheetViews>
    <sheetView showGridLines="0" tabSelected="1" topLeftCell="A67" zoomScale="55" zoomScaleNormal="55" workbookViewId="0">
      <selection activeCell="B94" sqref="B94"/>
    </sheetView>
  </sheetViews>
  <sheetFormatPr defaultColWidth="11.42578125" defaultRowHeight="15"/>
  <cols>
    <col min="1" max="1" width="6.85546875" customWidth="1"/>
    <col min="2" max="2" width="75.7109375" customWidth="1"/>
    <col min="3" max="3" width="19.140625" customWidth="1"/>
    <col min="4" max="4" width="23.42578125" customWidth="1"/>
    <col min="5" max="5" width="16.85546875" style="14" customWidth="1"/>
    <col min="6" max="6" width="17.28515625" style="14" customWidth="1"/>
    <col min="7" max="8" width="16.28515625" style="14" customWidth="1"/>
    <col min="9" max="9" width="17.42578125" style="14" customWidth="1"/>
    <col min="10" max="12" width="14.7109375" style="14" customWidth="1"/>
    <col min="13" max="13" width="18.7109375" style="14" customWidth="1"/>
    <col min="14" max="14" width="14.7109375" style="14" customWidth="1"/>
    <col min="15" max="17" width="21.7109375" style="14" customWidth="1"/>
    <col min="18" max="18" width="19.7109375" style="3" customWidth="1"/>
    <col min="19" max="19" width="20.85546875" style="3" bestFit="1" customWidth="1"/>
    <col min="20" max="21" width="11.42578125" style="3"/>
    <col min="22" max="23" width="18.85546875" style="3" bestFit="1" customWidth="1"/>
    <col min="24" max="24" width="111.42578125" bestFit="1" customWidth="1"/>
    <col min="25" max="25" width="39.85546875" bestFit="1" customWidth="1"/>
    <col min="26" max="26" width="24" bestFit="1" customWidth="1"/>
    <col min="27" max="27" width="22" bestFit="1" customWidth="1"/>
    <col min="28" max="28" width="16.5703125" bestFit="1" customWidth="1"/>
    <col min="29" max="35" width="11.42578125" style="3"/>
  </cols>
  <sheetData>
    <row r="1" spans="2:35">
      <c r="E1" s="1"/>
      <c r="F1" s="1"/>
      <c r="G1" s="1"/>
      <c r="H1" s="1"/>
      <c r="I1" s="1"/>
      <c r="J1" s="1"/>
      <c r="K1" s="1"/>
      <c r="L1" s="1"/>
      <c r="M1" s="1"/>
      <c r="N1" s="1"/>
      <c r="O1" s="1"/>
      <c r="P1" s="1"/>
      <c r="Q1" s="2"/>
    </row>
    <row r="2" spans="2:35" ht="28.5">
      <c r="B2" s="194" t="s">
        <v>0</v>
      </c>
      <c r="C2" s="194"/>
      <c r="D2" s="194"/>
      <c r="E2" s="194"/>
      <c r="F2" s="194"/>
      <c r="G2" s="194"/>
      <c r="H2" s="194"/>
      <c r="I2" s="194"/>
      <c r="J2" s="194"/>
      <c r="K2" s="194"/>
      <c r="L2" s="194"/>
      <c r="M2" s="194"/>
      <c r="N2" s="194"/>
      <c r="O2" s="194"/>
      <c r="P2" s="194"/>
      <c r="Q2" s="194"/>
    </row>
    <row r="3" spans="2:35" ht="21">
      <c r="B3" s="195" t="s">
        <v>1</v>
      </c>
      <c r="C3" s="195"/>
      <c r="D3" s="195"/>
      <c r="E3" s="195"/>
      <c r="F3" s="195"/>
      <c r="G3" s="195"/>
      <c r="H3" s="195"/>
      <c r="I3" s="195"/>
      <c r="J3" s="195"/>
      <c r="K3" s="195"/>
      <c r="L3" s="195"/>
      <c r="M3" s="195"/>
      <c r="N3" s="195"/>
      <c r="O3" s="195"/>
      <c r="P3" s="195"/>
      <c r="Q3" s="195"/>
    </row>
    <row r="4" spans="2:35" ht="15.75" customHeight="1">
      <c r="B4" s="196" t="s">
        <v>2</v>
      </c>
      <c r="C4" s="196"/>
      <c r="D4" s="196"/>
      <c r="E4" s="196"/>
      <c r="F4" s="196"/>
      <c r="G4" s="196"/>
      <c r="H4" s="196"/>
      <c r="I4" s="196"/>
      <c r="J4" s="196"/>
      <c r="K4" s="196"/>
      <c r="L4" s="196"/>
      <c r="M4" s="196"/>
      <c r="N4" s="196"/>
      <c r="O4" s="196"/>
      <c r="P4" s="196"/>
      <c r="Q4" s="196"/>
      <c r="AE4"/>
      <c r="AF4"/>
      <c r="AG4"/>
      <c r="AH4"/>
      <c r="AI4"/>
    </row>
    <row r="5" spans="2:35" ht="15.75" customHeight="1">
      <c r="B5" s="196" t="s">
        <v>3</v>
      </c>
      <c r="C5" s="196"/>
      <c r="D5" s="196"/>
      <c r="E5" s="196"/>
      <c r="F5" s="196"/>
      <c r="G5" s="196"/>
      <c r="H5" s="196"/>
      <c r="I5" s="196"/>
      <c r="J5" s="196"/>
      <c r="K5" s="196"/>
      <c r="L5" s="196"/>
      <c r="M5" s="196"/>
      <c r="N5" s="196"/>
      <c r="O5" s="196"/>
      <c r="P5" s="196"/>
      <c r="Q5" s="196"/>
      <c r="AE5"/>
      <c r="AF5"/>
      <c r="AG5"/>
      <c r="AH5"/>
      <c r="AI5"/>
    </row>
    <row r="6" spans="2:35" ht="15.75" customHeight="1">
      <c r="B6" s="196"/>
      <c r="C6" s="196"/>
      <c r="D6" s="196"/>
      <c r="E6" s="196"/>
      <c r="F6" s="196"/>
      <c r="G6" s="196"/>
      <c r="H6" s="196"/>
      <c r="I6" s="196"/>
      <c r="J6" s="196"/>
      <c r="K6" s="196"/>
      <c r="L6" s="196"/>
      <c r="M6" s="196"/>
      <c r="N6" s="196"/>
      <c r="O6" s="196"/>
      <c r="P6" s="196"/>
      <c r="Q6" s="196"/>
      <c r="AE6"/>
      <c r="AF6"/>
      <c r="AG6"/>
      <c r="AH6"/>
      <c r="AI6"/>
    </row>
    <row r="7" spans="2:35">
      <c r="B7" s="4" t="s">
        <v>172</v>
      </c>
      <c r="C7" s="5"/>
      <c r="D7" s="5"/>
      <c r="E7" s="6"/>
      <c r="F7" s="6"/>
      <c r="G7" s="6"/>
      <c r="H7" s="6"/>
      <c r="I7" s="6"/>
      <c r="J7" s="6"/>
      <c r="K7" s="6"/>
      <c r="L7" s="6"/>
      <c r="M7" s="6"/>
      <c r="N7" s="6"/>
      <c r="O7" s="6"/>
      <c r="P7" s="6"/>
      <c r="Q7" s="7" t="s">
        <v>5</v>
      </c>
      <c r="R7"/>
      <c r="S7"/>
      <c r="AE7"/>
      <c r="AF7"/>
      <c r="AG7"/>
      <c r="AH7"/>
      <c r="AI7"/>
    </row>
    <row r="8" spans="2:35" ht="15" customHeight="1">
      <c r="B8" s="182" t="s">
        <v>6</v>
      </c>
      <c r="C8" s="117" t="s">
        <v>135</v>
      </c>
      <c r="D8" s="125" t="s">
        <v>160</v>
      </c>
      <c r="E8" s="200" t="s">
        <v>88</v>
      </c>
      <c r="F8" s="200"/>
      <c r="G8" s="200"/>
      <c r="H8" s="200"/>
      <c r="I8" s="200"/>
      <c r="J8" s="200"/>
      <c r="K8" s="200"/>
      <c r="L8" s="200"/>
      <c r="M8" s="200"/>
      <c r="N8" s="200"/>
      <c r="O8" s="200"/>
      <c r="P8" s="200"/>
      <c r="Q8" s="200"/>
      <c r="R8"/>
      <c r="S8"/>
      <c r="AE8"/>
      <c r="AF8"/>
      <c r="AG8"/>
      <c r="AH8"/>
      <c r="AI8"/>
    </row>
    <row r="9" spans="2:35">
      <c r="B9" s="182"/>
      <c r="C9" s="118" t="s">
        <v>173</v>
      </c>
      <c r="D9" s="126" t="s">
        <v>162</v>
      </c>
      <c r="E9" s="103" t="s">
        <v>12</v>
      </c>
      <c r="F9" s="103" t="s">
        <v>13</v>
      </c>
      <c r="G9" s="103" t="s">
        <v>14</v>
      </c>
      <c r="H9" s="103" t="s">
        <v>15</v>
      </c>
      <c r="I9" s="103" t="s">
        <v>16</v>
      </c>
      <c r="J9" s="103" t="s">
        <v>17</v>
      </c>
      <c r="K9" s="103" t="s">
        <v>18</v>
      </c>
      <c r="L9" s="103" t="s">
        <v>19</v>
      </c>
      <c r="M9" s="103" t="s">
        <v>20</v>
      </c>
      <c r="N9" s="103" t="s">
        <v>21</v>
      </c>
      <c r="O9" s="103" t="s">
        <v>22</v>
      </c>
      <c r="P9" s="103" t="s">
        <v>23</v>
      </c>
      <c r="Q9" s="144" t="s">
        <v>24</v>
      </c>
      <c r="R9"/>
      <c r="S9"/>
      <c r="V9" s="44"/>
      <c r="W9" s="44"/>
      <c r="AE9"/>
      <c r="AF9"/>
      <c r="AG9"/>
      <c r="AH9"/>
      <c r="AI9"/>
    </row>
    <row r="10" spans="2:35">
      <c r="B10" s="8" t="s">
        <v>25</v>
      </c>
      <c r="C10" s="90">
        <v>1099952434961</v>
      </c>
      <c r="D10" s="90">
        <v>1150634812672.2795</v>
      </c>
      <c r="E10" s="90">
        <v>91612559544.009979</v>
      </c>
      <c r="F10" s="90">
        <v>82361791620.429993</v>
      </c>
      <c r="G10" s="90">
        <v>83367727771.12999</v>
      </c>
      <c r="H10" s="90">
        <v>85834884185.600006</v>
      </c>
      <c r="I10" s="90">
        <v>125029551573.35002</v>
      </c>
      <c r="J10" s="90">
        <v>94333543820.410019</v>
      </c>
      <c r="K10" s="90">
        <v>81222308509.740005</v>
      </c>
      <c r="L10" s="90">
        <v>94193084056</v>
      </c>
      <c r="M10" s="90">
        <v>86320965266.269989</v>
      </c>
      <c r="N10" s="90">
        <v>88214917534.830017</v>
      </c>
      <c r="O10" s="90">
        <v>119743151823.36002</v>
      </c>
      <c r="P10" s="90">
        <v>98082088217.369995</v>
      </c>
      <c r="Q10" s="90">
        <f t="shared" ref="Q10:Q67" si="0">SUM(E10:P10)</f>
        <v>1130316573922.5</v>
      </c>
      <c r="R10"/>
      <c r="S10"/>
      <c r="T10" s="44"/>
      <c r="U10" s="44"/>
      <c r="V10" s="44"/>
      <c r="W10" s="44"/>
      <c r="AC10" s="44"/>
      <c r="AD10" s="44"/>
      <c r="AE10"/>
      <c r="AF10"/>
      <c r="AG10"/>
      <c r="AH10"/>
      <c r="AI10"/>
    </row>
    <row r="11" spans="2:35">
      <c r="B11" s="10" t="s">
        <v>26</v>
      </c>
      <c r="C11" s="98">
        <v>1089324943277</v>
      </c>
      <c r="D11" s="98">
        <v>1139342791060.5496</v>
      </c>
      <c r="E11" s="110">
        <v>90789867285.519989</v>
      </c>
      <c r="F11" s="110">
        <v>80853023084.329987</v>
      </c>
      <c r="G11" s="110">
        <v>82155612126.439987</v>
      </c>
      <c r="H11" s="110">
        <v>85205884515.920013</v>
      </c>
      <c r="I11" s="110">
        <v>124380341501.61003</v>
      </c>
      <c r="J11" s="98">
        <v>93911394607.680023</v>
      </c>
      <c r="K11" s="98">
        <v>80624233650.279999</v>
      </c>
      <c r="L11" s="98">
        <v>93777107020.020004</v>
      </c>
      <c r="M11" s="98">
        <v>85479609209.509995</v>
      </c>
      <c r="N11" s="98">
        <v>87412738424.930008</v>
      </c>
      <c r="O11" s="98">
        <v>118936079396.97002</v>
      </c>
      <c r="P11" s="98">
        <v>99441936158.970001</v>
      </c>
      <c r="Q11" s="174">
        <f t="shared" si="0"/>
        <v>1122967826982.1802</v>
      </c>
      <c r="R11"/>
      <c r="S11"/>
      <c r="T11" s="44"/>
      <c r="U11" s="44"/>
      <c r="V11" s="44"/>
      <c r="W11" s="44"/>
      <c r="AC11" s="44"/>
      <c r="AD11" s="44"/>
      <c r="AE11"/>
      <c r="AF11"/>
      <c r="AG11"/>
      <c r="AH11"/>
      <c r="AI11"/>
    </row>
    <row r="12" spans="2:35">
      <c r="B12" s="10" t="s">
        <v>27</v>
      </c>
      <c r="C12" s="98">
        <v>819350079</v>
      </c>
      <c r="D12" s="98">
        <v>590105539.86000001</v>
      </c>
      <c r="E12" s="98">
        <v>13333333.369999999</v>
      </c>
      <c r="F12" s="98">
        <v>21851335.739999998</v>
      </c>
      <c r="G12" s="110">
        <v>51515991.089999996</v>
      </c>
      <c r="H12" s="110">
        <v>32621834.640000001</v>
      </c>
      <c r="I12" s="110">
        <v>21312374.23</v>
      </c>
      <c r="J12" s="98">
        <v>22912730.75</v>
      </c>
      <c r="K12" s="98">
        <v>55970035.019999996</v>
      </c>
      <c r="L12" s="98">
        <v>41192216.700000003</v>
      </c>
      <c r="M12" s="98">
        <v>23431458.369999997</v>
      </c>
      <c r="N12" s="98">
        <v>38728166.799999997</v>
      </c>
      <c r="O12" s="98">
        <v>13632497.58</v>
      </c>
      <c r="P12" s="98">
        <v>169481516.43000001</v>
      </c>
      <c r="Q12" s="174">
        <f t="shared" si="0"/>
        <v>505983490.71999997</v>
      </c>
      <c r="R12"/>
      <c r="S12"/>
      <c r="T12" s="44"/>
      <c r="U12" s="44"/>
      <c r="V12" s="44"/>
      <c r="W12" s="44"/>
      <c r="AC12" s="44"/>
      <c r="AD12" s="44"/>
      <c r="AE12"/>
      <c r="AF12"/>
      <c r="AG12"/>
      <c r="AH12"/>
      <c r="AI12"/>
    </row>
    <row r="13" spans="2:35">
      <c r="B13" s="10" t="s">
        <v>28</v>
      </c>
      <c r="C13" s="98">
        <v>4647993656</v>
      </c>
      <c r="D13" s="98">
        <v>6647183656.000001</v>
      </c>
      <c r="E13" s="110">
        <v>134052354.92</v>
      </c>
      <c r="F13" s="110">
        <v>358587772.69</v>
      </c>
      <c r="G13" s="110">
        <v>352929700.49000001</v>
      </c>
      <c r="H13" s="110">
        <v>300761874.18000001</v>
      </c>
      <c r="I13" s="110">
        <v>627897697.50999999</v>
      </c>
      <c r="J13" s="98">
        <v>340002481.98000002</v>
      </c>
      <c r="K13" s="98">
        <v>542104824.44000006</v>
      </c>
      <c r="L13" s="98">
        <v>374784819.28000003</v>
      </c>
      <c r="M13" s="98">
        <v>695795598.38999999</v>
      </c>
      <c r="N13" s="98">
        <v>763450943.10000002</v>
      </c>
      <c r="O13" s="98">
        <v>790991928.80999994</v>
      </c>
      <c r="P13" s="98">
        <v>1121144358.8099999</v>
      </c>
      <c r="Q13" s="174">
        <f t="shared" si="0"/>
        <v>6402504354.6000004</v>
      </c>
      <c r="R13"/>
      <c r="S13"/>
      <c r="T13" s="44"/>
      <c r="U13" s="44"/>
      <c r="V13" s="44"/>
      <c r="W13" s="44"/>
      <c r="AC13" s="44"/>
      <c r="AD13" s="44"/>
      <c r="AE13"/>
      <c r="AF13"/>
      <c r="AG13"/>
      <c r="AH13"/>
      <c r="AI13"/>
    </row>
    <row r="14" spans="2:35">
      <c r="B14" s="10" t="s">
        <v>29</v>
      </c>
      <c r="C14" s="98">
        <v>594787637</v>
      </c>
      <c r="D14" s="98">
        <v>594787637</v>
      </c>
      <c r="E14" s="110">
        <v>0</v>
      </c>
      <c r="F14" s="110"/>
      <c r="G14" s="110"/>
      <c r="H14" s="110"/>
      <c r="I14" s="110">
        <v>0</v>
      </c>
      <c r="J14" s="98">
        <v>59234000</v>
      </c>
      <c r="K14" s="98"/>
      <c r="L14" s="98">
        <v>0</v>
      </c>
      <c r="M14" s="98">
        <v>122129000</v>
      </c>
      <c r="N14" s="98">
        <v>0</v>
      </c>
      <c r="O14" s="98">
        <v>2448000</v>
      </c>
      <c r="P14" s="98">
        <v>256448095</v>
      </c>
      <c r="Q14" s="174">
        <f t="shared" si="0"/>
        <v>440259095</v>
      </c>
      <c r="R14"/>
      <c r="S14"/>
      <c r="T14" s="44"/>
      <c r="U14" s="44"/>
      <c r="V14" s="44"/>
      <c r="W14" s="44"/>
      <c r="AC14" s="44"/>
      <c r="AD14" s="44"/>
      <c r="AE14"/>
      <c r="AF14"/>
      <c r="AG14"/>
      <c r="AH14"/>
      <c r="AI14"/>
    </row>
    <row r="15" spans="2:35">
      <c r="B15" s="10" t="s">
        <v>114</v>
      </c>
      <c r="C15" s="98">
        <v>0</v>
      </c>
      <c r="D15" s="98">
        <v>0</v>
      </c>
      <c r="E15" s="110"/>
      <c r="F15" s="110"/>
      <c r="G15" s="110"/>
      <c r="H15" s="110"/>
      <c r="I15" s="110"/>
      <c r="J15" s="98"/>
      <c r="K15" s="98">
        <v>0</v>
      </c>
      <c r="L15" s="98"/>
      <c r="M15" s="98"/>
      <c r="N15" s="98"/>
      <c r="O15" s="98"/>
      <c r="P15" s="98"/>
      <c r="Q15" s="174">
        <f t="shared" si="0"/>
        <v>0</v>
      </c>
      <c r="R15"/>
      <c r="S15"/>
      <c r="T15" s="44"/>
      <c r="U15" s="44"/>
      <c r="V15" s="44"/>
      <c r="W15" s="44"/>
      <c r="AC15" s="44"/>
      <c r="AD15" s="44"/>
      <c r="AE15"/>
      <c r="AF15"/>
      <c r="AG15"/>
      <c r="AH15"/>
      <c r="AI15"/>
    </row>
    <row r="16" spans="2:35">
      <c r="B16" s="10" t="s">
        <v>139</v>
      </c>
      <c r="C16" s="98">
        <v>0</v>
      </c>
      <c r="D16" s="98">
        <v>3459168638.98</v>
      </c>
      <c r="E16" s="110"/>
      <c r="F16" s="110"/>
      <c r="G16" s="110"/>
      <c r="H16" s="110"/>
      <c r="I16" s="110"/>
      <c r="J16" s="98"/>
      <c r="K16" s="98"/>
      <c r="L16" s="98"/>
      <c r="M16" s="98"/>
      <c r="N16" s="98"/>
      <c r="O16" s="98"/>
      <c r="P16" s="98">
        <v>0</v>
      </c>
      <c r="Q16" s="174"/>
      <c r="R16"/>
      <c r="S16"/>
      <c r="T16" s="44"/>
      <c r="U16" s="44"/>
      <c r="V16" s="44"/>
      <c r="W16" s="44"/>
      <c r="AC16" s="44"/>
      <c r="AD16" s="44"/>
      <c r="AE16"/>
      <c r="AF16"/>
      <c r="AG16"/>
      <c r="AH16"/>
      <c r="AI16"/>
    </row>
    <row r="17" spans="2:35">
      <c r="B17" s="10" t="s">
        <v>163</v>
      </c>
      <c r="C17" s="98">
        <v>4565360312</v>
      </c>
      <c r="D17" s="98">
        <v>776139.88999986649</v>
      </c>
      <c r="E17" s="110">
        <v>675306570.20000005</v>
      </c>
      <c r="F17" s="110">
        <v>1128329427.6700001</v>
      </c>
      <c r="G17" s="110">
        <v>807669953.11000001</v>
      </c>
      <c r="H17" s="110">
        <v>295615960.86000001</v>
      </c>
      <c r="I17" s="110">
        <v>0</v>
      </c>
      <c r="J17" s="98"/>
      <c r="K17" s="98"/>
      <c r="L17" s="98"/>
      <c r="M17" s="98"/>
      <c r="N17" s="98"/>
      <c r="O17" s="98"/>
      <c r="P17" s="98">
        <v>-2906921911.8400002</v>
      </c>
      <c r="Q17" s="174">
        <f t="shared" si="0"/>
        <v>0</v>
      </c>
      <c r="R17"/>
      <c r="S17"/>
      <c r="T17" s="44"/>
      <c r="U17" s="44"/>
      <c r="V17" s="44"/>
      <c r="W17" s="44"/>
      <c r="AC17" s="44"/>
      <c r="AD17" s="44"/>
      <c r="AE17"/>
      <c r="AF17"/>
      <c r="AG17"/>
      <c r="AH17"/>
      <c r="AI17"/>
    </row>
    <row r="18" spans="2:35">
      <c r="B18" s="8" t="s">
        <v>30</v>
      </c>
      <c r="C18" s="90">
        <v>117289191196</v>
      </c>
      <c r="D18" s="90">
        <v>122980753151.52</v>
      </c>
      <c r="E18" s="90">
        <v>38012437591.099991</v>
      </c>
      <c r="F18" s="90">
        <v>9063299031.5200005</v>
      </c>
      <c r="G18" s="90">
        <v>13585964404.120003</v>
      </c>
      <c r="H18" s="90">
        <v>5202262206.8000011</v>
      </c>
      <c r="I18" s="90">
        <v>7258018761.7699995</v>
      </c>
      <c r="J18" s="90">
        <v>5321755069.5099993</v>
      </c>
      <c r="K18" s="90">
        <v>5528459412.3000011</v>
      </c>
      <c r="L18" s="90">
        <v>4227946604.3000016</v>
      </c>
      <c r="M18" s="90">
        <v>4764667219.0400009</v>
      </c>
      <c r="N18" s="90">
        <v>5818745251.8800001</v>
      </c>
      <c r="O18" s="90">
        <v>6890131385.0900021</v>
      </c>
      <c r="P18" s="90">
        <v>8588572523.3800001</v>
      </c>
      <c r="Q18" s="95">
        <f t="shared" si="0"/>
        <v>114262259460.81</v>
      </c>
      <c r="R18"/>
      <c r="S18"/>
      <c r="T18" s="143"/>
      <c r="U18" s="44"/>
      <c r="V18" s="44"/>
      <c r="W18" s="44"/>
      <c r="AC18" s="44"/>
      <c r="AD18" s="44"/>
      <c r="AE18"/>
      <c r="AF18"/>
      <c r="AG18"/>
      <c r="AH18"/>
      <c r="AI18"/>
    </row>
    <row r="19" spans="2:35">
      <c r="B19" s="10" t="s">
        <v>26</v>
      </c>
      <c r="C19" s="98">
        <v>85972683531</v>
      </c>
      <c r="D19" s="98">
        <v>89228589322.410004</v>
      </c>
      <c r="E19" s="110">
        <v>37298801112.009995</v>
      </c>
      <c r="F19" s="110">
        <v>7832726987.8099995</v>
      </c>
      <c r="G19" s="110">
        <v>11717697742.370003</v>
      </c>
      <c r="H19" s="110">
        <v>3562227600.54</v>
      </c>
      <c r="I19" s="110">
        <v>5457340928.8499994</v>
      </c>
      <c r="J19" s="98">
        <v>3251404589.5300002</v>
      </c>
      <c r="K19" s="98">
        <v>3608525051.2500005</v>
      </c>
      <c r="L19" s="98">
        <v>2622076611.4500008</v>
      </c>
      <c r="M19" s="98">
        <v>2775908840.3200006</v>
      </c>
      <c r="N19" s="98">
        <v>3872756150.4599996</v>
      </c>
      <c r="O19" s="98">
        <v>3972051970.3700008</v>
      </c>
      <c r="P19" s="98">
        <v>2993529376.3800011</v>
      </c>
      <c r="Q19" s="176">
        <f t="shared" si="0"/>
        <v>88965046961.340012</v>
      </c>
      <c r="R19"/>
      <c r="S19"/>
      <c r="T19" s="143"/>
      <c r="U19" s="44"/>
      <c r="V19" s="44"/>
      <c r="W19" s="44"/>
      <c r="AC19" s="44"/>
      <c r="AD19" s="44"/>
      <c r="AE19"/>
      <c r="AF19"/>
      <c r="AG19"/>
      <c r="AH19"/>
      <c r="AI19"/>
    </row>
    <row r="20" spans="2:35">
      <c r="B20" s="10" t="s">
        <v>31</v>
      </c>
      <c r="C20" s="98">
        <v>31316507665</v>
      </c>
      <c r="D20" s="98">
        <v>33752163829.110001</v>
      </c>
      <c r="E20" s="110">
        <v>713636479.09000015</v>
      </c>
      <c r="F20" s="110">
        <v>1230572043.71</v>
      </c>
      <c r="G20" s="110">
        <v>1868266661.75</v>
      </c>
      <c r="H20" s="110">
        <v>1640034606.2600007</v>
      </c>
      <c r="I20" s="110">
        <v>1800677832.9200003</v>
      </c>
      <c r="J20" s="98">
        <v>2070350479.9799991</v>
      </c>
      <c r="K20" s="98">
        <v>1919934361.0500004</v>
      </c>
      <c r="L20" s="98">
        <v>1605869992.8500009</v>
      </c>
      <c r="M20" s="98">
        <v>1988758378.7200003</v>
      </c>
      <c r="N20" s="98">
        <v>1945989101.4200003</v>
      </c>
      <c r="O20" s="98">
        <v>2918079414.7200007</v>
      </c>
      <c r="P20" s="98">
        <v>5595043146.999999</v>
      </c>
      <c r="Q20" s="176">
        <f t="shared" si="0"/>
        <v>25297212499.470001</v>
      </c>
      <c r="R20"/>
      <c r="S20"/>
      <c r="T20" s="143"/>
      <c r="U20" s="44"/>
      <c r="V20" s="44"/>
      <c r="W20" s="44"/>
      <c r="AC20" s="44"/>
      <c r="AD20" s="44"/>
      <c r="AE20"/>
      <c r="AF20"/>
      <c r="AG20"/>
      <c r="AH20"/>
      <c r="AI20"/>
    </row>
    <row r="21" spans="2:35">
      <c r="B21" s="8" t="s">
        <v>117</v>
      </c>
      <c r="C21" s="131">
        <v>0</v>
      </c>
      <c r="D21" s="131">
        <v>12380525</v>
      </c>
      <c r="E21" s="173"/>
      <c r="F21" s="173">
        <v>0</v>
      </c>
      <c r="G21" s="173"/>
      <c r="H21" s="173">
        <v>0</v>
      </c>
      <c r="I21" s="173">
        <v>147946.79999999999</v>
      </c>
      <c r="J21" s="131">
        <v>300664</v>
      </c>
      <c r="K21" s="131">
        <v>1000848.12</v>
      </c>
      <c r="L21" s="131">
        <v>747910.3</v>
      </c>
      <c r="M21" s="131">
        <v>82157.5</v>
      </c>
      <c r="N21" s="131">
        <v>593155.32000000007</v>
      </c>
      <c r="O21" s="131">
        <v>215687.98</v>
      </c>
      <c r="P21" s="131">
        <v>2122812.94</v>
      </c>
      <c r="Q21" s="177">
        <f t="shared" si="0"/>
        <v>5211182.96</v>
      </c>
      <c r="R21"/>
      <c r="S21"/>
      <c r="T21" s="143"/>
      <c r="U21" s="44"/>
      <c r="V21" s="44"/>
      <c r="W21" s="44"/>
      <c r="AC21" s="44"/>
      <c r="AD21" s="44"/>
      <c r="AE21"/>
      <c r="AF21"/>
      <c r="AG21"/>
      <c r="AH21"/>
      <c r="AI21"/>
    </row>
    <row r="22" spans="2:35">
      <c r="B22" s="171" t="s">
        <v>33</v>
      </c>
      <c r="C22" s="131">
        <v>0</v>
      </c>
      <c r="D22" s="131">
        <v>7901773</v>
      </c>
      <c r="E22" s="173"/>
      <c r="F22" s="173"/>
      <c r="G22" s="173"/>
      <c r="H22" s="173"/>
      <c r="I22" s="173">
        <v>0</v>
      </c>
      <c r="J22" s="131">
        <v>5074</v>
      </c>
      <c r="K22" s="131">
        <v>422598.12</v>
      </c>
      <c r="L22" s="131">
        <v>287772.5</v>
      </c>
      <c r="M22" s="131">
        <v>0</v>
      </c>
      <c r="N22" s="131">
        <v>317448.32000000001</v>
      </c>
      <c r="O22" s="131">
        <v>215687.98</v>
      </c>
      <c r="P22" s="131">
        <v>1269793.28</v>
      </c>
      <c r="Q22" s="177">
        <f t="shared" si="0"/>
        <v>2518374.2000000002</v>
      </c>
      <c r="R22"/>
      <c r="S22"/>
      <c r="T22" s="143"/>
      <c r="U22" s="44"/>
      <c r="V22" s="44"/>
      <c r="W22" s="44"/>
      <c r="AC22" s="44"/>
      <c r="AD22" s="44"/>
      <c r="AE22"/>
      <c r="AF22"/>
      <c r="AG22"/>
      <c r="AH22"/>
      <c r="AI22"/>
    </row>
    <row r="23" spans="2:35">
      <c r="B23" s="171" t="s">
        <v>164</v>
      </c>
      <c r="C23" s="98">
        <v>0</v>
      </c>
      <c r="D23" s="98">
        <v>2400000</v>
      </c>
      <c r="E23" s="110"/>
      <c r="F23" s="110"/>
      <c r="G23" s="110"/>
      <c r="H23" s="110"/>
      <c r="I23" s="110">
        <v>147946.79999999999</v>
      </c>
      <c r="J23" s="98">
        <v>0</v>
      </c>
      <c r="K23" s="98">
        <v>504500</v>
      </c>
      <c r="L23" s="98">
        <v>147387.79999999999</v>
      </c>
      <c r="M23" s="98">
        <v>0</v>
      </c>
      <c r="N23" s="98">
        <v>149624</v>
      </c>
      <c r="O23" s="98">
        <v>0</v>
      </c>
      <c r="P23" s="98">
        <v>451524.66</v>
      </c>
      <c r="Q23" s="176">
        <f t="shared" si="0"/>
        <v>1400983.26</v>
      </c>
      <c r="R23"/>
      <c r="S23"/>
      <c r="T23" s="143"/>
      <c r="U23" s="44"/>
      <c r="V23" s="44"/>
      <c r="W23" s="44"/>
      <c r="AC23" s="44"/>
      <c r="AD23" s="44"/>
      <c r="AE23"/>
      <c r="AF23"/>
      <c r="AG23"/>
      <c r="AH23"/>
      <c r="AI23"/>
    </row>
    <row r="24" spans="2:35">
      <c r="B24" s="171" t="s">
        <v>174</v>
      </c>
      <c r="C24" s="98">
        <v>0</v>
      </c>
      <c r="D24" s="98">
        <v>2078752</v>
      </c>
      <c r="E24" s="110"/>
      <c r="F24" s="110">
        <v>0</v>
      </c>
      <c r="G24" s="110"/>
      <c r="H24" s="110">
        <v>0</v>
      </c>
      <c r="I24" s="110">
        <v>0</v>
      </c>
      <c r="J24" s="98">
        <v>295590</v>
      </c>
      <c r="K24" s="98">
        <v>73750</v>
      </c>
      <c r="L24" s="98">
        <v>312750</v>
      </c>
      <c r="M24" s="98">
        <v>82157.5</v>
      </c>
      <c r="N24" s="98">
        <v>126083</v>
      </c>
      <c r="O24" s="98"/>
      <c r="P24" s="98">
        <v>401495</v>
      </c>
      <c r="Q24" s="176">
        <f t="shared" si="0"/>
        <v>1291825.5</v>
      </c>
      <c r="R24"/>
      <c r="S24"/>
      <c r="T24" s="143"/>
      <c r="U24" s="44"/>
      <c r="V24" s="44"/>
      <c r="W24" s="44"/>
      <c r="AC24" s="44"/>
      <c r="AD24" s="44"/>
      <c r="AE24"/>
      <c r="AF24"/>
      <c r="AG24"/>
      <c r="AH24"/>
      <c r="AI24"/>
    </row>
    <row r="25" spans="2:35">
      <c r="B25" s="8" t="s">
        <v>32</v>
      </c>
      <c r="C25" s="90">
        <v>118556260000</v>
      </c>
      <c r="D25" s="90">
        <v>25649274953.48</v>
      </c>
      <c r="E25" s="90">
        <v>351502278.15000004</v>
      </c>
      <c r="F25" s="90">
        <v>830111857.14999998</v>
      </c>
      <c r="G25" s="90">
        <v>1161417264.5900002</v>
      </c>
      <c r="H25" s="90">
        <v>390105661.68000001</v>
      </c>
      <c r="I25" s="90">
        <v>473041877.88</v>
      </c>
      <c r="J25" s="90">
        <v>21625773805.929996</v>
      </c>
      <c r="K25" s="90">
        <v>28914849219.760002</v>
      </c>
      <c r="L25" s="90">
        <v>-10267079262.76</v>
      </c>
      <c r="M25" s="90">
        <v>3562615109.3100004</v>
      </c>
      <c r="N25" s="90">
        <v>7825024282.5400009</v>
      </c>
      <c r="O25" s="90">
        <v>2787835229.7999997</v>
      </c>
      <c r="P25" s="90">
        <v>-37070015698.669998</v>
      </c>
      <c r="Q25" s="177">
        <f t="shared" si="0"/>
        <v>20585181625.360001</v>
      </c>
      <c r="R25"/>
      <c r="S25"/>
      <c r="T25" s="143"/>
      <c r="U25" s="44"/>
      <c r="V25" s="44"/>
      <c r="W25" s="44"/>
      <c r="AC25" s="44"/>
      <c r="AD25" s="44"/>
      <c r="AE25"/>
      <c r="AF25"/>
      <c r="AG25"/>
      <c r="AH25"/>
      <c r="AI25"/>
    </row>
    <row r="26" spans="2:35">
      <c r="B26" s="10" t="s">
        <v>34</v>
      </c>
      <c r="C26" s="98">
        <v>118556260000</v>
      </c>
      <c r="D26" s="98">
        <v>20000000000</v>
      </c>
      <c r="E26" s="98">
        <v>351502278.15000004</v>
      </c>
      <c r="F26" s="98">
        <v>830111857.14999998</v>
      </c>
      <c r="G26" s="98">
        <v>1161417264.5900002</v>
      </c>
      <c r="H26" s="98">
        <v>390105661.68000001</v>
      </c>
      <c r="I26" s="98">
        <v>473041877.88</v>
      </c>
      <c r="J26" s="98">
        <v>21625773805.929996</v>
      </c>
      <c r="K26" s="98">
        <v>28914849219.760002</v>
      </c>
      <c r="L26" s="98">
        <v>-10267079262.76</v>
      </c>
      <c r="M26" s="98">
        <v>3562615109.3100004</v>
      </c>
      <c r="N26" s="98">
        <v>7825024282.5400009</v>
      </c>
      <c r="O26" s="98">
        <v>1797691711.7599995</v>
      </c>
      <c r="P26" s="98">
        <v>-38829977641.889999</v>
      </c>
      <c r="Q26" s="176">
        <f t="shared" si="0"/>
        <v>17835076164.099998</v>
      </c>
      <c r="R26"/>
      <c r="S26"/>
      <c r="T26" s="143"/>
      <c r="U26" s="44"/>
      <c r="V26" s="44"/>
      <c r="W26" s="44"/>
      <c r="AC26" s="44"/>
      <c r="AD26" s="44"/>
      <c r="AE26"/>
      <c r="AF26"/>
      <c r="AG26"/>
      <c r="AH26"/>
      <c r="AI26"/>
    </row>
    <row r="27" spans="2:35">
      <c r="B27" s="10" t="s">
        <v>165</v>
      </c>
      <c r="C27" s="98">
        <v>0</v>
      </c>
      <c r="D27" s="98">
        <v>0</v>
      </c>
      <c r="E27" s="98">
        <v>0</v>
      </c>
      <c r="F27" s="98">
        <v>0</v>
      </c>
      <c r="G27" s="98">
        <v>0</v>
      </c>
      <c r="H27" s="98">
        <v>0</v>
      </c>
      <c r="I27" s="98">
        <v>0</v>
      </c>
      <c r="J27" s="98">
        <v>0</v>
      </c>
      <c r="K27" s="98">
        <v>0</v>
      </c>
      <c r="L27" s="98">
        <v>0</v>
      </c>
      <c r="M27" s="98">
        <v>0</v>
      </c>
      <c r="N27" s="98">
        <v>0</v>
      </c>
      <c r="O27" s="98">
        <v>0</v>
      </c>
      <c r="P27" s="98"/>
      <c r="Q27" s="176">
        <f t="shared" si="0"/>
        <v>0</v>
      </c>
      <c r="R27"/>
      <c r="S27"/>
      <c r="T27" s="143"/>
      <c r="U27" s="44"/>
      <c r="V27" s="44"/>
      <c r="W27" s="44"/>
      <c r="AC27" s="44"/>
      <c r="AD27" s="44"/>
      <c r="AE27"/>
      <c r="AF27"/>
      <c r="AG27"/>
      <c r="AH27"/>
      <c r="AI27"/>
    </row>
    <row r="28" spans="2:35">
      <c r="B28" s="10" t="s">
        <v>150</v>
      </c>
      <c r="C28" s="98">
        <v>0</v>
      </c>
      <c r="D28" s="98">
        <v>5649274953.4799995</v>
      </c>
      <c r="E28" s="98"/>
      <c r="F28" s="98"/>
      <c r="G28" s="98"/>
      <c r="H28" s="98"/>
      <c r="I28" s="98"/>
      <c r="J28" s="98"/>
      <c r="K28" s="98"/>
      <c r="L28" s="98"/>
      <c r="M28" s="98">
        <v>0</v>
      </c>
      <c r="N28" s="98">
        <v>0</v>
      </c>
      <c r="O28" s="98">
        <v>990143518.04000008</v>
      </c>
      <c r="P28" s="98">
        <v>1759961943.22</v>
      </c>
      <c r="Q28" s="174">
        <f t="shared" si="0"/>
        <v>2750105461.2600002</v>
      </c>
      <c r="R28"/>
      <c r="S28"/>
      <c r="T28" s="44"/>
      <c r="U28" s="44"/>
      <c r="V28" s="44"/>
      <c r="W28" s="44"/>
      <c r="AC28" s="44"/>
      <c r="AD28" s="44"/>
      <c r="AE28"/>
      <c r="AF28"/>
      <c r="AG28"/>
      <c r="AH28"/>
      <c r="AI28"/>
    </row>
    <row r="29" spans="2:35">
      <c r="B29" s="8" t="s">
        <v>35</v>
      </c>
      <c r="C29" s="90">
        <v>146965207255</v>
      </c>
      <c r="D29" s="90">
        <v>262142670064.61002</v>
      </c>
      <c r="E29" s="90">
        <v>4068804451.2499995</v>
      </c>
      <c r="F29" s="90">
        <v>4047650852.4700003</v>
      </c>
      <c r="G29" s="90">
        <v>14722964171.83</v>
      </c>
      <c r="H29" s="90">
        <v>10952150486.279999</v>
      </c>
      <c r="I29" s="90">
        <v>4278623401.8299999</v>
      </c>
      <c r="J29" s="90">
        <v>6909633093.1300001</v>
      </c>
      <c r="K29" s="90">
        <v>14788251876.76</v>
      </c>
      <c r="L29" s="90">
        <v>36792622889.43</v>
      </c>
      <c r="M29" s="90">
        <v>14852079132.800001</v>
      </c>
      <c r="N29" s="90">
        <v>12609424592.960001</v>
      </c>
      <c r="O29" s="90">
        <v>28504746264.570004</v>
      </c>
      <c r="P29" s="90">
        <v>102700404723.73999</v>
      </c>
      <c r="Q29" s="90">
        <f t="shared" si="0"/>
        <v>255227355937.04999</v>
      </c>
      <c r="R29"/>
      <c r="S29"/>
      <c r="T29" s="44"/>
      <c r="U29" s="44"/>
      <c r="V29" s="44"/>
      <c r="W29" s="44"/>
      <c r="AC29" s="44"/>
      <c r="AD29" s="44"/>
      <c r="AE29"/>
      <c r="AF29"/>
      <c r="AG29"/>
      <c r="AH29"/>
      <c r="AI29"/>
    </row>
    <row r="30" spans="2:35">
      <c r="B30" s="10" t="s">
        <v>151</v>
      </c>
      <c r="C30" s="90">
        <v>0</v>
      </c>
      <c r="D30" s="90">
        <v>6000000</v>
      </c>
      <c r="E30" s="90"/>
      <c r="F30" s="90"/>
      <c r="G30" s="90"/>
      <c r="H30" s="90"/>
      <c r="I30" s="90"/>
      <c r="J30" s="90"/>
      <c r="K30" s="90"/>
      <c r="L30" s="90"/>
      <c r="M30" s="90"/>
      <c r="N30" s="90">
        <v>5356178.91</v>
      </c>
      <c r="O30" s="90"/>
      <c r="P30" s="90">
        <v>0</v>
      </c>
      <c r="Q30" s="90"/>
      <c r="R30"/>
      <c r="S30"/>
      <c r="T30" s="44"/>
      <c r="U30" s="44"/>
      <c r="V30" s="44"/>
      <c r="W30" s="44"/>
      <c r="AC30" s="44"/>
      <c r="AD30" s="44"/>
      <c r="AE30"/>
      <c r="AF30"/>
      <c r="AG30"/>
      <c r="AH30"/>
      <c r="AI30"/>
    </row>
    <row r="31" spans="2:35">
      <c r="B31" s="10" t="s">
        <v>36</v>
      </c>
      <c r="C31" s="119">
        <v>2547456404</v>
      </c>
      <c r="D31" s="119">
        <v>2527860990.9800005</v>
      </c>
      <c r="E31" s="110">
        <v>0</v>
      </c>
      <c r="F31" s="110">
        <v>108432420.56</v>
      </c>
      <c r="G31" s="110"/>
      <c r="H31" s="110">
        <v>84849864.169999987</v>
      </c>
      <c r="I31" s="110">
        <v>369177395.00999999</v>
      </c>
      <c r="J31" s="98">
        <v>796320</v>
      </c>
      <c r="K31" s="98">
        <v>118735255.96000001</v>
      </c>
      <c r="L31" s="98">
        <v>383912702.15999997</v>
      </c>
      <c r="M31" s="98">
        <v>363764863.74000001</v>
      </c>
      <c r="N31" s="98">
        <v>137402873.83000001</v>
      </c>
      <c r="O31" s="98">
        <v>577044681.53000009</v>
      </c>
      <c r="P31" s="98">
        <v>325038064.91000003</v>
      </c>
      <c r="Q31" s="174">
        <f t="shared" si="0"/>
        <v>2469154441.8699999</v>
      </c>
      <c r="R31"/>
      <c r="S31"/>
      <c r="T31" s="44"/>
      <c r="U31" s="44"/>
      <c r="V31" s="44"/>
      <c r="W31" s="44"/>
      <c r="AC31" s="44"/>
      <c r="AD31" s="44"/>
      <c r="AE31"/>
      <c r="AF31"/>
      <c r="AG31"/>
      <c r="AH31"/>
      <c r="AI31"/>
    </row>
    <row r="32" spans="2:35">
      <c r="B32" s="10" t="s">
        <v>39</v>
      </c>
      <c r="C32" s="110">
        <v>6116097688</v>
      </c>
      <c r="D32" s="110">
        <v>3992534391.5699997</v>
      </c>
      <c r="E32" s="110">
        <v>444151760.81</v>
      </c>
      <c r="F32" s="110">
        <v>0</v>
      </c>
      <c r="G32" s="110">
        <v>812126981.25</v>
      </c>
      <c r="H32" s="110">
        <v>3000000000</v>
      </c>
      <c r="I32" s="110"/>
      <c r="J32" s="110">
        <v>0</v>
      </c>
      <c r="K32" s="110">
        <v>0</v>
      </c>
      <c r="L32" s="110">
        <v>0</v>
      </c>
      <c r="M32" s="110">
        <v>0</v>
      </c>
      <c r="N32" s="98">
        <v>37059902.969999999</v>
      </c>
      <c r="O32" s="98">
        <v>0</v>
      </c>
      <c r="P32" s="98">
        <v>-300804347.16000009</v>
      </c>
      <c r="Q32" s="174">
        <f t="shared" si="0"/>
        <v>3992534297.8699999</v>
      </c>
      <c r="R32"/>
      <c r="S32"/>
      <c r="T32" s="44"/>
      <c r="U32" s="44"/>
      <c r="V32" s="44"/>
      <c r="W32" s="44"/>
      <c r="AC32" s="44"/>
      <c r="AD32" s="44"/>
      <c r="AE32" s="44"/>
      <c r="AF32"/>
      <c r="AG32"/>
      <c r="AH32"/>
      <c r="AI32"/>
    </row>
    <row r="33" spans="2:35">
      <c r="B33" s="10" t="s">
        <v>40</v>
      </c>
      <c r="C33" s="98">
        <v>16441831815</v>
      </c>
      <c r="D33" s="98">
        <v>12477681842.179998</v>
      </c>
      <c r="E33" s="110">
        <v>131742982.85000001</v>
      </c>
      <c r="F33" s="110">
        <v>213034559.73999998</v>
      </c>
      <c r="G33" s="110">
        <v>187803689.31999996</v>
      </c>
      <c r="H33" s="110">
        <v>396830032.75</v>
      </c>
      <c r="I33" s="110">
        <v>190949396.63000003</v>
      </c>
      <c r="J33" s="98">
        <v>631712534.72000003</v>
      </c>
      <c r="K33" s="98">
        <v>2754891526.4000001</v>
      </c>
      <c r="L33" s="98">
        <v>721774902.79999995</v>
      </c>
      <c r="M33" s="98">
        <v>879365349.24000001</v>
      </c>
      <c r="N33" s="98">
        <v>599781000.59000003</v>
      </c>
      <c r="O33" s="98">
        <v>486661622.38</v>
      </c>
      <c r="P33" s="98">
        <v>2995705688.2399998</v>
      </c>
      <c r="Q33" s="174">
        <f t="shared" si="0"/>
        <v>10190253285.66</v>
      </c>
      <c r="R33"/>
      <c r="S33"/>
      <c r="T33" s="44"/>
      <c r="U33" s="44"/>
      <c r="V33" s="44"/>
      <c r="W33" s="44"/>
      <c r="AC33" s="44"/>
      <c r="AD33" s="44"/>
      <c r="AE33"/>
      <c r="AF33"/>
      <c r="AG33"/>
      <c r="AH33"/>
      <c r="AI33"/>
    </row>
    <row r="34" spans="2:35">
      <c r="B34" s="10" t="s">
        <v>41</v>
      </c>
      <c r="C34" s="98">
        <v>1596144514</v>
      </c>
      <c r="D34" s="98">
        <v>1300000000</v>
      </c>
      <c r="E34" s="110">
        <v>16726632.75</v>
      </c>
      <c r="F34" s="110">
        <v>268583433.93000001</v>
      </c>
      <c r="G34" s="110">
        <v>86617866.650000006</v>
      </c>
      <c r="H34" s="110">
        <v>79496166.659999996</v>
      </c>
      <c r="I34" s="110">
        <v>46855000</v>
      </c>
      <c r="J34" s="98">
        <v>46855000</v>
      </c>
      <c r="K34" s="98">
        <v>165179031</v>
      </c>
      <c r="L34" s="98">
        <v>201644302.33999997</v>
      </c>
      <c r="M34" s="98">
        <v>91194166.670000002</v>
      </c>
      <c r="N34" s="98">
        <v>30499310.290000007</v>
      </c>
      <c r="O34" s="98">
        <v>171635711.41000003</v>
      </c>
      <c r="P34" s="98">
        <v>94713378.25999999</v>
      </c>
      <c r="Q34" s="174">
        <f t="shared" si="0"/>
        <v>1299999999.9599998</v>
      </c>
      <c r="R34"/>
      <c r="S34"/>
      <c r="T34" s="44"/>
      <c r="U34" s="44"/>
      <c r="V34" s="44"/>
      <c r="W34" s="44"/>
      <c r="AC34" s="44"/>
      <c r="AD34" s="44"/>
      <c r="AE34"/>
      <c r="AF34"/>
      <c r="AG34"/>
      <c r="AH34"/>
      <c r="AI34"/>
    </row>
    <row r="35" spans="2:35">
      <c r="B35" s="10" t="s">
        <v>42</v>
      </c>
      <c r="C35" s="98">
        <v>254585315</v>
      </c>
      <c r="D35" s="98">
        <v>254585315</v>
      </c>
      <c r="E35" s="110">
        <v>0</v>
      </c>
      <c r="F35" s="110"/>
      <c r="G35" s="110"/>
      <c r="H35" s="110"/>
      <c r="I35" s="110"/>
      <c r="J35" s="98">
        <v>61702734.170000002</v>
      </c>
      <c r="K35" s="98">
        <v>0</v>
      </c>
      <c r="L35" s="98">
        <v>0</v>
      </c>
      <c r="M35" s="98">
        <v>0</v>
      </c>
      <c r="N35" s="98">
        <v>4059438.4800000004</v>
      </c>
      <c r="O35" s="98"/>
      <c r="P35" s="98">
        <v>95548540.159999996</v>
      </c>
      <c r="Q35" s="174">
        <f t="shared" si="0"/>
        <v>161310712.81</v>
      </c>
      <c r="R35"/>
      <c r="S35"/>
      <c r="T35" s="44"/>
      <c r="U35" s="44"/>
      <c r="V35" s="44"/>
      <c r="W35" s="44"/>
      <c r="AC35" s="44"/>
      <c r="AD35" s="44"/>
      <c r="AE35"/>
      <c r="AF35"/>
      <c r="AG35"/>
      <c r="AH35"/>
      <c r="AI35"/>
    </row>
    <row r="36" spans="2:35">
      <c r="B36" s="10" t="s">
        <v>120</v>
      </c>
      <c r="C36" s="98">
        <v>9164631890</v>
      </c>
      <c r="D36" s="98">
        <v>5486087216.5500002</v>
      </c>
      <c r="E36" s="110">
        <v>0</v>
      </c>
      <c r="F36" s="110">
        <v>18051816.329999998</v>
      </c>
      <c r="G36" s="110">
        <v>0</v>
      </c>
      <c r="H36" s="110">
        <v>1749758769.8499999</v>
      </c>
      <c r="I36" s="110">
        <v>232690331.21000001</v>
      </c>
      <c r="J36" s="98">
        <v>18704114.73</v>
      </c>
      <c r="K36" s="98">
        <v>169965821.78999999</v>
      </c>
      <c r="L36" s="98">
        <v>1699200682.1399999</v>
      </c>
      <c r="M36" s="98">
        <v>267110781.67000002</v>
      </c>
      <c r="N36" s="98">
        <v>289169285.5</v>
      </c>
      <c r="O36" s="98">
        <v>12750936.34</v>
      </c>
      <c r="P36" s="98">
        <v>782205187.54999995</v>
      </c>
      <c r="Q36" s="174">
        <f t="shared" si="0"/>
        <v>5239607727.1099997</v>
      </c>
      <c r="R36"/>
      <c r="S36"/>
      <c r="T36" s="44"/>
      <c r="U36" s="44"/>
      <c r="V36" s="44"/>
      <c r="W36" s="44"/>
      <c r="AC36" s="44"/>
      <c r="AD36" s="44"/>
      <c r="AE36"/>
      <c r="AF36"/>
      <c r="AG36"/>
      <c r="AH36"/>
      <c r="AI36"/>
    </row>
    <row r="37" spans="2:35">
      <c r="B37" s="10" t="s">
        <v>43</v>
      </c>
      <c r="C37" s="98">
        <v>782564000</v>
      </c>
      <c r="D37" s="98">
        <v>782564000</v>
      </c>
      <c r="E37" s="110">
        <v>0</v>
      </c>
      <c r="F37" s="110"/>
      <c r="G37" s="110"/>
      <c r="H37" s="110"/>
      <c r="I37" s="110"/>
      <c r="J37" s="98"/>
      <c r="K37" s="98"/>
      <c r="L37" s="98"/>
      <c r="M37" s="98">
        <v>395672901.02999997</v>
      </c>
      <c r="N37" s="98"/>
      <c r="O37" s="98">
        <v>2205800</v>
      </c>
      <c r="P37" s="98">
        <v>383468674.06</v>
      </c>
      <c r="Q37" s="174">
        <f t="shared" si="0"/>
        <v>781347375.08999991</v>
      </c>
      <c r="R37"/>
      <c r="S37"/>
      <c r="T37" s="44"/>
      <c r="U37" s="44"/>
      <c r="V37" s="44"/>
      <c r="W37" s="44"/>
      <c r="AC37" s="44"/>
      <c r="AD37" s="44"/>
      <c r="AE37"/>
      <c r="AF37"/>
      <c r="AG37"/>
      <c r="AH37"/>
      <c r="AI37"/>
    </row>
    <row r="38" spans="2:35">
      <c r="B38" s="10" t="s">
        <v>44</v>
      </c>
      <c r="C38" s="98">
        <v>360667655</v>
      </c>
      <c r="D38" s="98">
        <v>360667655</v>
      </c>
      <c r="E38" s="110">
        <v>0</v>
      </c>
      <c r="F38" s="110"/>
      <c r="G38" s="110"/>
      <c r="H38" s="110">
        <v>0</v>
      </c>
      <c r="I38" s="110"/>
      <c r="J38" s="98"/>
      <c r="K38" s="98"/>
      <c r="L38" s="98">
        <v>0</v>
      </c>
      <c r="M38" s="98"/>
      <c r="N38" s="98"/>
      <c r="O38" s="98"/>
      <c r="P38" s="98"/>
      <c r="Q38" s="174">
        <f t="shared" si="0"/>
        <v>0</v>
      </c>
      <c r="R38"/>
      <c r="S38"/>
      <c r="T38" s="44"/>
      <c r="U38" s="44"/>
      <c r="V38" s="44"/>
      <c r="W38" s="44"/>
      <c r="AC38" s="44"/>
      <c r="AD38" s="44"/>
      <c r="AE38"/>
      <c r="AF38"/>
      <c r="AG38"/>
      <c r="AH38"/>
      <c r="AI38"/>
    </row>
    <row r="39" spans="2:35">
      <c r="B39" s="10" t="s">
        <v>45</v>
      </c>
      <c r="C39" s="98">
        <v>2163166754</v>
      </c>
      <c r="D39" s="98">
        <v>1897149503.6899998</v>
      </c>
      <c r="E39" s="110">
        <v>9254143.1699999999</v>
      </c>
      <c r="F39" s="110">
        <v>10682308.58</v>
      </c>
      <c r="G39" s="110">
        <v>25659919.959999997</v>
      </c>
      <c r="H39" s="110">
        <v>101450393.99000001</v>
      </c>
      <c r="I39" s="110">
        <v>62241480.740000002</v>
      </c>
      <c r="J39" s="98">
        <v>17811477.970000003</v>
      </c>
      <c r="K39" s="98">
        <v>31912184.59</v>
      </c>
      <c r="L39" s="98">
        <v>41642223.820000008</v>
      </c>
      <c r="M39" s="98">
        <v>223654459.62000003</v>
      </c>
      <c r="N39" s="98">
        <v>105118036.28</v>
      </c>
      <c r="O39" s="98">
        <v>22657003.290000003</v>
      </c>
      <c r="P39" s="98">
        <v>481205148.31999999</v>
      </c>
      <c r="Q39" s="174">
        <f t="shared" si="0"/>
        <v>1133288780.3299999</v>
      </c>
      <c r="R39"/>
      <c r="S39"/>
      <c r="T39" s="44"/>
      <c r="U39" s="44"/>
      <c r="V39" s="44"/>
      <c r="W39" s="44"/>
      <c r="AC39" s="44"/>
      <c r="AD39" s="44"/>
      <c r="AE39"/>
      <c r="AF39"/>
      <c r="AG39"/>
      <c r="AH39"/>
      <c r="AI39"/>
    </row>
    <row r="40" spans="2:35">
      <c r="B40" s="10" t="s">
        <v>71</v>
      </c>
      <c r="C40" s="98">
        <v>20445546587</v>
      </c>
      <c r="D40" s="98">
        <v>13286147721.179998</v>
      </c>
      <c r="E40" s="110">
        <v>833333333.33000004</v>
      </c>
      <c r="F40" s="110">
        <v>833333333.33000004</v>
      </c>
      <c r="G40" s="110">
        <v>833333333.33000004</v>
      </c>
      <c r="H40" s="110">
        <v>833333333.33000004</v>
      </c>
      <c r="I40" s="110">
        <v>833333333.33000004</v>
      </c>
      <c r="J40" s="110">
        <v>833333333.33000004</v>
      </c>
      <c r="K40" s="110">
        <v>833333333.33000004</v>
      </c>
      <c r="L40" s="110">
        <v>833333333.33000004</v>
      </c>
      <c r="M40" s="98">
        <v>1939848477.6300001</v>
      </c>
      <c r="N40" s="98">
        <v>833333333.33000004</v>
      </c>
      <c r="O40" s="98">
        <v>0</v>
      </c>
      <c r="P40" s="98">
        <v>3476016478.6499996</v>
      </c>
      <c r="Q40" s="174">
        <f t="shared" si="0"/>
        <v>12915864956.25</v>
      </c>
      <c r="R40"/>
      <c r="S40"/>
      <c r="T40" s="44"/>
      <c r="U40" s="44"/>
      <c r="V40" s="44"/>
      <c r="W40" s="44"/>
      <c r="AC40" s="44"/>
      <c r="AD40" s="44"/>
      <c r="AE40"/>
      <c r="AF40"/>
      <c r="AG40"/>
      <c r="AH40"/>
      <c r="AI40"/>
    </row>
    <row r="41" spans="2:35">
      <c r="B41" s="10" t="s">
        <v>48</v>
      </c>
      <c r="C41" s="98">
        <v>647535066</v>
      </c>
      <c r="D41" s="98">
        <v>253481492</v>
      </c>
      <c r="E41" s="110">
        <v>0</v>
      </c>
      <c r="F41" s="110"/>
      <c r="G41" s="110"/>
      <c r="H41" s="110"/>
      <c r="I41" s="110"/>
      <c r="J41" s="98">
        <v>657825.21</v>
      </c>
      <c r="K41" s="98">
        <v>0</v>
      </c>
      <c r="L41" s="98">
        <v>89309435.159999996</v>
      </c>
      <c r="M41" s="98">
        <v>0</v>
      </c>
      <c r="N41" s="98">
        <v>46448080.280000001</v>
      </c>
      <c r="O41" s="98">
        <v>0</v>
      </c>
      <c r="P41" s="98">
        <v>102657486.08</v>
      </c>
      <c r="Q41" s="174">
        <f t="shared" si="0"/>
        <v>239072826.72999996</v>
      </c>
      <c r="R41"/>
      <c r="S41"/>
      <c r="T41" s="44"/>
      <c r="U41" s="44"/>
      <c r="V41" s="44"/>
      <c r="W41" s="44"/>
      <c r="AC41" s="44"/>
      <c r="AD41" s="44"/>
      <c r="AE41"/>
      <c r="AF41"/>
      <c r="AG41"/>
      <c r="AH41"/>
      <c r="AI41"/>
    </row>
    <row r="42" spans="2:35">
      <c r="B42" s="10" t="s">
        <v>175</v>
      </c>
      <c r="C42" s="98">
        <v>0</v>
      </c>
      <c r="D42" s="98">
        <v>8424398475</v>
      </c>
      <c r="E42" s="110"/>
      <c r="F42" s="110"/>
      <c r="G42" s="110">
        <v>5605256531.2399998</v>
      </c>
      <c r="H42" s="110"/>
      <c r="I42" s="110"/>
      <c r="J42" s="98"/>
      <c r="K42" s="98">
        <v>2816479210.0599999</v>
      </c>
      <c r="L42" s="98"/>
      <c r="M42" s="98">
        <v>0</v>
      </c>
      <c r="N42" s="98">
        <v>0</v>
      </c>
      <c r="O42" s="98"/>
      <c r="P42" s="98">
        <v>2662732.7400000002</v>
      </c>
      <c r="Q42" s="174">
        <f t="shared" si="0"/>
        <v>8424398474.039999</v>
      </c>
      <c r="R42"/>
      <c r="S42"/>
      <c r="T42" s="44"/>
      <c r="U42" s="44"/>
      <c r="V42" s="44"/>
      <c r="W42" s="44"/>
      <c r="AC42" s="44"/>
      <c r="AD42" s="44"/>
      <c r="AE42"/>
      <c r="AF42"/>
      <c r="AG42"/>
      <c r="AH42"/>
      <c r="AI42"/>
    </row>
    <row r="43" spans="2:35">
      <c r="B43" s="10" t="s">
        <v>52</v>
      </c>
      <c r="C43" s="98">
        <v>86444979567</v>
      </c>
      <c r="D43" s="98">
        <v>211093511461.46002</v>
      </c>
      <c r="E43" s="110">
        <v>2633595598.3399997</v>
      </c>
      <c r="F43" s="110">
        <v>2595532980</v>
      </c>
      <c r="G43" s="110">
        <v>7172165850.0799999</v>
      </c>
      <c r="H43" s="110">
        <v>4706431925.5299997</v>
      </c>
      <c r="I43" s="110">
        <v>2543376464.9099998</v>
      </c>
      <c r="J43" s="98">
        <v>5298059753</v>
      </c>
      <c r="K43" s="98">
        <v>7897755513.6300001</v>
      </c>
      <c r="L43" s="98">
        <v>32821805307.680004</v>
      </c>
      <c r="M43" s="98">
        <v>10691468133.200001</v>
      </c>
      <c r="N43" s="98">
        <v>10521197152.5</v>
      </c>
      <c r="O43" s="98">
        <v>27231790509.620003</v>
      </c>
      <c r="P43" s="98">
        <v>94261987691.929993</v>
      </c>
      <c r="Q43" s="174">
        <f t="shared" si="0"/>
        <v>208375166880.42001</v>
      </c>
      <c r="R43"/>
      <c r="S43"/>
      <c r="T43" s="44"/>
      <c r="U43" s="44"/>
      <c r="V43" s="44"/>
      <c r="W43" s="44"/>
      <c r="AC43" s="44"/>
      <c r="AD43" s="44"/>
      <c r="AE43"/>
      <c r="AF43"/>
      <c r="AG43"/>
      <c r="AH43"/>
      <c r="AI43"/>
    </row>
    <row r="44" spans="2:35">
      <c r="B44" s="8" t="s">
        <v>57</v>
      </c>
      <c r="C44" s="90">
        <v>1471517547</v>
      </c>
      <c r="D44" s="90">
        <v>2254809175.8600001</v>
      </c>
      <c r="E44" s="90">
        <v>1852920.92</v>
      </c>
      <c r="F44" s="90">
        <v>81944082.75999999</v>
      </c>
      <c r="G44" s="90">
        <v>125788752.26000001</v>
      </c>
      <c r="H44" s="90">
        <v>5679136.9199999999</v>
      </c>
      <c r="I44" s="90">
        <v>9434060.4399999995</v>
      </c>
      <c r="J44" s="90">
        <v>46996566.800000004</v>
      </c>
      <c r="K44" s="90">
        <v>17276586.790000003</v>
      </c>
      <c r="L44" s="90">
        <v>62419061.040000007</v>
      </c>
      <c r="M44" s="90">
        <v>38897346.289999999</v>
      </c>
      <c r="N44" s="90">
        <v>81213106.189999998</v>
      </c>
      <c r="O44" s="90">
        <v>305804628.88999999</v>
      </c>
      <c r="P44" s="90">
        <v>405107262.33999997</v>
      </c>
      <c r="Q44" s="90">
        <f t="shared" si="0"/>
        <v>1182413511.6399999</v>
      </c>
      <c r="R44"/>
      <c r="S44"/>
      <c r="T44" s="44"/>
      <c r="U44" s="44"/>
      <c r="V44" s="44"/>
      <c r="W44" s="44"/>
      <c r="AC44" s="44"/>
      <c r="AD44" s="44"/>
      <c r="AE44"/>
      <c r="AF44"/>
      <c r="AG44"/>
      <c r="AH44"/>
      <c r="AI44"/>
    </row>
    <row r="45" spans="2:35">
      <c r="B45" s="10" t="s">
        <v>58</v>
      </c>
      <c r="C45" s="110">
        <v>80060865</v>
      </c>
      <c r="D45" s="110">
        <v>210103800.98000002</v>
      </c>
      <c r="E45" s="110">
        <v>0</v>
      </c>
      <c r="F45" s="110">
        <v>0</v>
      </c>
      <c r="G45" s="110">
        <v>353178.66000000003</v>
      </c>
      <c r="H45" s="110">
        <v>0</v>
      </c>
      <c r="I45" s="110">
        <v>188800</v>
      </c>
      <c r="J45" s="98">
        <v>0</v>
      </c>
      <c r="K45" s="98">
        <v>913955</v>
      </c>
      <c r="L45" s="98">
        <v>547568.18999999994</v>
      </c>
      <c r="M45" s="98">
        <v>2600122.66</v>
      </c>
      <c r="N45" s="98">
        <v>5297597.68</v>
      </c>
      <c r="O45" s="98">
        <v>6731718.1300000008</v>
      </c>
      <c r="P45" s="98">
        <v>23813513.829999998</v>
      </c>
      <c r="Q45" s="176">
        <f t="shared" si="0"/>
        <v>40446454.149999999</v>
      </c>
      <c r="R45"/>
      <c r="S45"/>
      <c r="T45" s="143"/>
      <c r="U45" s="44"/>
      <c r="V45" s="44"/>
      <c r="W45" s="44"/>
      <c r="AC45" s="44"/>
      <c r="AD45" s="44"/>
      <c r="AE45"/>
      <c r="AF45"/>
      <c r="AG45"/>
      <c r="AH45"/>
      <c r="AI45"/>
    </row>
    <row r="46" spans="2:35">
      <c r="B46" s="10" t="s">
        <v>36</v>
      </c>
      <c r="C46" s="110">
        <v>131982000</v>
      </c>
      <c r="D46" s="110">
        <v>88349741.590000004</v>
      </c>
      <c r="E46" s="110">
        <v>0</v>
      </c>
      <c r="F46" s="110"/>
      <c r="G46" s="110"/>
      <c r="H46" s="110">
        <v>0</v>
      </c>
      <c r="I46" s="110"/>
      <c r="J46" s="98"/>
      <c r="K46" s="98"/>
      <c r="L46" s="98">
        <v>0</v>
      </c>
      <c r="M46" s="98">
        <v>14942483.98</v>
      </c>
      <c r="N46" s="98">
        <v>1058298.6299999999</v>
      </c>
      <c r="O46" s="98">
        <v>251750</v>
      </c>
      <c r="P46" s="98">
        <v>45909561.099999994</v>
      </c>
      <c r="Q46" s="176">
        <f t="shared" si="0"/>
        <v>62162093.709999993</v>
      </c>
      <c r="R46"/>
      <c r="S46"/>
      <c r="T46" s="143"/>
      <c r="U46" s="44"/>
      <c r="V46" s="44"/>
      <c r="W46" s="44"/>
      <c r="AC46" s="44"/>
      <c r="AD46" s="44"/>
      <c r="AE46"/>
      <c r="AF46"/>
      <c r="AG46"/>
      <c r="AH46"/>
      <c r="AI46"/>
    </row>
    <row r="47" spans="2:35">
      <c r="B47" s="10" t="s">
        <v>37</v>
      </c>
      <c r="C47" s="110">
        <v>0</v>
      </c>
      <c r="D47" s="110">
        <v>43920000</v>
      </c>
      <c r="E47" s="110"/>
      <c r="F47" s="110"/>
      <c r="G47" s="110">
        <v>6992122</v>
      </c>
      <c r="H47" s="110"/>
      <c r="I47" s="110"/>
      <c r="J47" s="98"/>
      <c r="K47" s="98"/>
      <c r="L47" s="98">
        <v>10986992.439999999</v>
      </c>
      <c r="M47" s="98">
        <v>14542803.26</v>
      </c>
      <c r="N47" s="98">
        <v>2467944.4300000002</v>
      </c>
      <c r="O47" s="98"/>
      <c r="P47" s="98">
        <v>8886884.1699999999</v>
      </c>
      <c r="Q47" s="176"/>
      <c r="R47"/>
      <c r="S47"/>
      <c r="T47" s="143"/>
      <c r="U47" s="44"/>
      <c r="V47" s="44"/>
      <c r="W47" s="44"/>
      <c r="AC47" s="44"/>
      <c r="AD47" s="44"/>
      <c r="AE47"/>
      <c r="AF47"/>
      <c r="AG47"/>
      <c r="AH47"/>
      <c r="AI47"/>
    </row>
    <row r="48" spans="2:35">
      <c r="B48" s="10" t="s">
        <v>121</v>
      </c>
      <c r="C48" s="120">
        <v>53274496</v>
      </c>
      <c r="D48" s="120">
        <v>40259019</v>
      </c>
      <c r="E48" s="110">
        <v>0</v>
      </c>
      <c r="F48" s="110"/>
      <c r="G48" s="110">
        <v>813576.63</v>
      </c>
      <c r="H48" s="110">
        <v>0</v>
      </c>
      <c r="I48" s="110">
        <v>0</v>
      </c>
      <c r="J48" s="98">
        <v>0</v>
      </c>
      <c r="K48" s="98">
        <v>1921820.96</v>
      </c>
      <c r="L48" s="98">
        <v>221500</v>
      </c>
      <c r="M48" s="98">
        <v>0</v>
      </c>
      <c r="N48" s="98">
        <v>0</v>
      </c>
      <c r="O48" s="98">
        <v>0</v>
      </c>
      <c r="P48" s="98">
        <v>9341078.0300000012</v>
      </c>
      <c r="Q48" s="176">
        <f t="shared" si="0"/>
        <v>12297975.620000001</v>
      </c>
      <c r="R48"/>
      <c r="S48"/>
      <c r="T48" s="143"/>
      <c r="U48" s="44"/>
      <c r="V48" s="44"/>
      <c r="W48" s="44"/>
      <c r="AC48" s="44"/>
      <c r="AD48" s="44"/>
      <c r="AE48"/>
      <c r="AF48"/>
      <c r="AG48"/>
      <c r="AH48"/>
      <c r="AI48"/>
    </row>
    <row r="49" spans="2:35">
      <c r="B49" s="10" t="s">
        <v>39</v>
      </c>
      <c r="C49" s="120">
        <v>257663413</v>
      </c>
      <c r="D49" s="120">
        <v>254070990.69999999</v>
      </c>
      <c r="E49" s="110">
        <v>0</v>
      </c>
      <c r="F49" s="110"/>
      <c r="G49" s="110"/>
      <c r="H49" s="110"/>
      <c r="I49" s="110"/>
      <c r="J49" s="98"/>
      <c r="K49" s="98">
        <v>0</v>
      </c>
      <c r="L49" s="98"/>
      <c r="M49" s="98"/>
      <c r="N49" s="98"/>
      <c r="O49" s="98"/>
      <c r="P49" s="98">
        <v>0</v>
      </c>
      <c r="Q49" s="176">
        <f t="shared" si="0"/>
        <v>0</v>
      </c>
      <c r="R49"/>
      <c r="S49"/>
      <c r="T49" s="143"/>
      <c r="U49" s="44"/>
      <c r="V49" s="44"/>
      <c r="W49" s="44"/>
      <c r="AC49" s="44"/>
      <c r="AD49" s="44"/>
      <c r="AE49"/>
      <c r="AF49"/>
      <c r="AG49"/>
      <c r="AH49"/>
      <c r="AI49"/>
    </row>
    <row r="50" spans="2:35">
      <c r="B50" s="10" t="s">
        <v>40</v>
      </c>
      <c r="C50" s="110">
        <v>316453085</v>
      </c>
      <c r="D50" s="110">
        <v>243398406.00000003</v>
      </c>
      <c r="E50" s="110">
        <v>0</v>
      </c>
      <c r="F50" s="110"/>
      <c r="G50" s="110"/>
      <c r="H50" s="110"/>
      <c r="I50" s="110"/>
      <c r="J50" s="98"/>
      <c r="K50" s="98">
        <v>0</v>
      </c>
      <c r="L50" s="98">
        <v>0</v>
      </c>
      <c r="M50" s="98">
        <v>217701.43</v>
      </c>
      <c r="N50" s="98">
        <v>1402061.97</v>
      </c>
      <c r="O50" s="98">
        <v>85541.82</v>
      </c>
      <c r="P50" s="98">
        <v>49453150.060000002</v>
      </c>
      <c r="Q50" s="174">
        <f t="shared" si="0"/>
        <v>51158455.280000001</v>
      </c>
      <c r="R50"/>
      <c r="S50"/>
      <c r="T50" s="44"/>
      <c r="U50" s="44"/>
      <c r="V50" s="44"/>
      <c r="W50" s="44"/>
      <c r="AC50" s="44"/>
      <c r="AD50" s="44"/>
      <c r="AE50"/>
      <c r="AF50"/>
      <c r="AG50"/>
      <c r="AH50"/>
      <c r="AI50"/>
    </row>
    <row r="51" spans="2:35">
      <c r="B51" s="10" t="s">
        <v>41</v>
      </c>
      <c r="C51" s="110">
        <v>79372140</v>
      </c>
      <c r="D51" s="110">
        <v>16321563</v>
      </c>
      <c r="E51" s="110">
        <v>0</v>
      </c>
      <c r="F51" s="110"/>
      <c r="G51" s="110">
        <v>0</v>
      </c>
      <c r="H51" s="110"/>
      <c r="I51" s="110"/>
      <c r="J51" s="98"/>
      <c r="K51" s="98"/>
      <c r="L51" s="98"/>
      <c r="M51" s="98"/>
      <c r="N51" s="98"/>
      <c r="O51" s="98"/>
      <c r="P51" s="98"/>
      <c r="Q51" s="174">
        <f t="shared" si="0"/>
        <v>0</v>
      </c>
      <c r="R51"/>
      <c r="S51"/>
      <c r="T51" s="44"/>
      <c r="U51" s="44"/>
      <c r="V51" s="44"/>
      <c r="W51" s="44"/>
      <c r="AC51" s="44"/>
      <c r="AD51" s="44"/>
      <c r="AE51"/>
      <c r="AF51"/>
      <c r="AG51"/>
      <c r="AH51"/>
      <c r="AI51"/>
    </row>
    <row r="52" spans="2:35">
      <c r="B52" s="10" t="s">
        <v>157</v>
      </c>
      <c r="C52" s="110">
        <v>0</v>
      </c>
      <c r="D52" s="110">
        <v>21530399.100000001</v>
      </c>
      <c r="E52" s="110"/>
      <c r="F52" s="110"/>
      <c r="G52" s="110"/>
      <c r="H52" s="110"/>
      <c r="I52" s="110"/>
      <c r="J52" s="98"/>
      <c r="K52" s="98"/>
      <c r="L52" s="98"/>
      <c r="M52" s="98"/>
      <c r="N52" s="98">
        <v>2774747.5</v>
      </c>
      <c r="O52" s="98">
        <v>7741048.75</v>
      </c>
      <c r="P52" s="98">
        <v>4921100.4400000004</v>
      </c>
      <c r="Q52" s="174">
        <f t="shared" si="0"/>
        <v>15436896.690000001</v>
      </c>
      <c r="R52"/>
      <c r="S52"/>
      <c r="T52" s="44"/>
      <c r="U52" s="44"/>
      <c r="V52" s="44"/>
      <c r="W52" s="44"/>
      <c r="AC52" s="44"/>
      <c r="AD52" s="44"/>
      <c r="AE52"/>
      <c r="AF52"/>
      <c r="AG52"/>
      <c r="AH52"/>
      <c r="AI52"/>
    </row>
    <row r="53" spans="2:35">
      <c r="B53" s="10" t="s">
        <v>166</v>
      </c>
      <c r="C53" s="110">
        <v>0</v>
      </c>
      <c r="D53" s="110">
        <v>4530015.4000000004</v>
      </c>
      <c r="E53" s="110">
        <v>0</v>
      </c>
      <c r="F53" s="110">
        <v>0</v>
      </c>
      <c r="G53" s="110">
        <v>818644</v>
      </c>
      <c r="H53" s="110">
        <v>86680</v>
      </c>
      <c r="I53" s="110">
        <v>0</v>
      </c>
      <c r="J53" s="98"/>
      <c r="K53" s="98"/>
      <c r="L53" s="98"/>
      <c r="M53" s="98"/>
      <c r="N53" s="98"/>
      <c r="O53" s="98">
        <v>0</v>
      </c>
      <c r="P53" s="98">
        <v>1701252.94</v>
      </c>
      <c r="Q53" s="174">
        <f t="shared" si="0"/>
        <v>2606576.94</v>
      </c>
      <c r="R53"/>
      <c r="S53"/>
      <c r="T53" s="44"/>
      <c r="U53" s="44"/>
      <c r="V53" s="44"/>
      <c r="W53" s="44"/>
      <c r="AC53" s="44"/>
      <c r="AD53" s="44"/>
      <c r="AE53"/>
      <c r="AF53"/>
      <c r="AG53"/>
      <c r="AH53"/>
      <c r="AI53"/>
    </row>
    <row r="54" spans="2:35">
      <c r="B54" s="10" t="s">
        <v>42</v>
      </c>
      <c r="C54" s="110">
        <v>5391893</v>
      </c>
      <c r="D54" s="110">
        <v>5391893</v>
      </c>
      <c r="E54" s="110">
        <v>0</v>
      </c>
      <c r="F54" s="110"/>
      <c r="G54" s="110"/>
      <c r="H54" s="110"/>
      <c r="I54" s="110"/>
      <c r="J54" s="98"/>
      <c r="K54" s="98"/>
      <c r="L54" s="98"/>
      <c r="M54" s="98"/>
      <c r="N54" s="98"/>
      <c r="O54" s="98"/>
      <c r="P54" s="98"/>
      <c r="Q54" s="174">
        <f t="shared" si="0"/>
        <v>0</v>
      </c>
      <c r="R54"/>
      <c r="S54"/>
      <c r="T54" s="44"/>
      <c r="U54" s="44"/>
      <c r="V54" s="44"/>
      <c r="W54" s="44"/>
      <c r="AC54" s="44"/>
      <c r="AD54" s="44"/>
      <c r="AE54"/>
      <c r="AF54"/>
      <c r="AG54"/>
      <c r="AH54"/>
      <c r="AI54"/>
    </row>
    <row r="55" spans="2:35">
      <c r="B55" s="10" t="s">
        <v>167</v>
      </c>
      <c r="C55" s="110">
        <v>0</v>
      </c>
      <c r="D55" s="110">
        <v>10585056</v>
      </c>
      <c r="E55" s="110"/>
      <c r="F55" s="110"/>
      <c r="G55" s="110"/>
      <c r="H55" s="110"/>
      <c r="I55" s="110"/>
      <c r="J55" s="98"/>
      <c r="K55" s="98"/>
      <c r="L55" s="98"/>
      <c r="M55" s="98"/>
      <c r="N55" s="98"/>
      <c r="O55" s="98"/>
      <c r="P55" s="98">
        <v>9820481.6099999994</v>
      </c>
      <c r="Q55" s="174"/>
      <c r="R55"/>
      <c r="S55"/>
      <c r="T55" s="44"/>
      <c r="U55" s="44"/>
      <c r="V55" s="44"/>
      <c r="W55" s="44"/>
      <c r="AC55" s="44"/>
      <c r="AD55" s="44"/>
      <c r="AE55"/>
      <c r="AF55"/>
      <c r="AG55"/>
      <c r="AH55"/>
      <c r="AI55"/>
    </row>
    <row r="56" spans="2:35">
      <c r="B56" s="10" t="s">
        <v>60</v>
      </c>
      <c r="C56" s="110">
        <v>199597151</v>
      </c>
      <c r="D56" s="110">
        <v>274605372.21000004</v>
      </c>
      <c r="E56" s="110">
        <v>134089.22</v>
      </c>
      <c r="F56" s="110">
        <v>17446870.82</v>
      </c>
      <c r="G56" s="110">
        <v>26629223.609999999</v>
      </c>
      <c r="H56" s="110">
        <v>5592456.9199999999</v>
      </c>
      <c r="I56" s="110">
        <v>9245260.4399999995</v>
      </c>
      <c r="J56" s="98">
        <v>8005013.4900000002</v>
      </c>
      <c r="K56" s="98">
        <v>14235272.600000001</v>
      </c>
      <c r="L56" s="98">
        <v>3842733.29</v>
      </c>
      <c r="M56" s="98">
        <v>4364383.6100000003</v>
      </c>
      <c r="N56" s="98">
        <v>24760289.75</v>
      </c>
      <c r="O56" s="98">
        <v>5928770.1900000004</v>
      </c>
      <c r="P56" s="98">
        <v>10055686.960000001</v>
      </c>
      <c r="Q56" s="174">
        <f t="shared" si="0"/>
        <v>130240050.90000001</v>
      </c>
      <c r="R56"/>
      <c r="S56"/>
      <c r="T56" s="44"/>
      <c r="U56" s="44"/>
      <c r="V56" s="44"/>
      <c r="W56" s="44"/>
      <c r="AC56" s="44"/>
      <c r="AD56" s="44"/>
      <c r="AE56"/>
      <c r="AF56"/>
      <c r="AG56"/>
      <c r="AH56"/>
      <c r="AI56"/>
    </row>
    <row r="57" spans="2:35">
      <c r="B57" s="10" t="s">
        <v>61</v>
      </c>
      <c r="C57" s="110">
        <v>193060318</v>
      </c>
      <c r="D57" s="110">
        <v>294743071.98000002</v>
      </c>
      <c r="E57" s="110">
        <v>0</v>
      </c>
      <c r="F57" s="110">
        <v>33467263.510000002</v>
      </c>
      <c r="G57" s="110">
        <v>14219009.16</v>
      </c>
      <c r="H57" s="110">
        <v>0</v>
      </c>
      <c r="I57" s="110"/>
      <c r="J57" s="98">
        <v>37261383.840000004</v>
      </c>
      <c r="K57" s="98"/>
      <c r="L57" s="98">
        <v>46564297.060000002</v>
      </c>
      <c r="M57" s="98">
        <v>0</v>
      </c>
      <c r="N57" s="98">
        <v>43400246.229999997</v>
      </c>
      <c r="O57" s="98"/>
      <c r="P57" s="98">
        <v>91004227.730000004</v>
      </c>
      <c r="Q57" s="174">
        <f t="shared" si="0"/>
        <v>265916427.53000003</v>
      </c>
      <c r="R57"/>
      <c r="S57"/>
      <c r="T57" s="44"/>
      <c r="U57" s="44"/>
      <c r="V57" s="44"/>
      <c r="W57" s="44"/>
      <c r="AC57" s="44"/>
      <c r="AD57" s="44"/>
      <c r="AE57"/>
      <c r="AF57"/>
      <c r="AG57"/>
      <c r="AH57"/>
      <c r="AI57"/>
    </row>
    <row r="58" spans="2:35">
      <c r="B58" s="10" t="s">
        <v>120</v>
      </c>
      <c r="C58" s="110">
        <v>11168020</v>
      </c>
      <c r="D58" s="110">
        <v>31030010</v>
      </c>
      <c r="E58" s="110">
        <v>0</v>
      </c>
      <c r="F58" s="110">
        <v>31029948.43</v>
      </c>
      <c r="G58" s="110"/>
      <c r="H58" s="110"/>
      <c r="I58" s="110"/>
      <c r="J58" s="98"/>
      <c r="K58" s="98"/>
      <c r="L58" s="98"/>
      <c r="M58" s="98"/>
      <c r="N58" s="98"/>
      <c r="O58" s="98"/>
      <c r="P58" s="98">
        <v>0</v>
      </c>
      <c r="Q58" s="174">
        <f t="shared" si="0"/>
        <v>31029948.43</v>
      </c>
      <c r="R58"/>
      <c r="S58"/>
      <c r="T58" s="44"/>
      <c r="U58" s="44"/>
      <c r="V58" s="44"/>
      <c r="W58" s="44"/>
      <c r="AC58" s="44"/>
      <c r="AD58" s="44"/>
      <c r="AE58"/>
      <c r="AF58"/>
      <c r="AG58"/>
      <c r="AH58"/>
      <c r="AI58"/>
    </row>
    <row r="59" spans="2:35">
      <c r="B59" s="10" t="s">
        <v>45</v>
      </c>
      <c r="C59" s="110">
        <v>16395783</v>
      </c>
      <c r="D59" s="110">
        <v>179506609.16999999</v>
      </c>
      <c r="E59" s="110">
        <v>0</v>
      </c>
      <c r="F59" s="110"/>
      <c r="G59" s="110">
        <v>0</v>
      </c>
      <c r="H59" s="110"/>
      <c r="I59" s="110"/>
      <c r="J59" s="98"/>
      <c r="K59" s="98"/>
      <c r="L59" s="98"/>
      <c r="M59" s="98"/>
      <c r="N59" s="98"/>
      <c r="O59" s="98"/>
      <c r="P59" s="98">
        <v>114697880.40000001</v>
      </c>
      <c r="Q59" s="174">
        <f t="shared" si="0"/>
        <v>114697880.40000001</v>
      </c>
      <c r="R59"/>
      <c r="S59"/>
      <c r="T59" s="44"/>
      <c r="U59" s="44"/>
      <c r="V59" s="44"/>
      <c r="W59" s="44"/>
      <c r="AC59" s="44"/>
      <c r="AD59" s="44"/>
      <c r="AE59"/>
      <c r="AF59"/>
      <c r="AG59"/>
      <c r="AH59"/>
      <c r="AI59"/>
    </row>
    <row r="60" spans="2:35">
      <c r="B60" s="10" t="s">
        <v>141</v>
      </c>
      <c r="C60" s="110">
        <v>0</v>
      </c>
      <c r="D60" s="110">
        <v>1719723.7</v>
      </c>
      <c r="E60" s="110">
        <v>1718831.7</v>
      </c>
      <c r="F60" s="110">
        <v>0</v>
      </c>
      <c r="G60" s="110"/>
      <c r="H60" s="110"/>
      <c r="I60" s="110"/>
      <c r="J60" s="98"/>
      <c r="K60" s="98"/>
      <c r="L60" s="98"/>
      <c r="M60" s="98"/>
      <c r="N60" s="98"/>
      <c r="O60" s="98"/>
      <c r="P60" s="98"/>
      <c r="Q60" s="174">
        <f t="shared" si="0"/>
        <v>1718831.7</v>
      </c>
      <c r="R60"/>
      <c r="S60"/>
      <c r="T60" s="44"/>
      <c r="U60" s="44"/>
      <c r="V60" s="44"/>
      <c r="W60" s="44"/>
      <c r="AC60" s="44"/>
      <c r="AD60" s="44"/>
      <c r="AE60"/>
      <c r="AF60"/>
      <c r="AG60"/>
      <c r="AH60"/>
      <c r="AI60"/>
    </row>
    <row r="61" spans="2:35">
      <c r="B61" s="10" t="s">
        <v>169</v>
      </c>
      <c r="C61" s="110">
        <v>19618940</v>
      </c>
      <c r="D61" s="110">
        <v>19618940</v>
      </c>
      <c r="E61" s="110">
        <v>0</v>
      </c>
      <c r="F61" s="110"/>
      <c r="G61" s="110"/>
      <c r="H61" s="110"/>
      <c r="I61" s="110"/>
      <c r="J61" s="98"/>
      <c r="K61" s="98"/>
      <c r="L61" s="98"/>
      <c r="M61" s="98"/>
      <c r="N61" s="98"/>
      <c r="O61" s="98"/>
      <c r="P61" s="98">
        <v>8904736.6999999993</v>
      </c>
      <c r="Q61" s="174">
        <f t="shared" si="0"/>
        <v>8904736.6999999993</v>
      </c>
      <c r="R61"/>
      <c r="S61"/>
      <c r="T61" s="44"/>
      <c r="U61" s="44"/>
      <c r="V61" s="44"/>
      <c r="W61" s="44"/>
      <c r="AC61" s="44"/>
      <c r="AD61" s="44"/>
      <c r="AE61"/>
      <c r="AF61"/>
      <c r="AG61"/>
      <c r="AH61"/>
      <c r="AI61"/>
    </row>
    <row r="62" spans="2:35">
      <c r="B62" s="10" t="s">
        <v>71</v>
      </c>
      <c r="C62" s="110">
        <v>88479443</v>
      </c>
      <c r="D62" s="110">
        <v>84976591</v>
      </c>
      <c r="E62" s="110">
        <v>0</v>
      </c>
      <c r="F62" s="110"/>
      <c r="G62" s="110">
        <v>0</v>
      </c>
      <c r="H62" s="110"/>
      <c r="I62" s="110">
        <v>0</v>
      </c>
      <c r="J62" s="98"/>
      <c r="K62" s="98"/>
      <c r="L62" s="98"/>
      <c r="M62" s="98"/>
      <c r="N62" s="98"/>
      <c r="O62" s="98"/>
      <c r="P62" s="98">
        <v>0</v>
      </c>
      <c r="Q62" s="174">
        <f t="shared" si="0"/>
        <v>0</v>
      </c>
      <c r="R62"/>
      <c r="S62"/>
      <c r="T62" s="44"/>
      <c r="U62" s="44"/>
      <c r="V62" s="44"/>
      <c r="W62" s="44"/>
      <c r="AC62" s="44"/>
      <c r="AD62" s="44"/>
      <c r="AE62"/>
      <c r="AF62"/>
      <c r="AG62"/>
      <c r="AH62"/>
      <c r="AI62"/>
    </row>
    <row r="63" spans="2:35">
      <c r="B63" s="10" t="s">
        <v>54</v>
      </c>
      <c r="C63" s="110">
        <v>0</v>
      </c>
      <c r="D63" s="110">
        <v>1274725</v>
      </c>
      <c r="E63" s="110"/>
      <c r="F63" s="110"/>
      <c r="G63" s="110"/>
      <c r="H63" s="110"/>
      <c r="I63" s="110"/>
      <c r="J63" s="98"/>
      <c r="K63" s="98"/>
      <c r="L63" s="98"/>
      <c r="M63" s="98"/>
      <c r="N63" s="98">
        <v>0</v>
      </c>
      <c r="O63" s="98"/>
      <c r="P63" s="98">
        <v>1274725</v>
      </c>
      <c r="Q63" s="174">
        <f t="shared" si="0"/>
        <v>1274725</v>
      </c>
      <c r="R63"/>
      <c r="S63"/>
      <c r="T63" s="44"/>
      <c r="U63" s="44"/>
      <c r="V63" s="44"/>
      <c r="W63" s="44"/>
      <c r="AC63" s="44"/>
      <c r="AD63" s="44"/>
      <c r="AE63"/>
      <c r="AF63"/>
      <c r="AG63"/>
      <c r="AH63"/>
      <c r="AI63"/>
    </row>
    <row r="64" spans="2:35">
      <c r="B64" s="10" t="s">
        <v>176</v>
      </c>
      <c r="C64" s="110">
        <v>0</v>
      </c>
      <c r="D64" s="110">
        <v>10374616.699999999</v>
      </c>
      <c r="E64" s="110"/>
      <c r="F64" s="110"/>
      <c r="G64" s="110"/>
      <c r="H64" s="110"/>
      <c r="I64" s="110"/>
      <c r="J64" s="98"/>
      <c r="K64" s="98"/>
      <c r="L64" s="98"/>
      <c r="M64" s="98"/>
      <c r="N64" s="98"/>
      <c r="O64" s="98"/>
      <c r="P64" s="98">
        <v>10374616.699999999</v>
      </c>
      <c r="Q64" s="174"/>
      <c r="R64"/>
      <c r="S64"/>
      <c r="T64" s="44"/>
      <c r="U64" s="44"/>
      <c r="V64" s="44"/>
      <c r="W64" s="44"/>
      <c r="AC64" s="44"/>
      <c r="AD64" s="44"/>
      <c r="AE64"/>
      <c r="AF64"/>
      <c r="AG64"/>
      <c r="AH64"/>
      <c r="AI64"/>
    </row>
    <row r="65" spans="2:35">
      <c r="B65" s="10" t="s">
        <v>62</v>
      </c>
      <c r="C65" s="110">
        <v>0</v>
      </c>
      <c r="D65" s="110">
        <v>1554798.97</v>
      </c>
      <c r="E65" s="110"/>
      <c r="F65" s="110"/>
      <c r="G65" s="110">
        <v>0</v>
      </c>
      <c r="H65" s="110">
        <v>0</v>
      </c>
      <c r="I65" s="110">
        <v>0</v>
      </c>
      <c r="J65" s="98">
        <v>1482369.47</v>
      </c>
      <c r="K65" s="98">
        <v>415.3</v>
      </c>
      <c r="L65" s="98"/>
      <c r="M65" s="98"/>
      <c r="N65" s="98">
        <v>51920</v>
      </c>
      <c r="O65" s="98">
        <v>0</v>
      </c>
      <c r="P65" s="98">
        <v>19181.990000000002</v>
      </c>
      <c r="Q65" s="174">
        <f t="shared" si="0"/>
        <v>1553886.76</v>
      </c>
      <c r="R65"/>
      <c r="S65"/>
      <c r="T65" s="44"/>
      <c r="U65" s="44"/>
      <c r="V65" s="44"/>
      <c r="W65" s="44"/>
      <c r="AC65" s="44"/>
      <c r="AD65" s="44"/>
      <c r="AE65"/>
      <c r="AF65"/>
      <c r="AG65"/>
      <c r="AH65"/>
      <c r="AI65"/>
    </row>
    <row r="66" spans="2:35">
      <c r="B66" s="10" t="s">
        <v>125</v>
      </c>
      <c r="C66" s="110">
        <v>0</v>
      </c>
      <c r="D66" s="110">
        <v>2070.23</v>
      </c>
      <c r="E66" s="110"/>
      <c r="F66" s="110"/>
      <c r="G66" s="110"/>
      <c r="H66" s="110"/>
      <c r="I66" s="110"/>
      <c r="J66" s="98"/>
      <c r="K66" s="98"/>
      <c r="L66" s="98"/>
      <c r="M66" s="98"/>
      <c r="N66" s="98"/>
      <c r="O66" s="98"/>
      <c r="P66" s="98">
        <v>2070.23</v>
      </c>
      <c r="Q66" s="174"/>
      <c r="R66"/>
      <c r="S66"/>
      <c r="T66" s="44"/>
      <c r="U66" s="44"/>
      <c r="V66" s="44"/>
      <c r="W66" s="44"/>
      <c r="AC66" s="44"/>
      <c r="AD66" s="44"/>
      <c r="AE66"/>
      <c r="AF66"/>
      <c r="AG66"/>
      <c r="AH66"/>
      <c r="AI66"/>
    </row>
    <row r="67" spans="2:35">
      <c r="B67" s="10" t="s">
        <v>170</v>
      </c>
      <c r="C67" s="110">
        <v>19000000</v>
      </c>
      <c r="D67" s="110">
        <v>404479324.43000001</v>
      </c>
      <c r="E67" s="110">
        <v>0</v>
      </c>
      <c r="F67" s="110">
        <v>0</v>
      </c>
      <c r="G67" s="110">
        <v>75962998.200000003</v>
      </c>
      <c r="H67" s="110">
        <v>0</v>
      </c>
      <c r="I67" s="110">
        <v>0</v>
      </c>
      <c r="J67" s="98">
        <v>247800</v>
      </c>
      <c r="K67" s="98">
        <v>205122.93</v>
      </c>
      <c r="L67" s="98">
        <v>255970.06</v>
      </c>
      <c r="M67" s="98">
        <v>2229851.35</v>
      </c>
      <c r="N67" s="98">
        <v>0</v>
      </c>
      <c r="O67" s="98">
        <v>285065800</v>
      </c>
      <c r="P67" s="98">
        <v>12498311.5</v>
      </c>
      <c r="Q67" s="174">
        <f t="shared" si="0"/>
        <v>376465854.04000002</v>
      </c>
      <c r="R67"/>
      <c r="S67"/>
      <c r="T67" s="44"/>
      <c r="U67" s="44"/>
      <c r="V67" s="44"/>
      <c r="W67" s="44"/>
      <c r="AC67"/>
      <c r="AD67"/>
      <c r="AE67"/>
      <c r="AF67"/>
      <c r="AG67"/>
      <c r="AH67"/>
      <c r="AI67"/>
    </row>
    <row r="68" spans="2:35">
      <c r="B68" s="10" t="s">
        <v>177</v>
      </c>
      <c r="C68" s="110">
        <v>0</v>
      </c>
      <c r="D68" s="110">
        <v>2428802.9500000002</v>
      </c>
      <c r="E68" s="110"/>
      <c r="F68" s="110"/>
      <c r="G68" s="110"/>
      <c r="H68" s="110"/>
      <c r="I68" s="110"/>
      <c r="J68" s="98"/>
      <c r="K68" s="98"/>
      <c r="L68" s="98"/>
      <c r="M68" s="98"/>
      <c r="N68" s="98"/>
      <c r="O68" s="98"/>
      <c r="P68" s="98">
        <v>2428802.9500000002</v>
      </c>
      <c r="Q68" s="174"/>
      <c r="R68"/>
      <c r="S68"/>
      <c r="T68" s="44"/>
      <c r="U68" s="44"/>
      <c r="V68" s="44"/>
      <c r="W68" s="44"/>
      <c r="AC68"/>
      <c r="AD68"/>
      <c r="AE68"/>
      <c r="AF68"/>
      <c r="AG68"/>
      <c r="AH68"/>
      <c r="AI68"/>
    </row>
    <row r="69" spans="2:35">
      <c r="B69" s="10" t="s">
        <v>178</v>
      </c>
      <c r="C69" s="110">
        <v>0</v>
      </c>
      <c r="D69" s="110">
        <v>10033634.75</v>
      </c>
      <c r="E69" s="110"/>
      <c r="F69" s="110"/>
      <c r="G69" s="110"/>
      <c r="H69" s="110"/>
      <c r="I69" s="110"/>
      <c r="J69" s="98"/>
      <c r="K69" s="98"/>
      <c r="L69" s="98"/>
      <c r="M69" s="98"/>
      <c r="N69" s="98"/>
      <c r="O69" s="98"/>
      <c r="P69" s="98">
        <v>0</v>
      </c>
      <c r="Q69" s="174"/>
      <c r="R69"/>
      <c r="S69"/>
      <c r="T69" s="44"/>
      <c r="U69" s="44"/>
      <c r="V69" s="44"/>
      <c r="W69" s="44"/>
      <c r="AC69"/>
      <c r="AD69"/>
      <c r="AE69"/>
      <c r="AF69"/>
      <c r="AG69"/>
      <c r="AH69"/>
      <c r="AI69"/>
    </row>
    <row r="70" spans="2:35">
      <c r="B70" s="112" t="s">
        <v>64</v>
      </c>
      <c r="C70" s="121">
        <f>C10+C18+C25+C29++C44</f>
        <v>1484234610959</v>
      </c>
      <c r="D70" s="121">
        <f>D10+D18+D25+D29+D44+D21</f>
        <v>1563674700542.7498</v>
      </c>
      <c r="E70" s="94">
        <f t="shared" ref="E70:Q70" si="1">E10+E18+E21+E25+E29+E44</f>
        <v>134047156785.42996</v>
      </c>
      <c r="F70" s="94">
        <f t="shared" si="1"/>
        <v>96384797444.329987</v>
      </c>
      <c r="G70" s="94">
        <f t="shared" si="1"/>
        <v>112963862363.92999</v>
      </c>
      <c r="H70" s="94">
        <f t="shared" si="1"/>
        <v>102385081677.28</v>
      </c>
      <c r="I70" s="94">
        <f t="shared" si="1"/>
        <v>137048817622.07004</v>
      </c>
      <c r="J70" s="94">
        <f t="shared" si="1"/>
        <v>128238003019.78001</v>
      </c>
      <c r="K70" s="94">
        <f t="shared" si="1"/>
        <v>130472146453.47</v>
      </c>
      <c r="L70" s="94">
        <f t="shared" si="1"/>
        <v>125009741258.31001</v>
      </c>
      <c r="M70" s="94">
        <f t="shared" si="1"/>
        <v>109539306231.20999</v>
      </c>
      <c r="N70" s="94">
        <f t="shared" si="1"/>
        <v>114549917923.72005</v>
      </c>
      <c r="O70" s="94">
        <f t="shared" si="1"/>
        <v>158231885019.69003</v>
      </c>
      <c r="P70" s="94">
        <f t="shared" si="1"/>
        <v>172708279841.10001</v>
      </c>
      <c r="Q70" s="94">
        <f t="shared" si="1"/>
        <v>1521578995640.3201</v>
      </c>
      <c r="R70"/>
      <c r="S70"/>
      <c r="T70" s="44"/>
      <c r="U70" s="44"/>
      <c r="V70" s="44"/>
      <c r="W70" s="44"/>
      <c r="AC70"/>
      <c r="AD70"/>
      <c r="AE70"/>
      <c r="AF70"/>
      <c r="AG70"/>
      <c r="AH70"/>
      <c r="AI70"/>
    </row>
    <row r="71" spans="2:35">
      <c r="B71" s="84"/>
      <c r="C71" s="122"/>
      <c r="D71" s="122"/>
      <c r="E71"/>
      <c r="F71"/>
      <c r="G71"/>
      <c r="H71"/>
      <c r="I71"/>
      <c r="J71"/>
      <c r="K71"/>
      <c r="L71"/>
      <c r="M71"/>
      <c r="N71"/>
      <c r="O71"/>
      <c r="P71"/>
      <c r="Q71"/>
      <c r="R71"/>
      <c r="S71"/>
      <c r="T71" s="44"/>
      <c r="U71" s="44"/>
      <c r="V71" s="44"/>
      <c r="W71" s="44"/>
      <c r="AC71"/>
      <c r="AD71"/>
      <c r="AE71"/>
      <c r="AF71"/>
      <c r="AG71"/>
      <c r="AH71"/>
      <c r="AI71"/>
    </row>
    <row r="72" spans="2:35">
      <c r="B72" s="112"/>
      <c r="C72" s="123"/>
      <c r="D72" s="123"/>
      <c r="E72" s="102" t="s">
        <v>12</v>
      </c>
      <c r="F72" s="102" t="s">
        <v>13</v>
      </c>
      <c r="G72" s="102" t="s">
        <v>14</v>
      </c>
      <c r="H72" s="102" t="s">
        <v>15</v>
      </c>
      <c r="I72" s="102" t="str">
        <f t="shared" ref="I72:P72" si="2">+I9</f>
        <v>MAYO</v>
      </c>
      <c r="J72" s="102" t="str">
        <f t="shared" si="2"/>
        <v>JUNIO</v>
      </c>
      <c r="K72" s="102" t="str">
        <f t="shared" si="2"/>
        <v>JULIO</v>
      </c>
      <c r="L72" s="102" t="str">
        <f t="shared" si="2"/>
        <v>AGOSTO</v>
      </c>
      <c r="M72" s="102" t="str">
        <f t="shared" si="2"/>
        <v>SEPTIEMBRE</v>
      </c>
      <c r="N72" s="102" t="str">
        <f t="shared" si="2"/>
        <v>OCTUBRE</v>
      </c>
      <c r="O72" s="102" t="str">
        <f t="shared" si="2"/>
        <v>NOVIEMBRE</v>
      </c>
      <c r="P72" s="102" t="str">
        <f t="shared" si="2"/>
        <v>DICIEMBRE</v>
      </c>
      <c r="Q72" s="102" t="s">
        <v>24</v>
      </c>
      <c r="R72"/>
      <c r="S72"/>
      <c r="T72" s="44"/>
      <c r="U72" s="44"/>
      <c r="V72" s="44"/>
      <c r="W72" s="44"/>
      <c r="AC72"/>
      <c r="AD72"/>
      <c r="AE72"/>
      <c r="AF72"/>
      <c r="AG72"/>
      <c r="AH72"/>
      <c r="AI72"/>
    </row>
    <row r="73" spans="2:35">
      <c r="B73" s="8" t="s">
        <v>25</v>
      </c>
      <c r="C73" s="90">
        <v>22651587790</v>
      </c>
      <c r="D73" s="90">
        <v>20446221181.330002</v>
      </c>
      <c r="E73" s="90">
        <v>497704943.99000001</v>
      </c>
      <c r="F73" s="90">
        <v>137640128.93000001</v>
      </c>
      <c r="G73" s="90">
        <v>603827442.24000001</v>
      </c>
      <c r="H73" s="90">
        <v>508788619.51999998</v>
      </c>
      <c r="I73" s="90">
        <v>602359482.15999997</v>
      </c>
      <c r="J73" s="90">
        <v>106272894.84</v>
      </c>
      <c r="K73" s="90">
        <v>920691110.35000002</v>
      </c>
      <c r="L73" s="90">
        <v>2959097308.5599999</v>
      </c>
      <c r="M73" s="90">
        <v>1483063406.78</v>
      </c>
      <c r="N73" s="90">
        <v>760396485.66999996</v>
      </c>
      <c r="O73" s="90">
        <v>3965750603.5300002</v>
      </c>
      <c r="P73" s="90">
        <v>708428564.72000003</v>
      </c>
      <c r="Q73" s="90">
        <f t="shared" ref="Q73:Q83" si="3">SUM(E73:P73)</f>
        <v>13254020991.289999</v>
      </c>
      <c r="R73"/>
      <c r="S73"/>
      <c r="T73" s="44"/>
      <c r="U73" s="44"/>
      <c r="V73" s="44"/>
      <c r="W73" s="44"/>
      <c r="AC73"/>
      <c r="AD73"/>
      <c r="AE73"/>
      <c r="AF73"/>
      <c r="AG73"/>
      <c r="AH73"/>
      <c r="AI73"/>
    </row>
    <row r="74" spans="2:35">
      <c r="B74" s="115" t="s">
        <v>26</v>
      </c>
      <c r="C74" s="110">
        <v>22651587790</v>
      </c>
      <c r="D74" s="110">
        <v>17681635908</v>
      </c>
      <c r="E74" s="110">
        <v>497704943.99000001</v>
      </c>
      <c r="F74" s="110">
        <v>137640128.93000001</v>
      </c>
      <c r="G74" s="110">
        <v>603827442.24000001</v>
      </c>
      <c r="H74" s="110">
        <v>508788619.51999998</v>
      </c>
      <c r="I74" s="110">
        <v>602359482.15999997</v>
      </c>
      <c r="J74" s="98">
        <v>106272894.84</v>
      </c>
      <c r="K74" s="98">
        <v>920691110.35000002</v>
      </c>
      <c r="L74" s="98">
        <v>2959097308.5599999</v>
      </c>
      <c r="M74" s="98">
        <v>1483063406.78</v>
      </c>
      <c r="N74" s="98">
        <v>760396485.66999996</v>
      </c>
      <c r="O74" s="98">
        <v>3965750603.5300002</v>
      </c>
      <c r="P74" s="98">
        <v>708428564.72000003</v>
      </c>
      <c r="Q74" s="174">
        <f t="shared" si="3"/>
        <v>13254020991.289999</v>
      </c>
      <c r="R74"/>
      <c r="S74"/>
      <c r="T74" s="44"/>
      <c r="U74" s="44"/>
      <c r="V74" s="44"/>
      <c r="W74" s="44"/>
      <c r="AC74"/>
      <c r="AD74"/>
      <c r="AE74"/>
      <c r="AF74"/>
      <c r="AG74"/>
      <c r="AH74"/>
      <c r="AI74"/>
    </row>
    <row r="75" spans="2:35">
      <c r="B75" s="115" t="s">
        <v>139</v>
      </c>
      <c r="C75" s="110">
        <v>0</v>
      </c>
      <c r="D75" s="110">
        <v>2764585273.3299999</v>
      </c>
      <c r="E75" s="110"/>
      <c r="F75" s="110"/>
      <c r="G75" s="110"/>
      <c r="H75" s="110"/>
      <c r="I75" s="110"/>
      <c r="J75" s="98"/>
      <c r="K75" s="98"/>
      <c r="L75" s="98"/>
      <c r="M75" s="98"/>
      <c r="N75" s="98"/>
      <c r="O75" s="98"/>
      <c r="P75" s="98">
        <v>0</v>
      </c>
      <c r="Q75" s="174"/>
      <c r="R75"/>
      <c r="S75"/>
      <c r="T75" s="44"/>
      <c r="U75" s="44"/>
      <c r="V75" s="44"/>
      <c r="W75" s="44"/>
      <c r="AC75"/>
      <c r="AD75"/>
      <c r="AE75"/>
      <c r="AF75"/>
      <c r="AG75"/>
      <c r="AH75"/>
      <c r="AI75"/>
    </row>
    <row r="76" spans="2:35">
      <c r="B76" s="8" t="s">
        <v>30</v>
      </c>
      <c r="C76" s="90">
        <v>0</v>
      </c>
      <c r="D76" s="110">
        <v>0</v>
      </c>
      <c r="E76" s="90"/>
      <c r="F76" s="90"/>
      <c r="G76" s="90"/>
      <c r="H76" s="90"/>
      <c r="I76" s="90"/>
      <c r="J76" s="90"/>
      <c r="K76" s="90"/>
      <c r="L76" s="90"/>
      <c r="M76" s="90"/>
      <c r="N76" s="90"/>
      <c r="O76" s="90"/>
      <c r="P76" s="90">
        <v>0</v>
      </c>
      <c r="Q76" s="90">
        <f t="shared" si="3"/>
        <v>0</v>
      </c>
      <c r="R76"/>
      <c r="S76"/>
      <c r="T76" s="44"/>
      <c r="U76" s="44"/>
      <c r="V76" s="44"/>
      <c r="W76" s="44"/>
      <c r="AC76"/>
      <c r="AD76"/>
      <c r="AE76"/>
      <c r="AF76"/>
      <c r="AG76"/>
      <c r="AH76"/>
      <c r="AI76"/>
    </row>
    <row r="77" spans="2:35">
      <c r="B77" s="115" t="s">
        <v>26</v>
      </c>
      <c r="C77" s="110">
        <v>0</v>
      </c>
      <c r="D77" s="110">
        <v>0</v>
      </c>
      <c r="E77" s="90"/>
      <c r="F77" s="90"/>
      <c r="G77" s="90"/>
      <c r="H77" s="90"/>
      <c r="I77" s="90"/>
      <c r="J77" s="90"/>
      <c r="K77" s="90"/>
      <c r="L77" s="90"/>
      <c r="M77" s="90"/>
      <c r="N77" s="90"/>
      <c r="O77" s="90"/>
      <c r="P77" s="90">
        <f>0</f>
        <v>0</v>
      </c>
      <c r="Q77" s="174">
        <f t="shared" si="3"/>
        <v>0</v>
      </c>
      <c r="R77"/>
      <c r="S77"/>
      <c r="T77" s="44"/>
      <c r="U77" s="44"/>
      <c r="V77" s="44"/>
      <c r="W77" s="44"/>
      <c r="AC77"/>
      <c r="AD77"/>
      <c r="AE77"/>
      <c r="AF77"/>
      <c r="AG77"/>
      <c r="AH77"/>
      <c r="AI77"/>
    </row>
    <row r="78" spans="2:35">
      <c r="B78" s="8" t="s">
        <v>32</v>
      </c>
      <c r="C78" s="90">
        <v>0</v>
      </c>
      <c r="D78" s="90">
        <v>0</v>
      </c>
      <c r="E78" s="90"/>
      <c r="F78" s="90"/>
      <c r="G78" s="90"/>
      <c r="H78" s="90"/>
      <c r="I78" s="90"/>
      <c r="J78" s="90"/>
      <c r="K78" s="90"/>
      <c r="L78" s="90"/>
      <c r="M78" s="90"/>
      <c r="N78" s="90"/>
      <c r="O78" s="90">
        <v>2000000000</v>
      </c>
      <c r="P78" s="90">
        <v>-2000000000</v>
      </c>
      <c r="Q78" s="175">
        <f t="shared" si="3"/>
        <v>0</v>
      </c>
      <c r="R78"/>
      <c r="S78"/>
      <c r="T78" s="44"/>
      <c r="U78" s="44"/>
      <c r="V78" s="44"/>
      <c r="W78" s="44"/>
      <c r="AC78"/>
      <c r="AD78"/>
      <c r="AE78"/>
      <c r="AF78"/>
      <c r="AG78"/>
      <c r="AH78"/>
      <c r="AI78"/>
    </row>
    <row r="79" spans="2:35">
      <c r="B79" s="115" t="s">
        <v>150</v>
      </c>
      <c r="C79" s="110">
        <v>0</v>
      </c>
      <c r="D79" s="110">
        <v>0</v>
      </c>
      <c r="E79" s="91"/>
      <c r="F79" s="91"/>
      <c r="G79" s="91"/>
      <c r="H79" s="90"/>
      <c r="I79" s="90"/>
      <c r="J79" s="90"/>
      <c r="K79" s="90"/>
      <c r="L79" s="90"/>
      <c r="M79" s="90"/>
      <c r="N79" s="90"/>
      <c r="O79" s="90">
        <v>2000000000</v>
      </c>
      <c r="P79" s="90">
        <v>-2000000000</v>
      </c>
      <c r="Q79" s="174">
        <f t="shared" si="3"/>
        <v>0</v>
      </c>
      <c r="R79"/>
      <c r="S79"/>
      <c r="T79" s="44"/>
      <c r="U79" s="44"/>
      <c r="V79" s="44"/>
      <c r="W79" s="44"/>
      <c r="AC79"/>
      <c r="AD79"/>
      <c r="AE79"/>
      <c r="AF79"/>
      <c r="AG79"/>
      <c r="AH79"/>
      <c r="AI79"/>
    </row>
    <row r="80" spans="2:35">
      <c r="B80" s="8" t="s">
        <v>35</v>
      </c>
      <c r="C80" s="90">
        <v>85468922745</v>
      </c>
      <c r="D80" s="90">
        <v>87674289353.670013</v>
      </c>
      <c r="E80" s="90">
        <v>22332162107.849998</v>
      </c>
      <c r="F80" s="90">
        <v>8658934173.9300003</v>
      </c>
      <c r="G80" s="90">
        <v>10073575114.76</v>
      </c>
      <c r="H80" s="90">
        <v>10525399966.58</v>
      </c>
      <c r="I80" s="90">
        <v>5847751320.1900005</v>
      </c>
      <c r="J80" s="90">
        <v>1366646238.48</v>
      </c>
      <c r="K80" s="90">
        <v>0</v>
      </c>
      <c r="L80" s="90">
        <v>193672586.94</v>
      </c>
      <c r="M80" s="90">
        <v>2074904440.6800001</v>
      </c>
      <c r="N80" s="90">
        <v>7172806948.1700001</v>
      </c>
      <c r="O80" s="90">
        <v>6316607268.4099998</v>
      </c>
      <c r="P80" s="90">
        <v>13032432221.889999</v>
      </c>
      <c r="Q80" s="90">
        <f t="shared" si="3"/>
        <v>87594892387.880005</v>
      </c>
      <c r="R80"/>
      <c r="S80"/>
      <c r="T80" s="44"/>
      <c r="U80" s="44"/>
      <c r="V80" s="44"/>
      <c r="W80" s="44"/>
      <c r="AC80"/>
      <c r="AD80"/>
      <c r="AE80"/>
      <c r="AF80"/>
      <c r="AG80"/>
      <c r="AH80"/>
      <c r="AI80"/>
    </row>
    <row r="81" spans="2:35">
      <c r="B81" s="115" t="s">
        <v>39</v>
      </c>
      <c r="C81" s="110">
        <v>194902312</v>
      </c>
      <c r="D81" s="110">
        <v>0</v>
      </c>
      <c r="E81" s="110">
        <v>0</v>
      </c>
      <c r="F81" s="110"/>
      <c r="G81" s="110"/>
      <c r="H81" s="110"/>
      <c r="I81" s="110"/>
      <c r="J81" s="98"/>
      <c r="K81" s="98"/>
      <c r="L81" s="98">
        <v>0</v>
      </c>
      <c r="M81" s="98"/>
      <c r="N81" s="98"/>
      <c r="O81" s="98"/>
      <c r="P81" s="98">
        <v>0</v>
      </c>
      <c r="Q81" s="174">
        <f t="shared" si="3"/>
        <v>0</v>
      </c>
      <c r="R81"/>
      <c r="S81"/>
      <c r="T81" s="44"/>
      <c r="U81" s="44"/>
      <c r="V81" s="44"/>
      <c r="W81" s="44"/>
      <c r="AC81" s="44"/>
      <c r="AD81" s="44"/>
      <c r="AE81"/>
      <c r="AF81"/>
      <c r="AG81"/>
      <c r="AH81"/>
      <c r="AI81"/>
    </row>
    <row r="82" spans="2:35">
      <c r="B82" s="115" t="s">
        <v>71</v>
      </c>
      <c r="C82" s="110">
        <v>45499000000</v>
      </c>
      <c r="D82" s="110">
        <v>30252682297.120003</v>
      </c>
      <c r="E82" s="110">
        <v>16150973120.200001</v>
      </c>
      <c r="F82" s="110"/>
      <c r="G82" s="110">
        <v>6277310000</v>
      </c>
      <c r="H82" s="110">
        <v>0</v>
      </c>
      <c r="I82" s="110"/>
      <c r="J82" s="110"/>
      <c r="K82" s="110"/>
      <c r="L82" s="110">
        <v>0</v>
      </c>
      <c r="M82" s="110">
        <v>0</v>
      </c>
      <c r="N82" s="98">
        <v>7052914715.0299997</v>
      </c>
      <c r="O82" s="98">
        <v>3954919847.25</v>
      </c>
      <c r="P82" s="98">
        <v>-3183435674.7900009</v>
      </c>
      <c r="Q82" s="174">
        <f t="shared" si="3"/>
        <v>30252682007.689999</v>
      </c>
      <c r="R82"/>
      <c r="S82"/>
      <c r="T82" s="44"/>
      <c r="U82" s="44"/>
      <c r="V82" s="44"/>
      <c r="W82" s="44"/>
      <c r="AC82" s="44"/>
      <c r="AD82" s="44"/>
      <c r="AE82"/>
      <c r="AF82"/>
      <c r="AG82"/>
      <c r="AH82"/>
      <c r="AI82"/>
    </row>
    <row r="83" spans="2:35">
      <c r="B83" s="115" t="s">
        <v>52</v>
      </c>
      <c r="C83" s="110">
        <v>39775020433</v>
      </c>
      <c r="D83" s="110">
        <v>57421607056.550003</v>
      </c>
      <c r="E83" s="110">
        <v>6181188987.6499996</v>
      </c>
      <c r="F83" s="110">
        <v>8658934173.9300003</v>
      </c>
      <c r="G83" s="110">
        <v>3796265114.7600002</v>
      </c>
      <c r="H83" s="110">
        <v>10525399966.58</v>
      </c>
      <c r="I83" s="110">
        <v>5847751320.1900005</v>
      </c>
      <c r="J83" s="98">
        <v>1366646238.48</v>
      </c>
      <c r="K83" s="98">
        <v>0</v>
      </c>
      <c r="L83" s="98">
        <v>193672586.94</v>
      </c>
      <c r="M83" s="98">
        <v>2074904440.6800001</v>
      </c>
      <c r="N83" s="98">
        <v>119892233.14000002</v>
      </c>
      <c r="O83" s="98">
        <v>2361687421.1599998</v>
      </c>
      <c r="P83" s="98">
        <v>16215867896.68</v>
      </c>
      <c r="Q83" s="174">
        <f t="shared" si="3"/>
        <v>57342210380.19001</v>
      </c>
      <c r="R83"/>
      <c r="S83"/>
      <c r="AE83"/>
      <c r="AF83"/>
      <c r="AG83"/>
      <c r="AH83"/>
      <c r="AI83"/>
    </row>
    <row r="84" spans="2:35">
      <c r="B84" s="112" t="s">
        <v>79</v>
      </c>
      <c r="C84" s="121">
        <f>C73+C80+C78+C76</f>
        <v>108120510535</v>
      </c>
      <c r="D84" s="121">
        <f>D73+D80+D78+D76</f>
        <v>108120510535.00002</v>
      </c>
      <c r="E84" s="94">
        <f t="shared" ref="E84:P84" si="4">E73+E80+E76+E78</f>
        <v>22829867051.84</v>
      </c>
      <c r="F84" s="94">
        <f t="shared" si="4"/>
        <v>8796574302.8600006</v>
      </c>
      <c r="G84" s="94">
        <f t="shared" si="4"/>
        <v>10677402557</v>
      </c>
      <c r="H84" s="94">
        <f t="shared" si="4"/>
        <v>11034188586.1</v>
      </c>
      <c r="I84" s="94">
        <f t="shared" si="4"/>
        <v>6450110802.3500004</v>
      </c>
      <c r="J84" s="94">
        <f t="shared" si="4"/>
        <v>1472919133.3199999</v>
      </c>
      <c r="K84" s="94">
        <f t="shared" si="4"/>
        <v>920691110.35000002</v>
      </c>
      <c r="L84" s="94">
        <f t="shared" si="4"/>
        <v>3152769895.5</v>
      </c>
      <c r="M84" s="94">
        <f t="shared" si="4"/>
        <v>3557967847.46</v>
      </c>
      <c r="N84" s="94">
        <f t="shared" si="4"/>
        <v>7933203433.8400002</v>
      </c>
      <c r="O84" s="94">
        <f t="shared" si="4"/>
        <v>12282357871.940001</v>
      </c>
      <c r="P84" s="94">
        <f t="shared" si="4"/>
        <v>11740860786.609999</v>
      </c>
      <c r="Q84" s="145">
        <f>Q73+Q76+Q78+Q80</f>
        <v>100848913379.17</v>
      </c>
      <c r="S84" s="44"/>
      <c r="AE84"/>
      <c r="AF84"/>
      <c r="AG84"/>
      <c r="AH84"/>
      <c r="AI84"/>
    </row>
    <row r="85" spans="2:35" s="3" customFormat="1">
      <c r="B85" s="84"/>
      <c r="C85" s="124"/>
      <c r="D85" s="124"/>
      <c r="E85" s="88"/>
      <c r="F85" s="88"/>
      <c r="G85" s="88"/>
      <c r="H85" s="88"/>
      <c r="I85" s="88"/>
      <c r="J85" s="88"/>
      <c r="K85" s="88"/>
      <c r="L85" s="88"/>
      <c r="M85" s="88"/>
      <c r="N85" s="88"/>
      <c r="O85" s="88"/>
      <c r="P85" s="88"/>
      <c r="Q85" s="88"/>
      <c r="S85" s="44"/>
      <c r="X85"/>
      <c r="Y85"/>
      <c r="Z85"/>
      <c r="AA85"/>
      <c r="AB85"/>
    </row>
    <row r="86" spans="2:35" s="3" customFormat="1">
      <c r="B86" s="112" t="s">
        <v>80</v>
      </c>
      <c r="C86" s="121">
        <f t="shared" ref="C86:Q86" si="5">C70+C84</f>
        <v>1592355121494</v>
      </c>
      <c r="D86" s="121">
        <f t="shared" si="5"/>
        <v>1671795211077.7498</v>
      </c>
      <c r="E86" s="94">
        <f t="shared" si="5"/>
        <v>156877023837.26996</v>
      </c>
      <c r="F86" s="94">
        <f t="shared" si="5"/>
        <v>105181371747.18999</v>
      </c>
      <c r="G86" s="94">
        <f t="shared" si="5"/>
        <v>123641264920.92999</v>
      </c>
      <c r="H86" s="94">
        <f t="shared" si="5"/>
        <v>113419270263.38</v>
      </c>
      <c r="I86" s="94">
        <f t="shared" si="5"/>
        <v>143498928424.42004</v>
      </c>
      <c r="J86" s="94">
        <f t="shared" si="5"/>
        <v>129710922153.10002</v>
      </c>
      <c r="K86" s="94">
        <f t="shared" si="5"/>
        <v>131392837563.82001</v>
      </c>
      <c r="L86" s="94">
        <f t="shared" si="5"/>
        <v>128162511153.81001</v>
      </c>
      <c r="M86" s="94">
        <f t="shared" si="5"/>
        <v>113097274078.67</v>
      </c>
      <c r="N86" s="94">
        <f t="shared" si="5"/>
        <v>122483121357.56004</v>
      </c>
      <c r="O86" s="94">
        <f t="shared" si="5"/>
        <v>170514242891.63004</v>
      </c>
      <c r="P86" s="94">
        <f t="shared" si="5"/>
        <v>184449140627.70999</v>
      </c>
      <c r="Q86" s="145">
        <f t="shared" si="5"/>
        <v>1622427909019.49</v>
      </c>
      <c r="X86"/>
      <c r="Y86"/>
      <c r="Z86"/>
      <c r="AA86"/>
      <c r="AB86"/>
    </row>
    <row r="87" spans="2:35" s="3" customFormat="1">
      <c r="B87" s="25" t="s">
        <v>144</v>
      </c>
      <c r="C87" s="170"/>
      <c r="D87" s="170"/>
      <c r="E87" s="170"/>
      <c r="F87" s="170"/>
      <c r="G87" s="170"/>
      <c r="H87" s="170"/>
      <c r="I87" s="170"/>
      <c r="J87" s="170"/>
      <c r="K87" s="170"/>
      <c r="L87" s="170"/>
      <c r="M87" s="170"/>
      <c r="N87" s="170"/>
      <c r="O87" s="170"/>
      <c r="P87" s="170"/>
      <c r="Q87" s="170"/>
      <c r="X87"/>
      <c r="Y87"/>
      <c r="Z87"/>
      <c r="AA87"/>
      <c r="AB87"/>
    </row>
    <row r="88" spans="2:35" s="3" customFormat="1">
      <c r="B88" s="27" t="s">
        <v>179</v>
      </c>
      <c r="C88" s="85"/>
      <c r="D88" s="85"/>
      <c r="E88" s="2"/>
      <c r="F88" s="2"/>
      <c r="G88" s="2"/>
      <c r="H88" s="2"/>
      <c r="I88" s="2"/>
      <c r="J88" s="2"/>
      <c r="K88" s="2"/>
      <c r="L88" s="2"/>
      <c r="M88" s="2"/>
      <c r="N88" s="2"/>
      <c r="O88" s="2"/>
      <c r="P88" s="28"/>
      <c r="Q88" s="28"/>
      <c r="X88"/>
      <c r="Y88"/>
      <c r="Z88"/>
      <c r="AA88"/>
      <c r="AB88"/>
    </row>
    <row r="89" spans="2:35" s="3" customFormat="1">
      <c r="B89" s="29" t="s">
        <v>83</v>
      </c>
      <c r="C89" s="27"/>
      <c r="D89" s="27"/>
      <c r="E89" s="149"/>
      <c r="F89" s="149"/>
      <c r="G89" s="149"/>
      <c r="H89" s="149"/>
      <c r="I89" s="27"/>
      <c r="J89" s="27"/>
      <c r="K89" s="27"/>
      <c r="L89" s="27"/>
      <c r="M89" s="27"/>
      <c r="N89" s="27"/>
      <c r="O89" s="27"/>
      <c r="P89" s="27"/>
      <c r="Q89" s="2"/>
      <c r="X89"/>
      <c r="Y89"/>
      <c r="Z89"/>
      <c r="AA89"/>
      <c r="AB89"/>
    </row>
    <row r="90" spans="2:35" s="3" customFormat="1" ht="48">
      <c r="B90" s="178" t="s">
        <v>180</v>
      </c>
      <c r="C90" s="30"/>
      <c r="D90" s="30"/>
      <c r="E90" s="148"/>
      <c r="F90" s="148"/>
      <c r="G90" s="148"/>
      <c r="H90" s="148"/>
      <c r="I90" s="30"/>
      <c r="J90" s="140"/>
      <c r="K90" s="140"/>
      <c r="L90" s="140"/>
      <c r="M90" s="140"/>
      <c r="N90" s="30"/>
      <c r="O90" s="30"/>
      <c r="P90" s="30"/>
      <c r="Q90" s="30"/>
      <c r="X90"/>
      <c r="Y90"/>
      <c r="Z90"/>
      <c r="AA90"/>
      <c r="AB90"/>
    </row>
    <row r="91" spans="2:35" s="3" customFormat="1">
      <c r="C91" s="31"/>
      <c r="D91" s="31"/>
      <c r="E91" s="32"/>
      <c r="F91" s="32"/>
      <c r="G91" s="32"/>
      <c r="H91" s="32"/>
      <c r="I91" s="32"/>
      <c r="J91" s="32"/>
      <c r="K91" s="32"/>
      <c r="L91" s="32"/>
      <c r="M91" s="32"/>
      <c r="X91"/>
      <c r="Y91"/>
      <c r="Z91"/>
      <c r="AA91"/>
      <c r="AB91"/>
    </row>
    <row r="92" spans="2:35" s="3" customFormat="1">
      <c r="B92" s="31"/>
      <c r="C92"/>
      <c r="D92"/>
      <c r="E92" s="14"/>
      <c r="F92" s="14"/>
      <c r="G92" s="14"/>
      <c r="H92" s="14"/>
      <c r="I92" s="14"/>
      <c r="J92" s="14"/>
      <c r="K92" s="14"/>
      <c r="L92" s="14"/>
      <c r="M92" s="14"/>
      <c r="X92"/>
      <c r="Y92"/>
      <c r="Z92"/>
      <c r="AA92"/>
      <c r="AB92"/>
    </row>
    <row r="93" spans="2:35" s="3" customFormat="1">
      <c r="B93"/>
      <c r="C93"/>
      <c r="D93"/>
      <c r="E93" s="37"/>
      <c r="F93" s="37"/>
      <c r="G93" s="37"/>
      <c r="H93" s="37"/>
      <c r="I93" s="37"/>
      <c r="J93" s="37"/>
      <c r="K93" s="37"/>
      <c r="L93" s="37"/>
      <c r="M93" s="37"/>
      <c r="X93"/>
      <c r="Y93"/>
      <c r="Z93"/>
      <c r="AA93"/>
      <c r="AB93"/>
    </row>
    <row r="94" spans="2:35" s="3" customFormat="1">
      <c r="B94"/>
      <c r="C94" s="27"/>
      <c r="D94" s="27"/>
      <c r="E94" s="37"/>
      <c r="F94" s="37"/>
      <c r="G94" s="37"/>
      <c r="H94" s="37"/>
      <c r="I94" s="37"/>
      <c r="J94" s="37"/>
      <c r="K94" s="37"/>
      <c r="L94" s="37"/>
      <c r="M94" s="37"/>
      <c r="X94"/>
      <c r="Y94"/>
      <c r="Z94"/>
      <c r="AA94"/>
      <c r="AB94"/>
    </row>
    <row r="95" spans="2:35" s="3" customFormat="1">
      <c r="B95"/>
      <c r="C95"/>
      <c r="D95"/>
      <c r="E95" s="150"/>
      <c r="F95" s="150"/>
      <c r="G95" s="150"/>
      <c r="H95" s="150"/>
      <c r="I95" s="14"/>
      <c r="J95" s="14"/>
      <c r="K95" s="14"/>
      <c r="L95" s="14"/>
      <c r="M95" s="14"/>
      <c r="N95" s="14"/>
      <c r="O95" s="14"/>
      <c r="P95" s="14"/>
      <c r="Q95" s="14"/>
      <c r="X95"/>
      <c r="Y95"/>
      <c r="Z95"/>
      <c r="AA95"/>
      <c r="AB95"/>
      <c r="AE95"/>
    </row>
    <row r="96" spans="2:35" s="3" customFormat="1">
      <c r="B96"/>
      <c r="C96"/>
      <c r="D96"/>
      <c r="E96" s="1"/>
      <c r="F96" s="1"/>
      <c r="G96" s="1"/>
      <c r="H96" s="1"/>
      <c r="I96" s="14"/>
      <c r="J96" s="14"/>
      <c r="K96" s="14"/>
      <c r="L96" s="14"/>
      <c r="M96" s="14"/>
      <c r="N96" s="14"/>
      <c r="O96" s="14"/>
      <c r="P96" s="14"/>
      <c r="Q96" s="14"/>
      <c r="X96"/>
      <c r="Y96"/>
      <c r="Z96"/>
      <c r="AA96"/>
      <c r="AB96"/>
      <c r="AE96"/>
    </row>
    <row r="97" spans="2:36">
      <c r="E97" s="38"/>
      <c r="F97" s="38"/>
      <c r="AE97"/>
      <c r="AF97"/>
      <c r="AG97"/>
      <c r="AH97"/>
      <c r="AI97"/>
    </row>
    <row r="98" spans="2:36">
      <c r="AE98"/>
      <c r="AF98"/>
      <c r="AG98"/>
      <c r="AH98"/>
      <c r="AI98"/>
    </row>
    <row r="99" spans="2:36">
      <c r="AE99"/>
      <c r="AF99"/>
      <c r="AG99"/>
      <c r="AH99"/>
      <c r="AI99"/>
    </row>
    <row r="100" spans="2:36">
      <c r="AE100"/>
      <c r="AF100"/>
      <c r="AG100"/>
      <c r="AH100"/>
      <c r="AI100"/>
    </row>
    <row r="101" spans="2:36">
      <c r="C101" s="8"/>
      <c r="D101" s="8"/>
      <c r="E101" s="90"/>
      <c r="F101" s="90"/>
      <c r="G101" s="90"/>
      <c r="H101" s="90"/>
      <c r="AE101"/>
      <c r="AF101"/>
      <c r="AG101"/>
      <c r="AH101"/>
      <c r="AI101"/>
    </row>
    <row r="102" spans="2:36">
      <c r="C102" s="8"/>
      <c r="D102" s="8"/>
      <c r="E102" s="90"/>
      <c r="F102" s="90"/>
      <c r="G102" s="90"/>
      <c r="H102" s="90"/>
      <c r="AE102"/>
      <c r="AF102"/>
      <c r="AG102"/>
      <c r="AH102"/>
      <c r="AI102"/>
    </row>
    <row r="103" spans="2:36">
      <c r="C103" s="8"/>
      <c r="D103" s="8"/>
      <c r="E103" s="90"/>
      <c r="F103" s="90"/>
      <c r="G103" s="90"/>
      <c r="H103" s="90"/>
      <c r="AE103"/>
      <c r="AF103"/>
      <c r="AG103"/>
      <c r="AH103"/>
      <c r="AI103"/>
    </row>
    <row r="104" spans="2:36">
      <c r="C104" s="8"/>
      <c r="D104" s="8"/>
      <c r="E104" s="90"/>
      <c r="F104" s="90"/>
      <c r="G104" s="90"/>
      <c r="H104" s="90"/>
      <c r="AE104"/>
      <c r="AF104"/>
      <c r="AG104"/>
      <c r="AH104"/>
      <c r="AI104"/>
    </row>
    <row r="105" spans="2:36">
      <c r="C105" s="8"/>
      <c r="D105" s="8"/>
      <c r="E105" s="90"/>
      <c r="F105" s="90"/>
      <c r="G105" s="90"/>
      <c r="H105" s="90"/>
      <c r="AE105"/>
      <c r="AF105"/>
      <c r="AG105"/>
      <c r="AH105"/>
      <c r="AI105"/>
    </row>
    <row r="106" spans="2:36">
      <c r="AE106"/>
      <c r="AF106"/>
      <c r="AG106"/>
      <c r="AH106"/>
      <c r="AI106"/>
    </row>
    <row r="109" spans="2:36">
      <c r="C109" s="116"/>
      <c r="D109" s="116"/>
      <c r="E109" s="90"/>
      <c r="F109" s="90"/>
      <c r="G109" s="90"/>
      <c r="H109" s="90"/>
    </row>
    <row r="110" spans="2:36">
      <c r="C110" s="116"/>
      <c r="D110" s="116"/>
      <c r="E110" s="90"/>
      <c r="F110" s="90"/>
      <c r="G110" s="90"/>
      <c r="H110" s="90"/>
    </row>
    <row r="111" spans="2:36">
      <c r="C111" s="116"/>
      <c r="D111" s="116"/>
      <c r="E111" s="90"/>
      <c r="F111" s="90"/>
      <c r="G111" s="90"/>
      <c r="H111" s="90"/>
    </row>
    <row r="112" spans="2:36" s="14" customFormat="1">
      <c r="B112"/>
      <c r="C112" s="116"/>
      <c r="D112" s="116"/>
      <c r="E112" s="90"/>
      <c r="F112" s="90"/>
      <c r="G112" s="90"/>
      <c r="H112" s="90"/>
      <c r="R112" s="3"/>
      <c r="S112" s="3"/>
      <c r="T112" s="3"/>
      <c r="U112" s="3"/>
      <c r="V112" s="3"/>
      <c r="W112" s="3"/>
      <c r="X112"/>
      <c r="Y112"/>
      <c r="Z112"/>
      <c r="AA112"/>
      <c r="AB112"/>
      <c r="AC112" s="3"/>
      <c r="AD112" s="3"/>
      <c r="AE112" s="3"/>
      <c r="AF112" s="3"/>
      <c r="AG112" s="3"/>
      <c r="AH112" s="3"/>
      <c r="AI112" s="3"/>
      <c r="AJ112"/>
    </row>
    <row r="113" spans="3:8">
      <c r="C113" s="116"/>
      <c r="D113" s="116"/>
      <c r="E113" s="90"/>
      <c r="F113" s="90"/>
      <c r="G113" s="90"/>
      <c r="H113" s="90"/>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76:Q84 Q67 Q10:Q15 Q17:Q29 Q31:Q46 Q48:Q54 Q56:Q63 Q65 Q7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36CEE-D88A-493A-B693-375863DCF4B7}"/>
</file>

<file path=customXml/itemProps2.xml><?xml version="1.0" encoding="utf-8"?>
<ds:datastoreItem xmlns:ds="http://schemas.openxmlformats.org/officeDocument/2006/customXml" ds:itemID="{EE77ED02-1DAB-421F-A7D6-398595FA7F06}"/>
</file>

<file path=customXml/itemProps3.xml><?xml version="1.0" encoding="utf-8"?>
<ds:datastoreItem xmlns:ds="http://schemas.openxmlformats.org/officeDocument/2006/customXml" ds:itemID="{5FDC776F-1193-43C1-8AB1-BEBF7FD51C34}"/>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2026-03-16T17:01:30Z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