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yli_digepres_gob_do/Documents/Desktop/"/>
    </mc:Choice>
  </mc:AlternateContent>
  <xr:revisionPtr revIDLastSave="52" documentId="8_{9C3775CD-FA75-41DE-A4EF-6BF4BBD75EE3}" xr6:coauthVersionLast="47" xr6:coauthVersionMax="47" xr10:uidLastSave="{A53E986C-1A87-436C-A1E4-BFD6D44199E6}"/>
  <bookViews>
    <workbookView xWindow="-120" yWindow="-120" windowWidth="29040" windowHeight="15720" xr2:uid="{AFEEC57C-C262-4B82-A6B7-6C1A81B89392}"/>
  </bookViews>
  <sheets>
    <sheet name="2014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2" l="1"/>
  <c r="M48" i="2"/>
  <c r="L48" i="2"/>
  <c r="K48" i="2"/>
  <c r="J48" i="2"/>
  <c r="I48" i="2"/>
  <c r="H48" i="2"/>
  <c r="G48" i="2"/>
  <c r="F48" i="2"/>
  <c r="E48" i="2"/>
  <c r="D48" i="2"/>
  <c r="C48" i="2"/>
  <c r="N61" i="2"/>
  <c r="M61" i="2"/>
  <c r="M63" i="2" s="1"/>
  <c r="L61" i="2"/>
  <c r="K61" i="2"/>
  <c r="H37" i="2"/>
  <c r="I37" i="2"/>
  <c r="J37" i="2"/>
  <c r="K37" i="2"/>
  <c r="L37" i="2"/>
  <c r="G37" i="2"/>
  <c r="L28" i="2"/>
  <c r="K28" i="2"/>
  <c r="K25" i="2"/>
  <c r="K19" i="2"/>
  <c r="K12" i="2"/>
  <c r="K10" i="2"/>
  <c r="L25" i="2"/>
  <c r="L19" i="2"/>
  <c r="L10" i="2"/>
  <c r="L12" i="2"/>
  <c r="J53" i="2"/>
  <c r="J61" i="2" s="1"/>
  <c r="D37" i="2"/>
  <c r="E37" i="2"/>
  <c r="F37" i="2"/>
  <c r="C37" i="2"/>
  <c r="D53" i="2"/>
  <c r="E53" i="2"/>
  <c r="F53" i="2"/>
  <c r="G53" i="2"/>
  <c r="H53" i="2"/>
  <c r="I53" i="2"/>
  <c r="C53" i="2"/>
  <c r="H10" i="2"/>
  <c r="H12" i="2"/>
  <c r="H19" i="2"/>
  <c r="H25" i="2"/>
  <c r="H28" i="2"/>
  <c r="H51" i="2"/>
  <c r="H58" i="2"/>
  <c r="G58" i="2"/>
  <c r="G51" i="2"/>
  <c r="G28" i="2"/>
  <c r="G25" i="2"/>
  <c r="G19" i="2"/>
  <c r="G12" i="2"/>
  <c r="G10" i="2"/>
  <c r="F58" i="2"/>
  <c r="F51" i="2"/>
  <c r="F28" i="2"/>
  <c r="F25" i="2"/>
  <c r="F19" i="2"/>
  <c r="F12" i="2"/>
  <c r="F10" i="2"/>
  <c r="E58" i="2"/>
  <c r="E51" i="2"/>
  <c r="E28" i="2"/>
  <c r="E25" i="2"/>
  <c r="E19" i="2"/>
  <c r="E12" i="2"/>
  <c r="E10" i="2"/>
  <c r="D58" i="2"/>
  <c r="D51" i="2"/>
  <c r="D28" i="2"/>
  <c r="D25" i="2"/>
  <c r="D19" i="2"/>
  <c r="D12" i="2"/>
  <c r="D10" i="2"/>
  <c r="C58" i="2"/>
  <c r="C51" i="2"/>
  <c r="C28" i="2"/>
  <c r="C25" i="2"/>
  <c r="C19" i="2"/>
  <c r="C12" i="2"/>
  <c r="C10" i="2"/>
  <c r="I58" i="2"/>
  <c r="I51" i="2"/>
  <c r="I28" i="2"/>
  <c r="I25" i="2"/>
  <c r="I19" i="2"/>
  <c r="I12" i="2"/>
  <c r="I10" i="2"/>
  <c r="N63" i="2" l="1"/>
  <c r="E61" i="2"/>
  <c r="I61" i="2"/>
  <c r="H61" i="2"/>
  <c r="E63" i="2"/>
  <c r="G61" i="2"/>
  <c r="L63" i="2"/>
  <c r="F61" i="2"/>
  <c r="K63" i="2"/>
  <c r="D61" i="2"/>
  <c r="G63" i="2"/>
  <c r="J63" i="2"/>
  <c r="C61" i="2"/>
  <c r="H63" i="2" l="1"/>
  <c r="I63" i="2"/>
  <c r="F63" i="2"/>
  <c r="D63" i="2"/>
  <c r="C63" i="2"/>
</calcChain>
</file>

<file path=xl/sharedStrings.xml><?xml version="1.0" encoding="utf-8"?>
<sst xmlns="http://schemas.openxmlformats.org/spreadsheetml/2006/main" count="63" uniqueCount="50">
  <si>
    <t>MINISTERIO DE HACIENDA</t>
  </si>
  <si>
    <t>DIRECCIÓN GENERAL DE PRESUPUESTO</t>
  </si>
  <si>
    <t xml:space="preserve">EJECUCIÓN PRESUPUESTARIA DE ORGANISMOS AUTÓNOMOS Y DESCENTRALIZADOS NO FINANCIEROS </t>
  </si>
  <si>
    <t>CLASIFICACIÓN POR FUENTE DE FINANCIAMIENTO Y FUENTE ESPECIFICA</t>
  </si>
  <si>
    <t>DETALLE</t>
  </si>
  <si>
    <t>10 - FONDO GENERAL</t>
  </si>
  <si>
    <t>0100 - FONDO GENERAL</t>
  </si>
  <si>
    <t>20 - FONDOS CON DESTINO ESPECÍFICO</t>
  </si>
  <si>
    <t>1955 - 10% DEL FONDO GENERAL, LIGA MUNICIPAL DOM.</t>
  </si>
  <si>
    <t>1972 - INSTITUTO DEL TABACO DE LA REP. DOM.</t>
  </si>
  <si>
    <t>2049 - FONDO DE RECAUDACION DEL 20% DE LAS OPERACIONES DE LAS MAQUINAS TRAGAMONEDAS</t>
  </si>
  <si>
    <t>2083 - RECURSOS DE CAPTACION DIRECTA DE LA DIRECCION GENERAL DE MINERIA LEY 146-71</t>
  </si>
  <si>
    <t>2073 - PROGRAMA DE RENOVACION VEHICULAR DEL TRANSPORTE PUBLICO, PASAJEROS Y CARGA</t>
  </si>
  <si>
    <t>2110 - TASAS PARA EL DESARROLLO Y SOSTENIBILIDAD DEL SISTEMA 9-1-1. (LEY 184-17)</t>
  </si>
  <si>
    <t>30 - FONDOS PROPIOS</t>
  </si>
  <si>
    <t>9995 - VENTAS DE SERVICIOS</t>
  </si>
  <si>
    <t>9998 - OTROS FONDOS</t>
  </si>
  <si>
    <t>9999 - VENTAS DE MERCANCIA</t>
  </si>
  <si>
    <t>50 - CRÉDITO INTERNO</t>
  </si>
  <si>
    <t>5011 - FONDO DE CALAMIDADES Y EMERGENCIAS PÚBLICAS</t>
  </si>
  <si>
    <t>60 - CREDITO EXTERNO</t>
  </si>
  <si>
    <t>0800 - FONDO PARA CREDITO EXTERNO</t>
  </si>
  <si>
    <t>0814 - APOYO PRESUPUESTARIO (RECURSOS EXTERNOS)</t>
  </si>
  <si>
    <t>6025 - BONOS GLOBALES EXTERNOS</t>
  </si>
  <si>
    <t>6132 - PROYECTO MÚLTIPLE DE LA PRESA MONTEGRANDE, FASE III</t>
  </si>
  <si>
    <t>6133 - PROGRAMA DE MEJORA DE EFICIENCIA DE ADMINISTRACIÓN TRIBUTARIA Y GESTIÓN DEL GASTO PUBLICO</t>
  </si>
  <si>
    <t>6152 - PROGRAMA PARA MEJORAR LA CONENCTIVIDAD PARA LA TRANSFORMACIÓN DIGITAL EN REPÚBLICA DOMINICANA</t>
  </si>
  <si>
    <t>70 - DONACION EXTERNA</t>
  </si>
  <si>
    <t>7252 - PREVENCIÓN Y MANEJO DESASTRES DE DESLIZAMIENTO Y EVENTOS RELACIONADOS CON PARTICIPACIÓN COMUNITARIA, EN TAMBORIL, STGO.</t>
  </si>
  <si>
    <t>7267 - MEJORA EN ADAPTACIÓN AL CAMBIO CLIMÁTICO Y SISTEMA DE REDUCCIÓN RIESGOS DE DESASTRES EN VALLEJUELO Y CERCADO (SJM-RD)</t>
  </si>
  <si>
    <t>7297 - PREVENCIÓN DE DESASTRES NATURALES PARA LA TEMPORADA CICLÓNICA</t>
  </si>
  <si>
    <t>7345 - CONVENIO DE COLABORACIÓN ENTRE CNC Y DGCINE PARA TALLER PRÁCTICO PARA PRODUCTORES CINEMATOGRÁFICOS Y AUDIOVISUALES.</t>
  </si>
  <si>
    <t>TOTAL GASTOS</t>
  </si>
  <si>
    <t>2043 - FONDO ESPECIAL REEMBOLSOS TRIBUTARIOS</t>
  </si>
  <si>
    <t xml:space="preserve">TOTAL APLICACIONES FINANCIERAS  </t>
  </si>
  <si>
    <t>TOTAL GASTOS Y APLICACIONES FINANCIERAS</t>
  </si>
  <si>
    <t>Fuente: Sistema de Información de la Gestión Financiera (SIGEF).</t>
  </si>
  <si>
    <t>7369 - COOPERACIÓN FRANCO-DOMINICANA EN EL ÁMBITO AUDIOVISUAL</t>
  </si>
  <si>
    <t>7374 - MEJORAMIENTO DE CAPACIDADES OPERATIVAS DE LA DEFENSA CIVIL EN LAS PROV DECLARADAS EN ESTADO DE EMERG POR HURACAN FIONA</t>
  </si>
  <si>
    <t>6169 - CONSTRUCCIÓN DE LAS OBRAS COMPLEMENTARIAS DE RIEGO Y SUMINISTRO DE AGUA DE LA PRESA MONTEGRANDE- REPUBLICA DOMINICANA</t>
  </si>
  <si>
    <t/>
  </si>
  <si>
    <t>PERIODO 2014-2025</t>
  </si>
  <si>
    <t>5010 - BONOS INTERNOS PARA APOYO PRESUPUESTARIO</t>
  </si>
  <si>
    <t>6174 - PROGRAMA DE MODERNIZACION PARA EL SECTOR AGUA POTABLE Y SANEAMIENTO</t>
  </si>
  <si>
    <t>7299 - ELABORACIÓN PLAN NACIONAL APROVECHAMIENTO SOSTENIBLE DE LOS RECURSOS HIDRICOS EN LA REPÚBLICA DOMINICANA</t>
  </si>
  <si>
    <t>7325 - PROYECTO ATN/OC18843-DR 'MANEJO SOSTENIBLE Y ADAPTACION AL CAMBIO CLIMATICO DE RIEGO</t>
  </si>
  <si>
    <t>7372 - TRANSICIÓN HACIA UNA ECONOMÍA MÁS VERDE E INCLUSIVA (PROTEVI)</t>
  </si>
  <si>
    <t>7390 - FORTALECIMIENTO DE LAS CAPACIDADES DE RESPUESTA  A DESASTRES Y A LA RESILENCIA EN LA REPUBLICA DOMINICANA</t>
  </si>
  <si>
    <t>40 - TRANSFERENCIAS</t>
  </si>
  <si>
    <t>4002 - TRANSFERENCIAS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</si>
</sst>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_-;\-* #,##0.0_-;_-* &quot;-&quot;??_-;_-@_-"/>
    <numFmt numFmtId="167" formatCode="_(#,##0.0,,_);_(* \(#,##0.00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165" fontId="0" fillId="0" borderId="0" xfId="3" applyFont="1"/>
    <xf numFmtId="165" fontId="8" fillId="0" borderId="0" xfId="3" applyFont="1" applyBorder="1" applyAlignment="1">
      <alignment horizontal="center"/>
    </xf>
    <xf numFmtId="165" fontId="0" fillId="0" borderId="0" xfId="3" applyFont="1" applyBorder="1" applyAlignment="1"/>
    <xf numFmtId="0" fontId="3" fillId="0" borderId="0" xfId="0" applyFont="1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indent="1"/>
    </xf>
    <xf numFmtId="167" fontId="0" fillId="0" borderId="0" xfId="3" applyNumberFormat="1" applyFont="1" applyBorder="1" applyAlignment="1">
      <alignment horizontal="right"/>
    </xf>
    <xf numFmtId="167" fontId="1" fillId="0" borderId="0" xfId="3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167" fontId="3" fillId="0" borderId="5" xfId="4" applyNumberFormat="1" applyFont="1" applyBorder="1" applyAlignment="1">
      <alignment horizontal="right" vertical="center"/>
    </xf>
    <xf numFmtId="167" fontId="2" fillId="4" borderId="3" xfId="4" applyNumberFormat="1" applyFont="1" applyFill="1" applyBorder="1" applyAlignment="1">
      <alignment horizontal="right" vertical="center"/>
    </xf>
    <xf numFmtId="166" fontId="0" fillId="0" borderId="0" xfId="4" applyNumberFormat="1" applyFont="1" applyAlignment="1">
      <alignment horizontal="right" vertical="center"/>
    </xf>
    <xf numFmtId="166" fontId="2" fillId="4" borderId="3" xfId="4" applyNumberFormat="1" applyFont="1" applyFill="1" applyBorder="1" applyAlignment="1">
      <alignment horizontal="center" vertical="center"/>
    </xf>
    <xf numFmtId="167" fontId="2" fillId="4" borderId="6" xfId="4" applyNumberFormat="1" applyFont="1" applyFill="1" applyBorder="1" applyAlignment="1">
      <alignment horizontal="right" vertical="center"/>
    </xf>
    <xf numFmtId="167" fontId="3" fillId="2" borderId="7" xfId="4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wrapText="1" readingOrder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readingOrder="1"/>
    </xf>
    <xf numFmtId="0" fontId="0" fillId="2" borderId="0" xfId="0" applyFill="1" applyAlignment="1">
      <alignment horizontal="left" vertical="center" indent="2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wrapText="1" readingOrder="1"/>
    </xf>
    <xf numFmtId="167" fontId="3" fillId="0" borderId="0" xfId="4" applyNumberFormat="1" applyFont="1" applyBorder="1" applyAlignment="1">
      <alignment horizontal="right" vertical="center"/>
    </xf>
    <xf numFmtId="167" fontId="1" fillId="0" borderId="0" xfId="3" applyNumberFormat="1" applyFont="1" applyFill="1" applyBorder="1" applyAlignment="1">
      <alignment horizontal="right"/>
    </xf>
    <xf numFmtId="0" fontId="10" fillId="0" borderId="0" xfId="0" applyFont="1"/>
    <xf numFmtId="0" fontId="2" fillId="3" borderId="2" xfId="0" applyFont="1" applyFill="1" applyBorder="1" applyAlignment="1">
      <alignment horizontal="left" vertic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4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1" fillId="0" borderId="0" xfId="4" applyNumberFormat="1" applyFont="1" applyBorder="1" applyAlignment="1">
      <alignment horizontal="right" vertical="center"/>
    </xf>
  </cellXfs>
  <cellStyles count="6">
    <cellStyle name="Millares 2" xfId="2" xr:uid="{AA47DF0D-2AFE-4F59-914B-5D32A7ED2DB5}"/>
    <cellStyle name="Millares 3" xfId="3" xr:uid="{F44876DD-F814-487B-A74F-24F30E0347C3}"/>
    <cellStyle name="Millares 3 2" xfId="4" xr:uid="{B4354DAC-1464-40E5-9A00-AAD3B6D417F1}"/>
    <cellStyle name="Millares 4" xfId="1" xr:uid="{0695CCD7-4661-4C05-8603-C73542303528}"/>
    <cellStyle name="Millares 5" xfId="5" xr:uid="{00E44FD8-8383-42F2-A842-439004F232F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119062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8938AAE-5EDF-43FA-B07B-A357EFB2F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53828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0</xdr:row>
      <xdr:rowOff>178594</xdr:rowOff>
    </xdr:from>
    <xdr:to>
      <xdr:col>1</xdr:col>
      <xdr:colOff>2369344</xdr:colOff>
      <xdr:row>4</xdr:row>
      <xdr:rowOff>195000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56EC50F-7741-4878-A02F-4B2C1340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532" y="178594"/>
          <a:ext cx="2250281" cy="1028437"/>
        </a:xfrm>
        <a:prstGeom prst="rect">
          <a:avLst/>
        </a:prstGeom>
      </xdr:spPr>
    </xdr:pic>
    <xdr:clientData/>
  </xdr:twoCellAnchor>
  <xdr:twoCellAnchor editAs="oneCell">
    <xdr:from>
      <xdr:col>8</xdr:col>
      <xdr:colOff>107156</xdr:colOff>
      <xdr:row>0</xdr:row>
      <xdr:rowOff>154782</xdr:rowOff>
    </xdr:from>
    <xdr:to>
      <xdr:col>10</xdr:col>
      <xdr:colOff>648691</xdr:colOff>
      <xdr:row>5</xdr:row>
      <xdr:rowOff>53970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4A58DF-66A1-44A9-B444-7B374E86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0031" y="154782"/>
          <a:ext cx="2244129" cy="1113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0A55-7744-4CF6-AABD-FCBBDAA7649A}">
  <sheetPr>
    <tabColor rgb="FF002060"/>
  </sheetPr>
  <dimension ref="A1:AA70"/>
  <sheetViews>
    <sheetView showGridLines="0" tabSelected="1" zoomScale="80" zoomScaleNormal="80" workbookViewId="0">
      <selection activeCell="B8" sqref="B8:B9"/>
    </sheetView>
  </sheetViews>
  <sheetFormatPr defaultColWidth="11.42578125" defaultRowHeight="15" x14ac:dyDescent="0.25"/>
  <cols>
    <col min="1" max="1" width="4.85546875" customWidth="1"/>
    <col min="2" max="2" width="138" bestFit="1" customWidth="1"/>
    <col min="3" max="8" width="14.7109375" customWidth="1"/>
    <col min="9" max="9" width="14.140625" style="1" customWidth="1"/>
    <col min="13" max="13" width="14.85546875" customWidth="1"/>
    <col min="15" max="22" width="11.42578125" customWidth="1"/>
  </cols>
  <sheetData>
    <row r="1" spans="2:14" x14ac:dyDescent="0.25">
      <c r="I1" s="3"/>
    </row>
    <row r="2" spans="2:14" ht="28.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4" ht="21" x14ac:dyDescent="0.2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4" ht="15.75" customHeight="1" x14ac:dyDescent="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4" ht="15.75" customHeight="1" x14ac:dyDescent="0.25"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4" ht="15.75" customHeight="1" x14ac:dyDescent="0.25">
      <c r="B6" s="35"/>
      <c r="C6" s="35"/>
      <c r="D6" s="35"/>
      <c r="E6" s="35"/>
      <c r="F6" s="35"/>
      <c r="G6" s="35"/>
      <c r="H6" s="35"/>
      <c r="I6" s="35"/>
    </row>
    <row r="7" spans="2:14" x14ac:dyDescent="0.25">
      <c r="B7" s="18" t="s">
        <v>41</v>
      </c>
      <c r="C7" s="26"/>
      <c r="D7" s="26"/>
      <c r="E7" s="26"/>
      <c r="F7" s="26"/>
      <c r="G7" s="26"/>
      <c r="H7" s="26"/>
    </row>
    <row r="8" spans="2:14" x14ac:dyDescent="0.25">
      <c r="B8" s="30" t="s">
        <v>4</v>
      </c>
      <c r="C8" s="31">
        <v>2014</v>
      </c>
      <c r="D8" s="31">
        <v>2015</v>
      </c>
      <c r="E8" s="31">
        <v>2016</v>
      </c>
      <c r="F8" s="31">
        <v>2017</v>
      </c>
      <c r="G8" s="31">
        <v>2018</v>
      </c>
      <c r="H8" s="31">
        <v>2019</v>
      </c>
      <c r="I8" s="31">
        <v>2020</v>
      </c>
      <c r="J8" s="31">
        <v>2021</v>
      </c>
      <c r="K8" s="31">
        <v>2022</v>
      </c>
      <c r="L8" s="31">
        <v>2023</v>
      </c>
      <c r="M8" s="31">
        <v>2024</v>
      </c>
      <c r="N8" s="31">
        <v>2025</v>
      </c>
    </row>
    <row r="9" spans="2:14" ht="18.75" customHeight="1" x14ac:dyDescent="0.25">
      <c r="B9" s="30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2:14" x14ac:dyDescent="0.25">
      <c r="B10" s="9" t="s">
        <v>5</v>
      </c>
      <c r="C10" s="10">
        <f t="shared" ref="C10:I10" si="0">C11</f>
        <v>6298726860.4899998</v>
      </c>
      <c r="D10" s="10">
        <f t="shared" si="0"/>
        <v>7598877792.4200001</v>
      </c>
      <c r="E10" s="10">
        <f t="shared" si="0"/>
        <v>32548080141.049999</v>
      </c>
      <c r="F10" s="10">
        <f t="shared" si="0"/>
        <v>39322410241.029991</v>
      </c>
      <c r="G10" s="10">
        <f t="shared" si="0"/>
        <v>45662471715.719994</v>
      </c>
      <c r="H10" s="10">
        <f t="shared" si="0"/>
        <v>53870255300.389999</v>
      </c>
      <c r="I10" s="10">
        <f t="shared" si="0"/>
        <v>63210960063.750008</v>
      </c>
      <c r="J10" s="10">
        <v>76450927081.10997</v>
      </c>
      <c r="K10" s="10">
        <f>K11</f>
        <v>88448407504.580002</v>
      </c>
      <c r="L10" s="10">
        <f>L11</f>
        <v>107724687828.25998</v>
      </c>
      <c r="M10" s="10">
        <v>111863992607.74998</v>
      </c>
      <c r="N10" s="10">
        <v>120203172257.29004</v>
      </c>
    </row>
    <row r="11" spans="2:14" x14ac:dyDescent="0.25">
      <c r="B11" s="6" t="s">
        <v>6</v>
      </c>
      <c r="C11" s="7">
        <v>6298726860.4899998</v>
      </c>
      <c r="D11" s="7">
        <v>7598877792.4200001</v>
      </c>
      <c r="E11" s="7">
        <v>32548080141.049999</v>
      </c>
      <c r="F11" s="7">
        <v>39322410241.029991</v>
      </c>
      <c r="G11" s="7">
        <v>45662471715.719994</v>
      </c>
      <c r="H11" s="7">
        <v>53870255300.389999</v>
      </c>
      <c r="I11" s="7">
        <v>63210960063.750008</v>
      </c>
      <c r="J11" s="7">
        <v>76450927081.10997</v>
      </c>
      <c r="K11" s="7">
        <v>88448407504.580002</v>
      </c>
      <c r="L11" s="7">
        <v>107724687828.25998</v>
      </c>
      <c r="M11" s="7">
        <v>111863992607.74998</v>
      </c>
      <c r="N11" s="7">
        <v>120203172257.29004</v>
      </c>
    </row>
    <row r="12" spans="2:14" x14ac:dyDescent="0.25">
      <c r="B12" s="9" t="s">
        <v>7</v>
      </c>
      <c r="C12" s="10">
        <f t="shared" ref="C12:I12" si="1">SUM(C13:C18)</f>
        <v>277835217.61999995</v>
      </c>
      <c r="D12" s="10">
        <f t="shared" si="1"/>
        <v>289514966.47000009</v>
      </c>
      <c r="E12" s="10">
        <f t="shared" si="1"/>
        <v>306647518.26000005</v>
      </c>
      <c r="F12" s="10">
        <f t="shared" si="1"/>
        <v>302269480.19</v>
      </c>
      <c r="G12" s="10">
        <f t="shared" si="1"/>
        <v>288850923.83000004</v>
      </c>
      <c r="H12" s="10">
        <f t="shared" si="1"/>
        <v>380630514.71000004</v>
      </c>
      <c r="I12" s="10">
        <f t="shared" si="1"/>
        <v>412958939.20999998</v>
      </c>
      <c r="J12" s="10">
        <v>399047341.87</v>
      </c>
      <c r="K12" s="10">
        <f>SUM(K13:K18)</f>
        <v>416430346.93000001</v>
      </c>
      <c r="L12" s="10">
        <f>SUM(L13:L18)</f>
        <v>1025183956.41</v>
      </c>
      <c r="M12" s="10">
        <v>1577717252.27</v>
      </c>
      <c r="N12" s="10">
        <v>2243865295.1199999</v>
      </c>
    </row>
    <row r="13" spans="2:14" x14ac:dyDescent="0.25">
      <c r="B13" s="6" t="s">
        <v>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164450333.06999999</v>
      </c>
      <c r="M13" s="7">
        <v>816114118.64999998</v>
      </c>
      <c r="N13" s="7">
        <v>1374732362.78</v>
      </c>
    </row>
    <row r="14" spans="2:14" x14ac:dyDescent="0.25">
      <c r="B14" s="6" t="s">
        <v>9</v>
      </c>
      <c r="C14" s="7">
        <v>269335464.47999996</v>
      </c>
      <c r="D14" s="7">
        <v>278587113.86000007</v>
      </c>
      <c r="E14" s="7">
        <v>278688151.12000006</v>
      </c>
      <c r="F14" s="7">
        <v>273378087.38</v>
      </c>
      <c r="G14" s="7">
        <v>270545948.77000004</v>
      </c>
      <c r="H14" s="7">
        <v>308585939.32000005</v>
      </c>
      <c r="I14" s="7">
        <v>306119041.69999999</v>
      </c>
      <c r="J14" s="7">
        <v>344013020.48000002</v>
      </c>
      <c r="K14" s="7">
        <v>243776635.68000001</v>
      </c>
      <c r="L14" s="7">
        <v>316937030.48000002</v>
      </c>
      <c r="M14" s="7">
        <v>312566388.86000001</v>
      </c>
      <c r="N14" s="7">
        <v>309763157.64999992</v>
      </c>
    </row>
    <row r="15" spans="2:14" x14ac:dyDescent="0.25">
      <c r="B15" s="6" t="s">
        <v>10</v>
      </c>
      <c r="C15" s="7">
        <v>8499753.1399999987</v>
      </c>
      <c r="D15" s="7">
        <v>10927852.610000001</v>
      </c>
      <c r="E15" s="7">
        <v>8134735.9999999981</v>
      </c>
      <c r="F15" s="7">
        <v>12505669.229999999</v>
      </c>
      <c r="G15" s="7">
        <v>15497414.169999998</v>
      </c>
      <c r="H15" s="7">
        <v>21148186.169999998</v>
      </c>
      <c r="I15" s="7">
        <v>6678761.8300000001</v>
      </c>
      <c r="J15" s="7">
        <v>937247.74</v>
      </c>
      <c r="K15" s="7">
        <v>400000</v>
      </c>
      <c r="L15" s="7">
        <v>16633731.010000004</v>
      </c>
      <c r="M15" s="7">
        <v>19729088.43</v>
      </c>
      <c r="N15" s="7">
        <v>59369774.690000005</v>
      </c>
    </row>
    <row r="16" spans="2:14" x14ac:dyDescent="0.25">
      <c r="B16" s="6" t="s">
        <v>11</v>
      </c>
      <c r="C16" s="7">
        <v>0</v>
      </c>
      <c r="D16" s="7">
        <v>0</v>
      </c>
      <c r="E16" s="7">
        <v>19824631.140000001</v>
      </c>
      <c r="F16" s="7">
        <v>16385723.58</v>
      </c>
      <c r="G16" s="7">
        <v>2807560.89</v>
      </c>
      <c r="H16" s="7">
        <v>3403043.1500000004</v>
      </c>
      <c r="I16" s="7">
        <v>0</v>
      </c>
      <c r="J16" s="7">
        <v>0</v>
      </c>
      <c r="K16" s="7">
        <v>0</v>
      </c>
      <c r="L16" s="7">
        <v>500000000</v>
      </c>
      <c r="M16" s="7" t="s">
        <v>40</v>
      </c>
      <c r="N16" s="7">
        <v>0</v>
      </c>
    </row>
    <row r="17" spans="2:17" x14ac:dyDescent="0.25">
      <c r="B17" s="6" t="s">
        <v>12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375000000</v>
      </c>
      <c r="N17" s="7">
        <v>500000000</v>
      </c>
    </row>
    <row r="18" spans="2:17" x14ac:dyDescent="0.25">
      <c r="B18" s="6" t="s">
        <v>13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47493346.070000008</v>
      </c>
      <c r="I18" s="8">
        <v>100161135.67999999</v>
      </c>
      <c r="J18" s="8">
        <v>54097073.650000006</v>
      </c>
      <c r="K18" s="8">
        <v>172253711.25</v>
      </c>
      <c r="L18" s="8">
        <v>27162861.850000001</v>
      </c>
      <c r="M18" s="8">
        <v>54307656.329999998</v>
      </c>
      <c r="N18" s="8">
        <v>0</v>
      </c>
    </row>
    <row r="19" spans="2:17" x14ac:dyDescent="0.25">
      <c r="B19" s="9" t="s">
        <v>14</v>
      </c>
      <c r="C19" s="10">
        <f t="shared" ref="C19:I19" si="2">SUM(C20:C22)</f>
        <v>3525867666.1399999</v>
      </c>
      <c r="D19" s="10">
        <f t="shared" ref="D19:H19" si="3">SUM(D20:D22)</f>
        <v>3928985766.6700001</v>
      </c>
      <c r="E19" s="10">
        <f t="shared" si="3"/>
        <v>4157756736.5599999</v>
      </c>
      <c r="F19" s="10">
        <f t="shared" si="3"/>
        <v>4635434467.9299984</v>
      </c>
      <c r="G19" s="10">
        <f t="shared" si="3"/>
        <v>7196983127.54</v>
      </c>
      <c r="H19" s="10">
        <f t="shared" si="3"/>
        <v>9966717714.9799995</v>
      </c>
      <c r="I19" s="10">
        <f t="shared" si="2"/>
        <v>9154727711.1100006</v>
      </c>
      <c r="J19" s="10">
        <v>8867692171.0400009</v>
      </c>
      <c r="K19" s="10">
        <f>SUM(K20:K22)</f>
        <v>12052814531.240002</v>
      </c>
      <c r="L19" s="10">
        <f>SUM(L20:L22)</f>
        <v>14561838747.099998</v>
      </c>
      <c r="M19" s="10">
        <v>16249923618.069992</v>
      </c>
      <c r="N19" s="10">
        <v>17916499953.409996</v>
      </c>
    </row>
    <row r="20" spans="2:17" x14ac:dyDescent="0.25">
      <c r="B20" s="6" t="s">
        <v>15</v>
      </c>
      <c r="C20" s="8">
        <v>3505891250.9699998</v>
      </c>
      <c r="D20" s="8">
        <v>3845265283.1599998</v>
      </c>
      <c r="E20" s="8">
        <v>4066455227.7999997</v>
      </c>
      <c r="F20" s="8">
        <v>4562120665.7399988</v>
      </c>
      <c r="G20" s="8">
        <v>7097150720.3199997</v>
      </c>
      <c r="H20" s="8">
        <v>8920499670.4099998</v>
      </c>
      <c r="I20" s="8">
        <v>7720251473.9400005</v>
      </c>
      <c r="J20" s="8">
        <v>7606463617.3300009</v>
      </c>
      <c r="K20" s="8">
        <v>10508786479.460001</v>
      </c>
      <c r="L20" s="8">
        <v>12932074177.359999</v>
      </c>
      <c r="M20" s="8">
        <v>13672041759.739992</v>
      </c>
      <c r="N20" s="8">
        <v>15048726001.519997</v>
      </c>
    </row>
    <row r="21" spans="2:17" x14ac:dyDescent="0.25">
      <c r="B21" s="6" t="s">
        <v>16</v>
      </c>
      <c r="C21" s="8">
        <v>19976415.169999998</v>
      </c>
      <c r="D21" s="8">
        <v>83720483.510000005</v>
      </c>
      <c r="E21" s="8">
        <v>91301508.760000005</v>
      </c>
      <c r="F21" s="8">
        <v>73313802.189999998</v>
      </c>
      <c r="G21" s="8">
        <v>99832407.219999999</v>
      </c>
      <c r="H21" s="8">
        <v>1046218044.5699998</v>
      </c>
      <c r="I21" s="8">
        <v>1434476237.1700001</v>
      </c>
      <c r="J21" s="8">
        <v>1261228553.7099998</v>
      </c>
      <c r="K21" s="8">
        <v>1544028051.78</v>
      </c>
      <c r="L21" s="8">
        <v>1629764569.7399998</v>
      </c>
      <c r="M21" s="8">
        <v>2577881858.3300004</v>
      </c>
      <c r="N21" s="8">
        <v>2867773951.8900008</v>
      </c>
    </row>
    <row r="22" spans="2:17" x14ac:dyDescent="0.25">
      <c r="B22" s="6" t="s">
        <v>17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</row>
    <row r="23" spans="2:17" x14ac:dyDescent="0.25">
      <c r="B23" s="9" t="s">
        <v>48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v>200010</v>
      </c>
    </row>
    <row r="24" spans="2:17" x14ac:dyDescent="0.25">
      <c r="B24" s="6" t="s">
        <v>49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>
        <v>200010</v>
      </c>
    </row>
    <row r="25" spans="2:17" x14ac:dyDescent="0.25">
      <c r="B25" s="9" t="s">
        <v>18</v>
      </c>
      <c r="C25" s="10">
        <f t="shared" ref="C25:I25" si="4">C27</f>
        <v>0</v>
      </c>
      <c r="D25" s="10">
        <f t="shared" si="4"/>
        <v>0</v>
      </c>
      <c r="E25" s="10">
        <f t="shared" si="4"/>
        <v>0</v>
      </c>
      <c r="F25" s="10">
        <f t="shared" si="4"/>
        <v>956735420.78000009</v>
      </c>
      <c r="G25" s="10">
        <f t="shared" si="4"/>
        <v>124590082.73</v>
      </c>
      <c r="H25" s="10">
        <f t="shared" si="4"/>
        <v>18379857.800000001</v>
      </c>
      <c r="I25" s="10">
        <f t="shared" si="4"/>
        <v>237460898.42999998</v>
      </c>
      <c r="J25" s="10">
        <v>13042778.100000001</v>
      </c>
      <c r="K25" s="10">
        <f>K27</f>
        <v>190351940.09</v>
      </c>
      <c r="L25" s="10">
        <f>L27</f>
        <v>587284035.09000003</v>
      </c>
      <c r="M25" s="10">
        <v>1796569176.7399998</v>
      </c>
      <c r="N25" s="10">
        <v>1548321604.8099999</v>
      </c>
    </row>
    <row r="26" spans="2:17" x14ac:dyDescent="0.25">
      <c r="B26" s="6" t="s">
        <v>42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6">
        <v>598521049.25</v>
      </c>
    </row>
    <row r="27" spans="2:17" x14ac:dyDescent="0.25">
      <c r="B27" s="6" t="s">
        <v>19</v>
      </c>
      <c r="C27" s="8">
        <v>0</v>
      </c>
      <c r="D27" s="8">
        <v>0</v>
      </c>
      <c r="E27" s="8">
        <v>0</v>
      </c>
      <c r="F27" s="8">
        <v>956735420.78000009</v>
      </c>
      <c r="G27" s="8">
        <v>124590082.73</v>
      </c>
      <c r="H27" s="8">
        <v>18379857.800000001</v>
      </c>
      <c r="I27" s="8">
        <v>237460898.42999998</v>
      </c>
      <c r="J27" s="8">
        <v>13042778.100000001</v>
      </c>
      <c r="K27" s="8">
        <v>190351940.09</v>
      </c>
      <c r="L27" s="8">
        <v>587284035.09000003</v>
      </c>
      <c r="M27" s="8">
        <v>1796569176.7399998</v>
      </c>
      <c r="N27" s="8">
        <v>949800555.55999982</v>
      </c>
    </row>
    <row r="28" spans="2:17" x14ac:dyDescent="0.25">
      <c r="B28" s="9" t="s">
        <v>20</v>
      </c>
      <c r="C28" s="10">
        <f t="shared" ref="C28:I28" si="5">SUM(C29:C34)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1297949142.9299998</v>
      </c>
      <c r="H28" s="10">
        <f t="shared" si="5"/>
        <v>4868031301.4699993</v>
      </c>
      <c r="I28" s="10">
        <f t="shared" si="5"/>
        <v>4150004246.2600002</v>
      </c>
      <c r="J28" s="10">
        <v>2685160169.8399997</v>
      </c>
      <c r="K28" s="10">
        <f>SUM(K29:K34)</f>
        <v>3124598905.3699999</v>
      </c>
      <c r="L28" s="10">
        <f>SUM(L29:L34)</f>
        <v>268095983.62</v>
      </c>
      <c r="M28" s="10">
        <v>1590567082.9099998</v>
      </c>
      <c r="N28" s="10">
        <v>3246890041.2599998</v>
      </c>
      <c r="Q28" s="29"/>
    </row>
    <row r="29" spans="2:17" x14ac:dyDescent="0.25">
      <c r="B29" s="6" t="s">
        <v>21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2:17" x14ac:dyDescent="0.25">
      <c r="B30" s="6" t="s">
        <v>22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1697835368.8400002</v>
      </c>
      <c r="J30" s="8">
        <v>1249465285.97</v>
      </c>
      <c r="K30" s="8">
        <v>0</v>
      </c>
      <c r="L30" s="8">
        <v>0</v>
      </c>
      <c r="M30" s="8" t="s">
        <v>40</v>
      </c>
      <c r="N30" s="8">
        <v>0</v>
      </c>
    </row>
    <row r="31" spans="2:17" x14ac:dyDescent="0.25">
      <c r="B31" s="6" t="s">
        <v>23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31435753.73</v>
      </c>
      <c r="J31" s="8">
        <v>399117964.66999996</v>
      </c>
      <c r="K31" s="8">
        <v>178023266.96000001</v>
      </c>
      <c r="L31" s="8">
        <v>32867790.390000001</v>
      </c>
      <c r="M31" s="8">
        <v>57057390.390000001</v>
      </c>
      <c r="N31" s="8">
        <v>1934389717.4699998</v>
      </c>
    </row>
    <row r="32" spans="2:17" x14ac:dyDescent="0.25">
      <c r="B32" s="6" t="s">
        <v>24</v>
      </c>
      <c r="C32" s="8">
        <v>0</v>
      </c>
      <c r="D32" s="8">
        <v>0</v>
      </c>
      <c r="E32" s="8">
        <v>0</v>
      </c>
      <c r="F32" s="8">
        <v>0</v>
      </c>
      <c r="G32" s="8">
        <v>1297949142.9299998</v>
      </c>
      <c r="H32" s="8">
        <v>4868031301.4699993</v>
      </c>
      <c r="I32" s="8">
        <v>2420733123.6900001</v>
      </c>
      <c r="J32" s="8">
        <v>1036576919.1999999</v>
      </c>
      <c r="K32" s="8">
        <v>2946575638.4099998</v>
      </c>
      <c r="L32" s="8">
        <v>15911588.280000001</v>
      </c>
      <c r="M32" s="8">
        <v>500147071.81999999</v>
      </c>
      <c r="N32" s="8">
        <v>451592721.79000002</v>
      </c>
    </row>
    <row r="33" spans="1:27" s="4" customFormat="1" x14ac:dyDescent="0.25">
      <c r="A33"/>
      <c r="B33" s="6" t="s">
        <v>25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X33"/>
      <c r="Y33"/>
      <c r="Z33"/>
      <c r="AA33"/>
    </row>
    <row r="34" spans="1:27" s="4" customFormat="1" x14ac:dyDescent="0.25">
      <c r="A34"/>
      <c r="B34" s="6" t="s">
        <v>26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219316604.94999999</v>
      </c>
      <c r="M34" s="8">
        <v>898068809.13999999</v>
      </c>
      <c r="N34" s="8">
        <v>847527349.6500001</v>
      </c>
      <c r="X34"/>
      <c r="Y34"/>
      <c r="Z34"/>
      <c r="AA34"/>
    </row>
    <row r="35" spans="1:27" s="4" customFormat="1" x14ac:dyDescent="0.25">
      <c r="A35"/>
      <c r="B35" s="6" t="s">
        <v>39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>
        <v>135293811.56</v>
      </c>
      <c r="N35" s="8">
        <v>7792250.4499999993</v>
      </c>
      <c r="X35"/>
      <c r="Y35"/>
      <c r="Z35"/>
      <c r="AA35"/>
    </row>
    <row r="36" spans="1:27" s="4" customFormat="1" x14ac:dyDescent="0.25">
      <c r="A36"/>
      <c r="B36" s="6" t="s">
        <v>43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>
        <v>5588001.9000000004</v>
      </c>
      <c r="X36"/>
      <c r="Y36"/>
      <c r="Z36"/>
      <c r="AA36"/>
    </row>
    <row r="37" spans="1:27" x14ac:dyDescent="0.25">
      <c r="B37" s="9" t="s">
        <v>27</v>
      </c>
      <c r="C37" s="10">
        <f>C39+C43+C38</f>
        <v>0</v>
      </c>
      <c r="D37" s="10">
        <f>D39+D43+D38</f>
        <v>0</v>
      </c>
      <c r="E37" s="10">
        <f>E39+E43+E38</f>
        <v>283346.16000000003</v>
      </c>
      <c r="F37" s="10">
        <f>F39+F43+F38</f>
        <v>0</v>
      </c>
      <c r="G37" s="10">
        <f>G39+G43+G38+G40</f>
        <v>380017.43</v>
      </c>
      <c r="H37" s="10">
        <f t="shared" ref="H37:L37" si="6">H39+H43+H38+H40</f>
        <v>10198725.6</v>
      </c>
      <c r="I37" s="10">
        <f t="shared" si="6"/>
        <v>15381656.959999999</v>
      </c>
      <c r="J37" s="10">
        <f t="shared" si="6"/>
        <v>0</v>
      </c>
      <c r="K37" s="10">
        <f t="shared" si="6"/>
        <v>0</v>
      </c>
      <c r="L37" s="10">
        <f t="shared" si="6"/>
        <v>1202190.3600000001</v>
      </c>
      <c r="M37" s="10">
        <v>15167185.249999998</v>
      </c>
      <c r="N37" s="10">
        <v>72902498.569999993</v>
      </c>
    </row>
    <row r="38" spans="1:27" x14ac:dyDescent="0.25">
      <c r="B38" s="6" t="s">
        <v>28</v>
      </c>
      <c r="C38" s="27">
        <v>0</v>
      </c>
      <c r="D38" s="27">
        <v>0</v>
      </c>
      <c r="E38" s="28">
        <v>283346.16000000003</v>
      </c>
      <c r="F38" s="27">
        <v>0</v>
      </c>
      <c r="G38" s="8">
        <v>0</v>
      </c>
      <c r="H38" s="8">
        <v>0</v>
      </c>
      <c r="I38" s="8">
        <v>0</v>
      </c>
      <c r="J38" s="27">
        <v>0</v>
      </c>
      <c r="K38" s="27">
        <v>0</v>
      </c>
      <c r="L38" s="27">
        <v>0</v>
      </c>
      <c r="M38" s="27" t="s">
        <v>40</v>
      </c>
      <c r="N38" s="27">
        <v>0</v>
      </c>
    </row>
    <row r="39" spans="1:27" x14ac:dyDescent="0.25">
      <c r="B39" s="6" t="s">
        <v>29</v>
      </c>
      <c r="C39" s="28">
        <v>0</v>
      </c>
      <c r="D39" s="28">
        <v>0</v>
      </c>
      <c r="E39" s="28">
        <v>0</v>
      </c>
      <c r="F39" s="28">
        <v>0</v>
      </c>
      <c r="G39" s="8">
        <v>380017.43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 t="s">
        <v>40</v>
      </c>
      <c r="N39" s="28">
        <v>0</v>
      </c>
    </row>
    <row r="40" spans="1:27" x14ac:dyDescent="0.25">
      <c r="B40" s="6" t="s">
        <v>30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10198725.6</v>
      </c>
      <c r="I40" s="8">
        <v>15381656.959999999</v>
      </c>
      <c r="J40" s="8">
        <v>0</v>
      </c>
      <c r="K40" s="8">
        <v>0</v>
      </c>
      <c r="L40" s="8">
        <v>0</v>
      </c>
      <c r="M40" s="8" t="s">
        <v>40</v>
      </c>
      <c r="N40" s="8">
        <v>0</v>
      </c>
    </row>
    <row r="41" spans="1:27" x14ac:dyDescent="0.25">
      <c r="B41" s="6" t="s">
        <v>44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>
        <v>43876746.299999997</v>
      </c>
    </row>
    <row r="42" spans="1:27" x14ac:dyDescent="0.25">
      <c r="B42" s="6" t="s">
        <v>45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>
        <v>6772160.04</v>
      </c>
    </row>
    <row r="43" spans="1:27" x14ac:dyDescent="0.25">
      <c r="B43" s="6" t="s">
        <v>31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1202190.3600000001</v>
      </c>
      <c r="M43" s="8">
        <v>0</v>
      </c>
      <c r="N43" s="8">
        <v>0</v>
      </c>
    </row>
    <row r="44" spans="1:27" x14ac:dyDescent="0.25">
      <c r="B44" s="6" t="s">
        <v>37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>
        <v>3825079.09</v>
      </c>
      <c r="N44" s="8">
        <v>659456.19999999995</v>
      </c>
    </row>
    <row r="45" spans="1:27" x14ac:dyDescent="0.25">
      <c r="B45" s="6" t="s">
        <v>46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>
        <v>8494145.9499999993</v>
      </c>
    </row>
    <row r="46" spans="1:27" x14ac:dyDescent="0.25">
      <c r="B46" s="6" t="s">
        <v>38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>
        <v>11342106.159999998</v>
      </c>
      <c r="N46" s="8">
        <v>3250217.82</v>
      </c>
    </row>
    <row r="47" spans="1:27" x14ac:dyDescent="0.25">
      <c r="B47" s="6" t="s">
        <v>47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>
        <v>9849772.2600000016</v>
      </c>
    </row>
    <row r="48" spans="1:27" x14ac:dyDescent="0.25">
      <c r="B48" s="17" t="s">
        <v>32</v>
      </c>
      <c r="C48" s="11">
        <f>C10+C12+C37+C28+C19+C25+C23</f>
        <v>10102429744.25</v>
      </c>
      <c r="D48" s="11">
        <f t="shared" ref="D48:N48" si="7">D10+D12+D37+D28+D19+D25+D23</f>
        <v>11817378525.560001</v>
      </c>
      <c r="E48" s="11">
        <f t="shared" si="7"/>
        <v>37012767742.029999</v>
      </c>
      <c r="F48" s="11">
        <f t="shared" si="7"/>
        <v>45216849609.929993</v>
      </c>
      <c r="G48" s="11">
        <f t="shared" si="7"/>
        <v>54571225010.18</v>
      </c>
      <c r="H48" s="11">
        <f t="shared" si="7"/>
        <v>69114213414.949997</v>
      </c>
      <c r="I48" s="11">
        <f t="shared" si="7"/>
        <v>77181493515.720001</v>
      </c>
      <c r="J48" s="11">
        <f t="shared" si="7"/>
        <v>88415869541.959961</v>
      </c>
      <c r="K48" s="11">
        <f t="shared" si="7"/>
        <v>104232603228.20999</v>
      </c>
      <c r="L48" s="11">
        <f t="shared" si="7"/>
        <v>124168292740.83997</v>
      </c>
      <c r="M48" s="11">
        <f t="shared" si="7"/>
        <v>133093936922.98999</v>
      </c>
      <c r="N48" s="11">
        <f t="shared" si="7"/>
        <v>145231851660.46002</v>
      </c>
    </row>
    <row r="49" spans="2:27" x14ac:dyDescent="0.25">
      <c r="B49" s="19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27" x14ac:dyDescent="0.25">
      <c r="B50" s="17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27" x14ac:dyDescent="0.25">
      <c r="B51" s="9" t="s">
        <v>5</v>
      </c>
      <c r="C51" s="10">
        <f t="shared" ref="C51:I51" si="8">C52</f>
        <v>25000000</v>
      </c>
      <c r="D51" s="10">
        <f t="shared" si="8"/>
        <v>9480516.2100000009</v>
      </c>
      <c r="E51" s="10">
        <f t="shared" si="8"/>
        <v>27468564.789999999</v>
      </c>
      <c r="F51" s="10">
        <f t="shared" si="8"/>
        <v>353843426.44</v>
      </c>
      <c r="G51" s="10">
        <f t="shared" si="8"/>
        <v>179341389.19000003</v>
      </c>
      <c r="H51" s="10">
        <f t="shared" si="8"/>
        <v>8655373.5100000016</v>
      </c>
      <c r="I51" s="10">
        <f t="shared" si="8"/>
        <v>5787133.9200000009</v>
      </c>
      <c r="J51" s="10">
        <v>4872684.4499999993</v>
      </c>
      <c r="K51" s="10">
        <v>0</v>
      </c>
      <c r="L51" s="10">
        <v>0</v>
      </c>
      <c r="M51" s="10">
        <v>0</v>
      </c>
      <c r="N51" s="10">
        <v>0</v>
      </c>
    </row>
    <row r="52" spans="2:27" x14ac:dyDescent="0.25">
      <c r="B52" s="6" t="s">
        <v>6</v>
      </c>
      <c r="C52" s="8">
        <v>25000000</v>
      </c>
      <c r="D52" s="8">
        <v>9480516.2100000009</v>
      </c>
      <c r="E52" s="8">
        <v>27468564.789999999</v>
      </c>
      <c r="F52" s="8">
        <v>353843426.44</v>
      </c>
      <c r="G52" s="8">
        <v>179341389.19000003</v>
      </c>
      <c r="H52" s="8">
        <v>8655373.5100000016</v>
      </c>
      <c r="I52" s="8">
        <v>5787133.9200000009</v>
      </c>
      <c r="J52" s="8">
        <v>4872684.4499999993</v>
      </c>
      <c r="K52" s="8">
        <v>0</v>
      </c>
      <c r="L52" s="8">
        <v>0</v>
      </c>
      <c r="M52" s="8">
        <v>0</v>
      </c>
      <c r="N52" s="8">
        <v>0</v>
      </c>
    </row>
    <row r="53" spans="2:27" x14ac:dyDescent="0.25">
      <c r="B53" s="9" t="s">
        <v>7</v>
      </c>
      <c r="C53" s="10">
        <f>SUM(C54:C57)</f>
        <v>0</v>
      </c>
      <c r="D53" s="10">
        <f t="shared" ref="D53:I53" si="9">SUM(D54:D57)</f>
        <v>0</v>
      </c>
      <c r="E53" s="10">
        <f t="shared" si="9"/>
        <v>0</v>
      </c>
      <c r="F53" s="10">
        <f t="shared" si="9"/>
        <v>4482727.32</v>
      </c>
      <c r="G53" s="10">
        <f t="shared" si="9"/>
        <v>17671487.879999999</v>
      </c>
      <c r="H53" s="10">
        <f t="shared" si="9"/>
        <v>4972804.7199999988</v>
      </c>
      <c r="I53" s="10">
        <f t="shared" si="9"/>
        <v>8571480.3599999994</v>
      </c>
      <c r="J53" s="10">
        <f t="shared" ref="J53" si="10">SUM(J54:J57)</f>
        <v>0</v>
      </c>
      <c r="K53" s="10">
        <v>0</v>
      </c>
      <c r="L53" s="10">
        <v>0</v>
      </c>
      <c r="M53" s="10">
        <v>0</v>
      </c>
      <c r="N53" s="10">
        <v>1499200.02</v>
      </c>
    </row>
    <row r="54" spans="2:27" x14ac:dyDescent="0.25">
      <c r="B54" s="6" t="s">
        <v>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1499200.02</v>
      </c>
    </row>
    <row r="55" spans="2:27" x14ac:dyDescent="0.25">
      <c r="B55" s="6" t="s">
        <v>9</v>
      </c>
      <c r="C55" s="8">
        <v>0</v>
      </c>
      <c r="D55" s="8">
        <v>0</v>
      </c>
      <c r="E55" s="8">
        <v>0</v>
      </c>
      <c r="F55" s="8">
        <v>4482727.32</v>
      </c>
      <c r="G55" s="8">
        <v>10422605.1</v>
      </c>
      <c r="H55" s="8">
        <v>4972804.7199999988</v>
      </c>
      <c r="I55" s="8">
        <v>8571480.3599999994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2:27" x14ac:dyDescent="0.25">
      <c r="B56" s="6" t="s">
        <v>33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2:27" x14ac:dyDescent="0.25">
      <c r="B57" s="6" t="s">
        <v>11</v>
      </c>
      <c r="C57" s="8">
        <v>0</v>
      </c>
      <c r="D57" s="8">
        <v>0</v>
      </c>
      <c r="E57" s="8">
        <v>0</v>
      </c>
      <c r="F57" s="8">
        <v>0</v>
      </c>
      <c r="G57" s="8">
        <v>7248882.7800000003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2:27" s="20" customFormat="1" x14ac:dyDescent="0.25">
      <c r="B58" s="9" t="s">
        <v>14</v>
      </c>
      <c r="C58" s="10">
        <f t="shared" ref="C58:I58" si="11">C59+C60</f>
        <v>60000</v>
      </c>
      <c r="D58" s="10">
        <f t="shared" ref="D58:H58" si="12">D59+D60</f>
        <v>23978.89</v>
      </c>
      <c r="E58" s="10">
        <f t="shared" si="12"/>
        <v>0</v>
      </c>
      <c r="F58" s="10">
        <f t="shared" si="12"/>
        <v>1635992.02</v>
      </c>
      <c r="G58" s="10">
        <f t="shared" si="12"/>
        <v>7763800.5599999987</v>
      </c>
      <c r="H58" s="10">
        <f t="shared" si="12"/>
        <v>5565629.79</v>
      </c>
      <c r="I58" s="10">
        <f t="shared" si="11"/>
        <v>2772445.02</v>
      </c>
      <c r="J58" s="10">
        <v>101952</v>
      </c>
      <c r="K58" s="10">
        <v>0</v>
      </c>
      <c r="L58" s="10">
        <v>0</v>
      </c>
      <c r="M58" s="10">
        <v>0</v>
      </c>
      <c r="N58" s="10">
        <v>0</v>
      </c>
      <c r="X58"/>
      <c r="Y58"/>
      <c r="Z58"/>
      <c r="AA58"/>
    </row>
    <row r="59" spans="2:27" x14ac:dyDescent="0.25">
      <c r="B59" s="6" t="s">
        <v>15</v>
      </c>
      <c r="C59" s="8">
        <v>60000</v>
      </c>
      <c r="D59" s="8">
        <v>23978.89</v>
      </c>
      <c r="E59" s="8">
        <v>0</v>
      </c>
      <c r="F59" s="8">
        <v>1555576.02</v>
      </c>
      <c r="G59" s="8">
        <v>7763800.5599999987</v>
      </c>
      <c r="H59" s="8">
        <v>5565629.79</v>
      </c>
      <c r="I59" s="8">
        <v>2772445.02</v>
      </c>
      <c r="J59" s="8">
        <v>101952</v>
      </c>
      <c r="K59" s="8">
        <v>0</v>
      </c>
      <c r="L59" s="8">
        <v>0</v>
      </c>
      <c r="M59" s="8">
        <v>0</v>
      </c>
      <c r="N59" s="8">
        <v>0</v>
      </c>
    </row>
    <row r="60" spans="2:27" s="22" customFormat="1" x14ac:dyDescent="0.25">
      <c r="B60" s="6" t="s">
        <v>16</v>
      </c>
      <c r="C60" s="8">
        <v>0</v>
      </c>
      <c r="D60" s="8">
        <v>0</v>
      </c>
      <c r="E60" s="8">
        <v>0</v>
      </c>
      <c r="F60" s="8">
        <v>80416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X60"/>
      <c r="Y60"/>
      <c r="Z60"/>
      <c r="AA60"/>
    </row>
    <row r="61" spans="2:27" x14ac:dyDescent="0.25">
      <c r="B61" s="17" t="s">
        <v>34</v>
      </c>
      <c r="C61" s="11">
        <f t="shared" ref="C61:M61" si="13">C51+C53+C58</f>
        <v>25060000</v>
      </c>
      <c r="D61" s="11">
        <f t="shared" si="13"/>
        <v>9504495.1000000015</v>
      </c>
      <c r="E61" s="11">
        <f t="shared" si="13"/>
        <v>27468564.789999999</v>
      </c>
      <c r="F61" s="11">
        <f t="shared" si="13"/>
        <v>359962145.77999997</v>
      </c>
      <c r="G61" s="11">
        <f t="shared" si="13"/>
        <v>204776677.63000003</v>
      </c>
      <c r="H61" s="11">
        <f t="shared" si="13"/>
        <v>19193808.02</v>
      </c>
      <c r="I61" s="11">
        <f t="shared" si="13"/>
        <v>17131059.300000001</v>
      </c>
      <c r="J61" s="11">
        <f t="shared" si="13"/>
        <v>4974636.4499999993</v>
      </c>
      <c r="K61" s="11">
        <f t="shared" si="13"/>
        <v>0</v>
      </c>
      <c r="L61" s="11">
        <f t="shared" si="13"/>
        <v>0</v>
      </c>
      <c r="M61" s="11">
        <f t="shared" si="13"/>
        <v>0</v>
      </c>
      <c r="N61" s="11">
        <f t="shared" ref="N61" si="14">N51+N53+N58</f>
        <v>1499200.02</v>
      </c>
    </row>
    <row r="62" spans="2:27" x14ac:dyDescent="0.25">
      <c r="B62" s="21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2:27" x14ac:dyDescent="0.25">
      <c r="B63" s="16" t="s">
        <v>35</v>
      </c>
      <c r="C63" s="14">
        <f t="shared" ref="C63:M63" si="15">C48+C61</f>
        <v>10127489744.25</v>
      </c>
      <c r="D63" s="14">
        <f t="shared" si="15"/>
        <v>11826883020.660002</v>
      </c>
      <c r="E63" s="14">
        <f t="shared" si="15"/>
        <v>37040236306.82</v>
      </c>
      <c r="F63" s="14">
        <f t="shared" si="15"/>
        <v>45576811755.709991</v>
      </c>
      <c r="G63" s="14">
        <f t="shared" si="15"/>
        <v>54776001687.809998</v>
      </c>
      <c r="H63" s="14">
        <f t="shared" si="15"/>
        <v>69133407222.970001</v>
      </c>
      <c r="I63" s="14">
        <f t="shared" si="15"/>
        <v>77198624575.020004</v>
      </c>
      <c r="J63" s="14">
        <f t="shared" si="15"/>
        <v>88420844178.409958</v>
      </c>
      <c r="K63" s="14">
        <f t="shared" si="15"/>
        <v>104232603228.20999</v>
      </c>
      <c r="L63" s="14">
        <f t="shared" si="15"/>
        <v>124168292740.83997</v>
      </c>
      <c r="M63" s="14">
        <f t="shared" si="15"/>
        <v>133093936922.98999</v>
      </c>
      <c r="N63" s="14">
        <f t="shared" ref="N63" si="16">N48+N61</f>
        <v>145233350860.48001</v>
      </c>
    </row>
    <row r="64" spans="2:27" s="1" customFormat="1" ht="14.25" customHeight="1" x14ac:dyDescent="0.25">
      <c r="B64" s="24" t="s">
        <v>36</v>
      </c>
      <c r="C64" s="23"/>
      <c r="D64" s="23"/>
      <c r="E64" s="23"/>
      <c r="F64" s="23"/>
      <c r="G64" s="23"/>
      <c r="H64" s="23"/>
      <c r="I64" s="3"/>
      <c r="J64"/>
      <c r="K64"/>
      <c r="L64"/>
      <c r="M64"/>
      <c r="N64"/>
      <c r="X64"/>
      <c r="Y64"/>
      <c r="Z64"/>
      <c r="AA64"/>
    </row>
    <row r="65" spans="2:27" x14ac:dyDescent="0.25">
      <c r="C65" s="24"/>
      <c r="D65" s="24"/>
      <c r="E65" s="24"/>
      <c r="F65" s="24"/>
      <c r="G65" s="24"/>
      <c r="H65" s="24"/>
      <c r="I65" s="3"/>
    </row>
    <row r="66" spans="2:27" x14ac:dyDescent="0.25">
      <c r="B66" s="5"/>
      <c r="C66" s="5"/>
      <c r="D66" s="5"/>
      <c r="E66" s="5"/>
      <c r="F66" s="5"/>
      <c r="G66" s="5"/>
      <c r="H66" s="5"/>
      <c r="I66" s="2"/>
      <c r="M66" s="1"/>
    </row>
    <row r="67" spans="2:27" s="1" customFormat="1" x14ac:dyDescent="0.25">
      <c r="B67" s="25"/>
      <c r="C67" s="25"/>
      <c r="D67" s="25"/>
      <c r="E67" s="25"/>
      <c r="F67" s="25"/>
      <c r="G67" s="25"/>
      <c r="H67" s="25"/>
      <c r="M67"/>
      <c r="N67"/>
      <c r="X67"/>
      <c r="Y67"/>
      <c r="Z67"/>
      <c r="AA67"/>
    </row>
    <row r="70" spans="2:27" x14ac:dyDescent="0.25">
      <c r="J70" s="1"/>
      <c r="K70" s="1"/>
      <c r="L70" s="1"/>
    </row>
  </sheetData>
  <mergeCells count="18">
    <mergeCell ref="N8:N9"/>
    <mergeCell ref="B6:I6"/>
    <mergeCell ref="B5:L5"/>
    <mergeCell ref="B4:L4"/>
    <mergeCell ref="B3:L3"/>
    <mergeCell ref="B2:L2"/>
    <mergeCell ref="M8:M9"/>
    <mergeCell ref="L8:L9"/>
    <mergeCell ref="J8:J9"/>
    <mergeCell ref="B8:B9"/>
    <mergeCell ref="I8:I9"/>
    <mergeCell ref="F8:F9"/>
    <mergeCell ref="C8:C9"/>
    <mergeCell ref="G8:G9"/>
    <mergeCell ref="H8:H9"/>
    <mergeCell ref="E8:E9"/>
    <mergeCell ref="D8:D9"/>
    <mergeCell ref="K8:K9"/>
  </mergeCells>
  <pageMargins left="0.7" right="0.7" top="0.75" bottom="0.75" header="0.3" footer="0.3"/>
  <pageSetup orientation="portrait" horizontalDpi="4294967295" verticalDpi="4294967295" r:id="rId1"/>
  <ignoredErrors>
    <ignoredError sqref="I12 I19 I28 J5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90C701-158D-4BB5-A31E-0E5CD9B974B6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9100588-ee89-45b2-81d6-a67d223ce91b"/>
    <ds:schemaRef ds:uri="http://purl.org/dc/dcmitype/"/>
    <ds:schemaRef ds:uri="f7c7372e-77c9-4c4a-9e9a-3e04be05905d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D5E215-C83D-473C-84CC-FD84636762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4BE69-DD2F-41D6-88A6-B90A3BDF6D48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2021-04-14T15:19:43Z</dcterms:created>
  <dcterms:modified xsi:type="dcterms:W3CDTF">2026-03-10T18:18:44Z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2022-04-04T17:44:52Z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1e7abf79-e362-480e-810c-d017dce2c7e7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