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5/Ingresos/Administración Central/"/>
    </mc:Choice>
  </mc:AlternateContent>
  <xr:revisionPtr revIDLastSave="525" documentId="13_ncr:1_{990CCFC0-7CC7-4CA8-A89F-A22550639CDE}" xr6:coauthVersionLast="47" xr6:coauthVersionMax="47" xr10:uidLastSave="{D04760BC-3942-4A28-9B3C-52B85A2636C6}"/>
  <bookViews>
    <workbookView xWindow="-120" yWindow="-120" windowWidth="29040" windowHeight="15720" firstSheet="1" activeTab="1" xr2:uid="{00000000-000D-0000-FFFF-FFFF00000000}"/>
  </bookViews>
  <sheets>
    <sheet name="2003-2013 " sheetId="5" r:id="rId1"/>
    <sheet name="2014 -2025" sheetId="6" r:id="rId2"/>
    <sheet name="2014-2015" sheetId="3" state="hidden" r:id="rId3"/>
  </sheets>
  <externalReferences>
    <externalReference r:id="rId4"/>
  </externalReferences>
  <definedNames>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xlnm._FilterDatabase" localSheetId="0" hidden="1">'2003-2013 '!$B$9:$M$73</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1">#REF!</definedName>
    <definedName name="FUENTE">#REF!</definedName>
    <definedName name="fuente1" localSheetId="1">#REF!</definedName>
    <definedName name="fuente1">#REF!</definedName>
    <definedName name="OCTUBRE">#N/A</definedName>
    <definedName name="_xlnm.Print_Area" localSheetId="0">'2003-2013 '!$B$1:$M$75</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5" i="6" l="1"/>
  <c r="M145" i="6"/>
  <c r="L145" i="6"/>
  <c r="K145" i="6"/>
  <c r="J145" i="6"/>
  <c r="I145" i="6"/>
  <c r="H145" i="6"/>
  <c r="G145" i="6"/>
  <c r="F145" i="6"/>
  <c r="E145" i="6"/>
  <c r="D145" i="6"/>
  <c r="M96" i="6"/>
  <c r="M159" i="6"/>
  <c r="M160" i="6"/>
  <c r="N96" i="6"/>
  <c r="N66" i="6"/>
  <c r="N65" i="6"/>
  <c r="N63" i="6"/>
  <c r="M94" i="6"/>
  <c r="G94" i="6"/>
  <c r="F94" i="6"/>
  <c r="E94" i="6"/>
  <c r="D94" i="6"/>
  <c r="G93" i="6"/>
  <c r="G187" i="6" s="1"/>
  <c r="M66" i="6"/>
  <c r="K66" i="6"/>
  <c r="J66" i="6"/>
  <c r="I66" i="6"/>
  <c r="H66" i="6"/>
  <c r="G66" i="6"/>
  <c r="F66" i="6"/>
  <c r="E66" i="6"/>
  <c r="D66" i="6"/>
  <c r="C66" i="6"/>
  <c r="M65" i="6"/>
  <c r="K65" i="6"/>
  <c r="J65" i="6"/>
  <c r="I65" i="6"/>
  <c r="H65" i="6"/>
  <c r="G65" i="6"/>
  <c r="F65" i="6"/>
  <c r="E65" i="6"/>
  <c r="D65" i="6"/>
  <c r="C65" i="6"/>
  <c r="M63" i="6"/>
  <c r="K63" i="6"/>
  <c r="K94" i="6" s="1"/>
  <c r="J63" i="6"/>
  <c r="J94" i="6" s="1"/>
  <c r="I63" i="6"/>
  <c r="I93" i="6" s="1"/>
  <c r="I187" i="6" s="1"/>
  <c r="H63" i="6"/>
  <c r="H94" i="6" s="1"/>
  <c r="G63" i="6"/>
  <c r="F63" i="6"/>
  <c r="F93" i="6" s="1"/>
  <c r="F187" i="6" s="1"/>
  <c r="E63" i="6"/>
  <c r="E93" i="6" s="1"/>
  <c r="E187" i="6" s="1"/>
  <c r="D63" i="6"/>
  <c r="D93" i="6" s="1"/>
  <c r="D187" i="6" s="1"/>
  <c r="C63" i="6"/>
  <c r="C94" i="6" s="1"/>
  <c r="M183" i="6"/>
  <c r="M182" i="6" s="1"/>
  <c r="M174" i="6"/>
  <c r="M163" i="6"/>
  <c r="D146" i="6"/>
  <c r="E146" i="6"/>
  <c r="F146" i="6"/>
  <c r="G146" i="6"/>
  <c r="H146" i="6"/>
  <c r="I146" i="6"/>
  <c r="J146" i="6"/>
  <c r="K146" i="6"/>
  <c r="D151" i="6"/>
  <c r="E151" i="6"/>
  <c r="F151" i="6"/>
  <c r="G151" i="6"/>
  <c r="H151" i="6"/>
  <c r="I151" i="6"/>
  <c r="J151" i="6"/>
  <c r="K151" i="6"/>
  <c r="C151" i="6"/>
  <c r="C146" i="6"/>
  <c r="C145" i="6" s="1"/>
  <c r="D108" i="6"/>
  <c r="E108" i="6"/>
  <c r="F108" i="6"/>
  <c r="G108" i="6"/>
  <c r="H108" i="6"/>
  <c r="I108" i="6"/>
  <c r="J108" i="6"/>
  <c r="K108" i="6"/>
  <c r="C108" i="6"/>
  <c r="K97" i="6"/>
  <c r="J97" i="6"/>
  <c r="I97" i="6"/>
  <c r="H97" i="6"/>
  <c r="G97" i="6"/>
  <c r="F97" i="6"/>
  <c r="E97" i="6"/>
  <c r="D97" i="6"/>
  <c r="C97" i="6"/>
  <c r="L184" i="6"/>
  <c r="L183" i="6" s="1"/>
  <c r="L182" i="6" s="1"/>
  <c r="L179" i="6"/>
  <c r="L177" i="6"/>
  <c r="L176" i="6" s="1"/>
  <c r="L174" i="6"/>
  <c r="L171" i="6"/>
  <c r="L170" i="6" s="1"/>
  <c r="L163" i="6"/>
  <c r="L160" i="6"/>
  <c r="L147" i="6"/>
  <c r="L146" i="6" s="1"/>
  <c r="L142" i="6"/>
  <c r="L141" i="6" s="1"/>
  <c r="L138" i="6"/>
  <c r="L137" i="6" s="1"/>
  <c r="L132" i="6"/>
  <c r="L129" i="6"/>
  <c r="L128" i="6" s="1"/>
  <c r="L121" i="6"/>
  <c r="L117" i="6"/>
  <c r="L98" i="6"/>
  <c r="L102" i="6"/>
  <c r="L101" i="6" s="1"/>
  <c r="L74" i="6"/>
  <c r="L70" i="6"/>
  <c r="L68" i="6"/>
  <c r="L61" i="6"/>
  <c r="L59" i="6"/>
  <c r="L56" i="6"/>
  <c r="L50" i="6"/>
  <c r="L47" i="6"/>
  <c r="L44" i="6"/>
  <c r="L40" i="6"/>
  <c r="L33" i="6"/>
  <c r="L26" i="6"/>
  <c r="L16" i="6"/>
  <c r="L12" i="6"/>
  <c r="F188" i="6" l="1"/>
  <c r="G188" i="6"/>
  <c r="K188" i="6"/>
  <c r="J188" i="6"/>
  <c r="M93" i="6"/>
  <c r="M187" i="6" s="1"/>
  <c r="N93" i="6"/>
  <c r="N187" i="6" s="1"/>
  <c r="H188" i="6"/>
  <c r="D188" i="6"/>
  <c r="C188" i="6"/>
  <c r="E188" i="6"/>
  <c r="H93" i="6"/>
  <c r="H187" i="6" s="1"/>
  <c r="J93" i="6"/>
  <c r="J187" i="6" s="1"/>
  <c r="K93" i="6"/>
  <c r="K187" i="6" s="1"/>
  <c r="I94" i="6"/>
  <c r="I188" i="6" s="1"/>
  <c r="C93" i="6"/>
  <c r="C187" i="6" s="1"/>
  <c r="N94" i="6"/>
  <c r="N188" i="6"/>
  <c r="M173" i="6"/>
  <c r="M188" i="6" s="1"/>
  <c r="L159" i="6"/>
  <c r="L151" i="6" s="1"/>
  <c r="L97" i="6"/>
  <c r="L173" i="6"/>
  <c r="L131" i="6"/>
  <c r="L116" i="6"/>
  <c r="L67" i="6"/>
  <c r="L55" i="6"/>
  <c r="L11" i="6"/>
  <c r="G33" i="3"/>
  <c r="G28" i="3"/>
  <c r="L65" i="6" l="1"/>
  <c r="L66" i="6"/>
  <c r="L96" i="6"/>
  <c r="L108" i="6"/>
  <c r="L10" i="6"/>
  <c r="L63" i="6" s="1"/>
  <c r="D38" i="3"/>
  <c r="D40" i="3" s="1"/>
  <c r="D56" i="3" s="1"/>
  <c r="E41" i="3"/>
  <c r="C38" i="3"/>
  <c r="C40" i="3" s="1"/>
  <c r="C56" i="3" s="1"/>
  <c r="E11" i="3"/>
  <c r="E10" i="3" s="1"/>
  <c r="E38" i="3" s="1"/>
  <c r="E40" i="3" s="1"/>
  <c r="E56" i="3" s="1"/>
  <c r="L94" i="6" l="1"/>
  <c r="L188" i="6" s="1"/>
  <c r="L93" i="6"/>
  <c r="L187" i="6" s="1"/>
</calcChain>
</file>

<file path=xl/sharedStrings.xml><?xml version="1.0" encoding="utf-8"?>
<sst xmlns="http://schemas.openxmlformats.org/spreadsheetml/2006/main" count="365" uniqueCount="298">
  <si>
    <t>MINISTERIO DE HACIENDA</t>
  </si>
  <si>
    <t>DIRECCIÓN GENERAL DE PRESUPUESTO</t>
  </si>
  <si>
    <t>CLASIFICACIÓN ECONÓMICA</t>
  </si>
  <si>
    <t>2003-2013</t>
  </si>
  <si>
    <t xml:space="preserve"> </t>
  </si>
  <si>
    <t>CODIGO</t>
  </si>
  <si>
    <t>DENOMINACIÓN</t>
  </si>
  <si>
    <t>11</t>
  </si>
  <si>
    <t>INGRESOS CORRIENTES</t>
  </si>
  <si>
    <t>111</t>
  </si>
  <si>
    <t>INGRESOS TRIBUTARIOS</t>
  </si>
  <si>
    <t>1111</t>
  </si>
  <si>
    <t>IMPUESTOS SOBRE LOS INGRESOS</t>
  </si>
  <si>
    <t>11111</t>
  </si>
  <si>
    <t>IMPUESTOS SOBRE INGRESOS DE LAS PERSONAS</t>
  </si>
  <si>
    <t>11112</t>
  </si>
  <si>
    <t>IMPUESTOS SOBRE INGRESOS DE LAS EMPRESAS</t>
  </si>
  <si>
    <t>11113</t>
  </si>
  <si>
    <t>OTROS IMPUESTOS SOBRE LOS INGRESOS</t>
  </si>
  <si>
    <t>1112</t>
  </si>
  <si>
    <t>IMPUESTOS SOBRE EL PATRIMONIO</t>
  </si>
  <si>
    <t>11121</t>
  </si>
  <si>
    <t>IMPUESTOS SOBRE LA TENENCIA DE PATRIMONIO</t>
  </si>
  <si>
    <t>11122</t>
  </si>
  <si>
    <t>IMP. / LAS TRANSFERENCIAS PATRIMONIALES</t>
  </si>
  <si>
    <t>1113</t>
  </si>
  <si>
    <t>IMPUESTOS SOBRE MERCANCÍAS Y SERVICIOS</t>
  </si>
  <si>
    <t>11131</t>
  </si>
  <si>
    <t>IMP. /  LAS TRANSF. DE BIENES Y SERVICIOS</t>
  </si>
  <si>
    <t>IMPUESTO SOBRE TRANSFERENCIA DE BIENES INDUSTRIALIZADOS Y SERVICIOS (ITBIS)</t>
  </si>
  <si>
    <t>ITBIS INTERNO</t>
  </si>
  <si>
    <t>ITBIS EXTERNO</t>
  </si>
  <si>
    <t>11132</t>
  </si>
  <si>
    <t>IMPUESTOS SELECTIVO SOBRE LAS MERCANCÍAS</t>
  </si>
  <si>
    <t>11133</t>
  </si>
  <si>
    <t>IMPUESTOS ESPECÍFICO SOBRE LOS SERVICIOS</t>
  </si>
  <si>
    <t>11134</t>
  </si>
  <si>
    <t>IMPUESTOS SOBRE EL USO DE BIENES Y LICENCIAS</t>
  </si>
  <si>
    <t>1114</t>
  </si>
  <si>
    <t>IMPUESTOS SOBRE EL COMERCIO EXTERIOR</t>
  </si>
  <si>
    <t>11141</t>
  </si>
  <si>
    <t>IMPUESTOS SOBRE IMPORTACIONES</t>
  </si>
  <si>
    <t>11142</t>
  </si>
  <si>
    <t>IMPUESTOS SOBRE EXPORTACIONES</t>
  </si>
  <si>
    <t>11143</t>
  </si>
  <si>
    <t>OTROS IMPUESTOS SOBRE EL COMERCIO EXTERIOR</t>
  </si>
  <si>
    <t>1115</t>
  </si>
  <si>
    <t>OTROS IMPUESTOS</t>
  </si>
  <si>
    <t>1116</t>
  </si>
  <si>
    <t>IMPUESTOS POR CLASIFICAR</t>
  </si>
  <si>
    <t>112</t>
  </si>
  <si>
    <t>INGRESOS NO TRIBUTARIOS</t>
  </si>
  <si>
    <t>1121</t>
  </si>
  <si>
    <t>CONTRIBUCIONES SOCIALES</t>
  </si>
  <si>
    <t>11211</t>
  </si>
  <si>
    <t>CONTRIBUCIONES A LA SEGURIDAD SOCIAL</t>
  </si>
  <si>
    <t>1122</t>
  </si>
  <si>
    <t>VENTAS DE LAS ADMINISTRACIONES PÚBLICAS</t>
  </si>
  <si>
    <t>11221</t>
  </si>
  <si>
    <t>VTAS.  DE MERCANCÍAS DE LAS ADMS.  PÚBLICAS</t>
  </si>
  <si>
    <t>11222</t>
  </si>
  <si>
    <t>VTAS.  DE SERVICIOS DE LAS ADMS. PÚBLICAS</t>
  </si>
  <si>
    <t>1123</t>
  </si>
  <si>
    <t>RENTAS DE LA PROPIEDAD</t>
  </si>
  <si>
    <t>11231</t>
  </si>
  <si>
    <t>DIVIDENDOS</t>
  </si>
  <si>
    <t>11232</t>
  </si>
  <si>
    <t>INTERESES</t>
  </si>
  <si>
    <t>11234</t>
  </si>
  <si>
    <t>ALQUILERES</t>
  </si>
  <si>
    <t>1124</t>
  </si>
  <si>
    <t>OTROS INGRESOS</t>
  </si>
  <si>
    <t>114</t>
  </si>
  <si>
    <t>TRANSFERENCIAS CORRIENTES</t>
  </si>
  <si>
    <t>1141</t>
  </si>
  <si>
    <t>DEL SECTOR PRIVADO</t>
  </si>
  <si>
    <t>1142</t>
  </si>
  <si>
    <t>DEL SECTOR PÚBLICO</t>
  </si>
  <si>
    <t>115</t>
  </si>
  <si>
    <t>DONACIONES CORRIENTES DEL EXTERIOR</t>
  </si>
  <si>
    <t>12</t>
  </si>
  <si>
    <t>INGRESOS DE CAPITAL</t>
  </si>
  <si>
    <t>121</t>
  </si>
  <si>
    <t>VENTA DE ACTIVOS NO FINANCIEROS</t>
  </si>
  <si>
    <t>1211</t>
  </si>
  <si>
    <t>VENTA DE ACTIVOS FIJOS</t>
  </si>
  <si>
    <t>1212</t>
  </si>
  <si>
    <t>VENTA DE TIERRAS Y TERRENOS</t>
  </si>
  <si>
    <t>122</t>
  </si>
  <si>
    <t>TRANSFERENCIAS DE CAPITAL</t>
  </si>
  <si>
    <t>1221</t>
  </si>
  <si>
    <t>123</t>
  </si>
  <si>
    <t>DONACIONES DE CAPITAL DEL EXTERIOR</t>
  </si>
  <si>
    <t>TOTAL INGRESOS</t>
  </si>
  <si>
    <t>FUENTES FINANCIERAS</t>
  </si>
  <si>
    <t>ACTIVOS FINANCIEROS</t>
  </si>
  <si>
    <t>RECUPERACIÓN DE PRÉSTAMOS</t>
  </si>
  <si>
    <t>VENTA DE ACCIONES Y PARTICIPACIONES DE CAPITAL</t>
  </si>
  <si>
    <t>PASIVOS FINANCIEROS</t>
  </si>
  <si>
    <t>DEUDA INTERNA</t>
  </si>
  <si>
    <t>COLOCACIÓN DE TÍTULOS Y VALORES INTERNOS</t>
  </si>
  <si>
    <t>OBTENCIÓN DE PRÉSTAMOS INTERNOS</t>
  </si>
  <si>
    <t>DEUDA EXTERNA</t>
  </si>
  <si>
    <t>COLOCACIÓN DE TÍTULOS Y VALORES EXTERNOS</t>
  </si>
  <si>
    <t>OBTENCIÓN DE PRÉSTAMOS EXTERNOS</t>
  </si>
  <si>
    <t>OTRAS FUENTES FINANCIERAS</t>
  </si>
  <si>
    <t>DISMINUCIÓN DE OTROS ACTIVOS FINANCIEROS</t>
  </si>
  <si>
    <t xml:space="preserve"> INCREMENTO DE CUENTAS POR PAGAR</t>
  </si>
  <si>
    <t>TOTAL FUENTES FINANCIERAS</t>
  </si>
  <si>
    <t>TOTAL INGRESOS Y FUENTES FINANCIERAS</t>
  </si>
  <si>
    <t>Fuente: Sistema de Información de la Gestión Financiera (SIGEF). Cifras preliminares.</t>
  </si>
  <si>
    <t>1. Para los años 2004-2013, se registra por Fecha Histórica de Recaudación, anteriormente no se especificaba.</t>
  </si>
  <si>
    <t>2. Ingreso Presupuestario.</t>
  </si>
  <si>
    <t>CLASIFICACIÓN ECONÓMICA DE INGRESOS</t>
  </si>
  <si>
    <t>En Millones RD$</t>
  </si>
  <si>
    <t>DETALLE</t>
  </si>
  <si>
    <t>1.1 - Ingresos Corrientes</t>
  </si>
  <si>
    <t>1.1.1 - Impuestos</t>
  </si>
  <si>
    <t>1.1.1.1 - Impuestos sobre el ingreso, las utilidades  y las ganancias de capital</t>
  </si>
  <si>
    <t>1.1.1.1.1 - De personas físicas</t>
  </si>
  <si>
    <t>1.1.1.1.2 - De empresas y otras corporaciones</t>
  </si>
  <si>
    <t>1.1.1.1.3 - Otros impuestos sobre los ingresos</t>
  </si>
  <si>
    <t>1.1.1.3 - Impuestos sobre la propiedad</t>
  </si>
  <si>
    <t>1.1.3.1.01 - Impuesto sobre viviendas suntuarias y solares urbanos no edificados</t>
  </si>
  <si>
    <t>1.1.3.1.02 - Impuesto sobre los activos</t>
  </si>
  <si>
    <t>1.1.3.1.03 - Impuesto sobre las operaciones inmobiliarias</t>
  </si>
  <si>
    <t>1.1.3.1.05 - Impuesto sobre transferencia de bienes muebles</t>
  </si>
  <si>
    <t>1.1.3.1.09 - Impuesto sobre cheques</t>
  </si>
  <si>
    <t xml:space="preserve">                      - Otros Impuestos sobre la propiedad </t>
  </si>
  <si>
    <t>1.1.1.4 - Impuestos sobre los bienes y servicios</t>
  </si>
  <si>
    <t>1.1.4.1.01 - Impuesto sobre la Transferencia de Bienes Industrializados y Servicios (ITBIS)</t>
  </si>
  <si>
    <t xml:space="preserve">                   - ITBIS Interno</t>
  </si>
  <si>
    <t xml:space="preserve">                   - ITBIS Externo</t>
  </si>
  <si>
    <t>1.1.4.2.01 - Impuesto específico sobre los hidrocarburos, Ley  112-00</t>
  </si>
  <si>
    <t>1.1.4.2.02 - Impuesto selectivo ad  valorem sobre  hidrocarburos, Ley  557-05</t>
  </si>
  <si>
    <t xml:space="preserve">                      - Otros Impuestos sobre los bienes y servicios</t>
  </si>
  <si>
    <t>1.1.1.5 - Impuestos sobre el comercio y las transacciones internacionales/comercio exterior</t>
  </si>
  <si>
    <t>1.1.5.1.01 - Impuestos arancelarios</t>
  </si>
  <si>
    <t>1.1.5.3.03 - Derechos consulares</t>
  </si>
  <si>
    <t xml:space="preserve">                      - Otros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</si>
  <si>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</si>
  <si>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</si>
  <si>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</si>
  <si>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</si>
  <si>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</si>
  <si>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1.1.2.4 - Contribuciones no clasificables</t>
  </si>
  <si>
    <t>1.1.3 - Ventas de bienes y servicios</t>
  </si>
  <si>
    <t>1.1.3.1 - Ventas de establecimientos no de mercado</t>
  </si>
  <si>
    <t>1.1.3.3 - Derechos administrativos</t>
  </si>
  <si>
    <t>1.1.4 - Rentas de la propiedad</t>
  </si>
  <si>
    <t>1.1.4.1 - Intereses</t>
  </si>
  <si>
    <t>1.1.4.2 - Rentas de la propiedad distinta de intereses</t>
  </si>
  <si>
    <t>1.1.6 - Transferencias y donaciones corrientes recibidas</t>
  </si>
  <si>
    <t>1.1.6.1 - Transferencias del sector privado</t>
  </si>
  <si>
    <t>1.1.6.2 - Transferencias del sector público</t>
  </si>
  <si>
    <t>1.1.7 - Multas y sanciones pecuniarias</t>
  </si>
  <si>
    <t>1.1.9 - Otros ingresos corrientes</t>
  </si>
  <si>
    <t>1.2 - Ingresos de capital</t>
  </si>
  <si>
    <t>1.2.1 - Venta (disposición) de activos no financieros (a valores brutos)</t>
  </si>
  <si>
    <t>1.2.1.1 - Venta de activos fijos</t>
  </si>
  <si>
    <t>1.2.1.3 - Venta de activos no producidos</t>
  </si>
  <si>
    <t>1.2.4 - Transferencias de capital recibidas</t>
  </si>
  <si>
    <t>1.2.4.2 - Transferencias del sector publico</t>
  </si>
  <si>
    <t>1.2.5 - Recuperación de inversiones financieras realizadas con fines de política</t>
  </si>
  <si>
    <t>1.2.5.4 - Recuperación de préstamos realizados con fines de política</t>
  </si>
  <si>
    <t>TOTAL INGRESOS (SIN DONACIONES)</t>
  </si>
  <si>
    <t>TOTAL DONACIONES (Con PETROCARIBE)</t>
  </si>
  <si>
    <t>TOTAL DONACIONES (Sin PETROCARIBE)</t>
  </si>
  <si>
    <t>1.1.6.5 - Donaciones corrientes</t>
  </si>
  <si>
    <t>1.1.6.5.1 - Donaciones corrientes de gobiernos extranjeros</t>
  </si>
  <si>
    <t>1.1.6.5.1.1 - Donaciones corrientes en dinero de gobiernos extranjeros</t>
  </si>
  <si>
    <t>1.1.6.5.2 - Donaciones corrientes de organismos internacionales</t>
  </si>
  <si>
    <t>1.1.6.5.2.1 - Donaciones corrientes en dinero de organismos internacionales</t>
  </si>
  <si>
    <t>1.3.1.2.02-Donaciones corrientes en especie y servicios de organismos internacionales</t>
  </si>
  <si>
    <t>1.1.6.5.3 - Donaciones corrientes del sector privado externo</t>
  </si>
  <si>
    <t>1.1.6.5.3.1 - Donaciones corrientes en dinero del sector privado externo</t>
  </si>
  <si>
    <t>1.2.4.4 - Donaciones de capital (Con PETROCARIBE)</t>
  </si>
  <si>
    <t>1.2.4.4.1 - Donaciones de capital de gobiernos extranjeros</t>
  </si>
  <si>
    <t>1.2.4.4.1.1 - Donaciones de capital en dinero de gobiernos extranjeros</t>
  </si>
  <si>
    <t>1.2.4.4.1.3 - Donaciones de capital de gobiernos extranjeros (PETROCARIBE)</t>
  </si>
  <si>
    <t>1.2.4.4.2 - Donaciones de capital de organismos internacionales</t>
  </si>
  <si>
    <t>1.2.4.4.2.1 - Donaciones de capital  en dinero de organismos internacionales</t>
  </si>
  <si>
    <t>1.2.4.4.2.2 - Donaciones de capital en especie y servicios de organismos internacionales</t>
  </si>
  <si>
    <t>1.2.4.4.3 - Donaciones de capital del sector privado externo</t>
  </si>
  <si>
    <t>1.2.4.4.3.1 - Donaciones de capital en  dinero del sector privado externo</t>
  </si>
  <si>
    <t>1.2.4.4 - Donaciones de capital (Sin PETROCARIBE)</t>
  </si>
  <si>
    <t>TOTAL INGRESOS (CON DONACIONES + PETROCARIBE)</t>
  </si>
  <si>
    <t>TOTAL INGRESOS (CON DONACIONES + SIN PETROCARIBE)</t>
  </si>
  <si>
    <t>TOTAL FUENTES FINANCIERAS (Con PETROCARIBE)</t>
  </si>
  <si>
    <t>3.1.1 - Disminución de activos financieros</t>
  </si>
  <si>
    <t>3.1.1.1 - Disminución de activos financieros corrientes</t>
  </si>
  <si>
    <t>3.1.1.1.1 - Disminución de disponibilidades</t>
  </si>
  <si>
    <t>3.1.1.1.1.3 - Disminución de disponibilidades de saldos de periodos anteriores</t>
  </si>
  <si>
    <t>3.1.1.2 - Disminución de activos financieros no corrientes</t>
  </si>
  <si>
    <t>3.1.1.2.2 - Disminución de documentos por cobrar de largo plazo</t>
  </si>
  <si>
    <t>3.1.2.2.01 - Disminución de documentos por cobrar internos de largo plazo</t>
  </si>
  <si>
    <t>3.1.1.2.9 - Disminución de otros activos financieros  no corrientes</t>
  </si>
  <si>
    <t>3.1.1.2.9.2 - Disminución de otros activos financieros no corrientes externos</t>
  </si>
  <si>
    <t>3.1.2.9 - Disminución de otros activos financieros de largo plazo</t>
  </si>
  <si>
    <t>3.1.2.9.03 - Disminución de Instrumentos Derivados</t>
  </si>
  <si>
    <t>3.1.2 - Incremento de pasivos</t>
  </si>
  <si>
    <t>3.1.2.1 - Incremento de pasivos corrientes</t>
  </si>
  <si>
    <t>3.1.2.1.1 - Incremento de cuentas por pagar de corto plazo</t>
  </si>
  <si>
    <t>3.1.2.1.1.1 - Incremento de cuentas por pagar internas de corto plazo</t>
  </si>
  <si>
    <t>3.1.2.1.2 - Incremento de documentos por pagar de corto plazo</t>
  </si>
  <si>
    <t>3.2.1.2 - Incremento de documentos por pagar de corto plazo</t>
  </si>
  <si>
    <t>3.1.2.1.3 - Obtención de préstamos de corto plazo</t>
  </si>
  <si>
    <t>3.1.2.1.3.1 - Obtención de préstamos internos de corto plazo</t>
  </si>
  <si>
    <t>3.1.2.2 - Incremento de pasivos no corrientes</t>
  </si>
  <si>
    <t>3.1.2.2.3 - Colocación de títulos valores de la deuda pública de largo plazo</t>
  </si>
  <si>
    <t>3.1.2.2.3.1 - Colocación de títulos valores de la deuda pública interna de largo plazo</t>
  </si>
  <si>
    <t>3.1.2.2.3.2 - Colocación de títulos valores de la deuda pública externa de largo plazo</t>
  </si>
  <si>
    <t>3.1.2.2.3.3 - Colocación de títulos valores de la deuda pública de largo plazo (PETROCARIBE)</t>
  </si>
  <si>
    <t>3.1.2.2.4 - Obtención de préstamos de la deuda pública de largo plazo</t>
  </si>
  <si>
    <t>3.1.2.2.4.1 - Obtención de préstamos de la deuda pública interna de largo plazo</t>
  </si>
  <si>
    <t>3.1.2.2.4.2 - Obtención de préstamos de la deuda pública externa de largo plazo</t>
  </si>
  <si>
    <t>3.2.2.1 - Incremento de cuentas por pagar de largo plazo</t>
  </si>
  <si>
    <t>3.2.2.1.02 - Incremento de cuentas por pagar externas de largo plazo</t>
  </si>
  <si>
    <t>3.2.2.2 - Incremento de documentos por pagar de largo plazo</t>
  </si>
  <si>
    <t>3.2.2.2.02 - Incremento de documentos por pagar externos de largo plazo</t>
  </si>
  <si>
    <t>3.1.3 - Incremento de fondos de terceros</t>
  </si>
  <si>
    <t>3.1.3.1 - Incremento a fondos de terceros</t>
  </si>
  <si>
    <t>3.3.7.1.01 - Contribución especial para la gestión integral de residuo</t>
  </si>
  <si>
    <t>3.1.5 - Importes a devengar por primas en colocaciones de títulos valores</t>
  </si>
  <si>
    <t>3.1.5.2 - Importes a devengar por primas en colocaciones de títulos valores no corrientes</t>
  </si>
  <si>
    <t>3.1.5.2.1 - Primas por colocación de títulos valores internos y externos de largo plazo</t>
  </si>
  <si>
    <t>3.1.5.2.1.1 - Primas por colocación de títulos valores internos largo plazo</t>
  </si>
  <si>
    <t>3.5.2.1 - Primas por colocación de títulos valores internos y externos largo plazo sobre la par</t>
  </si>
  <si>
    <t>3.5.2.1.01 - Primas por colocación de títulos valores internos largo plazo sobre la par a devengar</t>
  </si>
  <si>
    <t>3.1.5.2.1.2 - Primas por colocación de títulos valores externos largo plazo</t>
  </si>
  <si>
    <t>3.5.2.1.02 - Primas por colocación de títulos valores externos largo plazo sobre la par a devengar</t>
  </si>
  <si>
    <t>3.1.5.2.2 - Intereses corridos internos y externos de largo plazo</t>
  </si>
  <si>
    <t>3.1.5.2.2.1 - Intereses corridos en colocación de títulos internos y externos de deuda a largo plazo</t>
  </si>
  <si>
    <t>3.5.4.1 - Intereses corridos en colocación de títulos internos y externos de deuda a largo plazo</t>
  </si>
  <si>
    <t>3.5.4.1.01 - Intereses corridos en colocación de títulos internos de deuda a largo plazo</t>
  </si>
  <si>
    <t>3.5.4.1.02 - Intereses corridos en colocación de títulos externos de deuda a largo plazo</t>
  </si>
  <si>
    <t>TOTAL FUENTES FINANCIERAS (Sin PETROCARIBE)</t>
  </si>
  <si>
    <t>TOTAL DE INGRESOS (CON DONACIONES + FUENTES FINANCIERAS + PETROCARIBE)</t>
  </si>
  <si>
    <t>TOTAL DE INGRESOS (CON DONACIONES + FUENTES FINANCIERAS + SIN PETROCARIBE)</t>
  </si>
  <si>
    <t>Fuente: Sistema de Información de la Gestión Financiera (SIGEF)</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</si>
  <si>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</si>
  <si>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r>
      <rPr>
        <b/>
        <sz val="9"/>
        <color theme="1"/>
        <rFont val="Calibri"/>
        <family val="2"/>
        <scheme val="minor"/>
      </rPr>
      <t xml:space="preserve">Nota  </t>
    </r>
    <r>
      <rPr>
        <sz val="9"/>
        <color theme="1"/>
        <rFont val="Calibri"/>
        <family val="2"/>
        <scheme val="minor"/>
      </rPr>
      <t>Para el 2017 las fuentes financieras incluyen los recursos para financiar los gastos por calamidad pública de acuerdo con los decretos de declaratoria de emergencia No. 340-16, No. 341-16, No. 344.16 y No. 346-16.</t>
    </r>
  </si>
  <si>
    <t xml:space="preserve">Clasificación Económica </t>
  </si>
  <si>
    <t>(Valores en millones RD$)</t>
  </si>
  <si>
    <t>INICIAL</t>
  </si>
  <si>
    <t>VIGENTE</t>
  </si>
  <si>
    <t>PERCIBIDO</t>
  </si>
  <si>
    <t xml:space="preserve"> I-  IMPUESTOS</t>
  </si>
  <si>
    <t>1) Impuestos Sobre Ingresos</t>
  </si>
  <si>
    <t>Impuesto sobre la Renta de las Personas</t>
  </si>
  <si>
    <t>Impuestos sobre Los Ingresos de las Empresas</t>
  </si>
  <si>
    <t>Otros Ingresos Sobre Ingresos</t>
  </si>
  <si>
    <t>2) Impuestos sobre la Propiedad y Transacciones Financieras y de Capital</t>
  </si>
  <si>
    <t>3) Impuestos Internos Sobre Mercancías y Servicios</t>
  </si>
  <si>
    <t>Impuesto a las Transf. Bienes Industrializados y Servicios</t>
  </si>
  <si>
    <t>Impuestos Adicionales y Selectivos sobre Bienes y Servicios</t>
  </si>
  <si>
    <t>- Bebidas Alcohólicas</t>
  </si>
  <si>
    <t>- Tabaco Manufacturado</t>
  </si>
  <si>
    <t>- Impuestos sobre Hidrocarburos (Ley No.112-00)</t>
  </si>
  <si>
    <t>- Impuestos Selectivos sobre Hidrocarburos (Ley No. 557-05)</t>
  </si>
  <si>
    <t>- Otros</t>
  </si>
  <si>
    <t>Otros Ingresos sobre Mercancías y Servicios</t>
  </si>
  <si>
    <t>4) Impuestos sobre el Comercio y las Transacciones/Comercio Exterior</t>
  </si>
  <si>
    <t>Sobre las Importaciones</t>
  </si>
  <si>
    <t>- Arancel</t>
  </si>
  <si>
    <t>Otros Ingresos sobre el Comercio  Exterior</t>
  </si>
  <si>
    <t>5) Impuestos Ecologicos</t>
  </si>
  <si>
    <t>6) Impuestos Diversos</t>
  </si>
  <si>
    <t>II) CONTRIBUCION A LA SEGURIDAD SOCIAL</t>
  </si>
  <si>
    <t xml:space="preserve">III) TRANSFERENCIAS </t>
  </si>
  <si>
    <t>IV) INGRESOS POR CONTRAPRESTACION</t>
  </si>
  <si>
    <t>V) OTROS INGRESOS</t>
  </si>
  <si>
    <t>TOTAL DE INGRESOS</t>
  </si>
  <si>
    <t>DONACIONES</t>
  </si>
  <si>
    <t>TOTAL DE INGRESOS CON DONACIONES</t>
  </si>
  <si>
    <t>3.1- Disminición de Activos Financieros</t>
  </si>
  <si>
    <t>3.1.2.6 Recuperación de Prestamos Internos</t>
  </si>
  <si>
    <t>3.2- Incremento de Pasivos Financieros</t>
  </si>
  <si>
    <t>3.2.1- Incremento de Pasivos Corrientes</t>
  </si>
  <si>
    <t>3.2.2- Incremento de Pasivos No Corrientes</t>
  </si>
  <si>
    <t>Incremento de Documentos por Pagar Externo de Largo Plazo</t>
  </si>
  <si>
    <t>3.2.2.3- Colocación de Títulos, Valores de la Deuda Pública a Largo Plazo</t>
  </si>
  <si>
    <t>3.2.2.3.01- De la Deuda Pública Interna  a Largo Plazo</t>
  </si>
  <si>
    <t>3.2.2.3.02- De la Deuda Pública Externa  a Largo Plazo</t>
  </si>
  <si>
    <t>3.2.2.4- Obtención de Préstamos de la Deuda Pública a Largo Plazo</t>
  </si>
  <si>
    <t>3.2.2.4.01- De la Deuda Pública Interna a Largo Plazo</t>
  </si>
  <si>
    <t>3.2.2.4.02- De la Deuda Pública Externa a Largo Plazo</t>
  </si>
  <si>
    <t>- PETROCARIBE</t>
  </si>
  <si>
    <t>TOTAL DE INGRESOS CON DONACIONES Y FUENTES</t>
  </si>
  <si>
    <t>Cifras Preliminares</t>
  </si>
  <si>
    <t>Fuente: Dirección General de Política y Legislación Tributaria, Sistema de Información de la Gestión Financiera</t>
  </si>
  <si>
    <t>*Las estadísticas del año 2014, están elaboradas con el nuevo Clasificador Presupuestario</t>
  </si>
  <si>
    <t>1.1.3.1.04 - Impuesto sobre las sucesiones y donaciones</t>
  </si>
  <si>
    <t>1.1.3.1.08 - Impuesto sobre transacciones vehículo de motor</t>
  </si>
  <si>
    <t>1.1.3.1.07 - Impuesto sobre la constitución de compañías por acciones y en comandita</t>
  </si>
  <si>
    <t>1.3.1.2.01 - Donaciones corrientes  en dinero de organismos internacionales</t>
  </si>
  <si>
    <t>2014-2025</t>
  </si>
  <si>
    <t>1.1.5.3.01 - Impuesto a la salida de pasajeros al exterior por aeropuertos y puertos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</si>
</sst>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0_);_(* \(#,##0.0\);_(* &quot;-&quot;?_);_(@_)"/>
    <numFmt numFmtId="167" formatCode="#,##0.0"/>
    <numFmt numFmtId="168" formatCode="#,##0.0_);\(#,##0.0\)"/>
    <numFmt numFmtId="169" formatCode="0.0"/>
    <numFmt numFmtId="170" formatCode="#,##0.0,,"/>
  </numFmts>
  <fonts count="32" x14ac:knownFonts="1">
    <font>
      <sz val="11"/>
      <color theme="1"/>
      <name val="Calibri"/>
      <family val="2"/>
      <scheme val="minor"/>
    </font>
    <font>
      <sz val="11"/>
      <color theme="1"/>
      <name val="Calibri"/>
      <family val="2"/>
      <scheme val="minor"/>
    </font>
    <font>
      <sz val="24"/>
      <name val="Century Gothic"/>
      <family val="2"/>
    </font>
    <font>
      <sz val="11"/>
      <name val="Century Gothic"/>
      <family val="2"/>
    </font>
    <font>
      <b/>
      <sz val="10"/>
      <name val="Calibri"/>
      <family val="2"/>
      <scheme val="minor"/>
    </font>
    <font>
      <sz val="10"/>
      <color theme="1"/>
      <name val="Calibri"/>
      <family val="2"/>
      <scheme val="minor"/>
    </font>
    <font>
      <b/>
      <sz val="10"/>
      <color theme="1"/>
      <name val="Calibri"/>
      <family val="2"/>
      <scheme val="minor"/>
    </font>
    <font>
      <b/>
      <sz val="8"/>
      <color theme="1"/>
      <name val="Calibri"/>
      <family val="2"/>
      <scheme val="minor"/>
    </font>
    <font>
      <sz val="10"/>
      <name val="Arial"/>
      <family val="2"/>
    </font>
    <font>
      <b/>
      <sz val="11"/>
      <color theme="0"/>
      <name val="Calibri"/>
      <family val="2"/>
      <scheme val="minor"/>
    </font>
    <font>
      <b/>
      <sz val="11"/>
      <color theme="1"/>
      <name val="Calibri"/>
      <family val="2"/>
      <scheme val="minor"/>
    </font>
    <font>
      <i/>
      <sz val="11"/>
      <color theme="1"/>
      <name val="Calibri"/>
      <family val="2"/>
      <scheme val="minor"/>
    </font>
    <font>
      <sz val="18"/>
      <color theme="1"/>
      <name val="Calibri"/>
      <family val="2"/>
      <scheme val="minor"/>
    </font>
    <font>
      <b/>
      <sz val="10"/>
      <color theme="0"/>
      <name val="Calibri"/>
      <family val="2"/>
      <scheme val="minor"/>
    </font>
    <font>
      <i/>
      <sz val="10"/>
      <color theme="1"/>
      <name val="Calibri"/>
      <family val="2"/>
      <scheme val="minor"/>
    </font>
    <font>
      <b/>
      <sz val="10"/>
      <color indexed="8"/>
      <name val="Calibri"/>
      <family val="2"/>
      <scheme val="minor"/>
    </font>
    <font>
      <b/>
      <u/>
      <sz val="10"/>
      <color indexed="8"/>
      <name val="Calibri"/>
      <family val="2"/>
      <scheme val="minor"/>
    </font>
    <font>
      <sz val="10"/>
      <color indexed="8"/>
      <name val="Calibri"/>
      <family val="2"/>
      <scheme val="minor"/>
    </font>
    <font>
      <b/>
      <u/>
      <sz val="10"/>
      <color indexed="8"/>
      <name val="Arial"/>
      <family val="2"/>
    </font>
    <font>
      <u/>
      <sz val="10"/>
      <color indexed="8"/>
      <name val="Calibri"/>
      <family val="2"/>
      <scheme val="minor"/>
    </font>
    <font>
      <sz val="11"/>
      <color rgb="FF000000"/>
      <name val="Calibri"/>
      <family val="2"/>
      <scheme val="minor"/>
    </font>
    <font>
      <b/>
      <sz val="8"/>
      <name val="Calibri"/>
      <family val="2"/>
      <scheme val="minor"/>
    </font>
    <font>
      <b/>
      <sz val="9"/>
      <color theme="1"/>
      <name val="Calibri"/>
      <family val="2"/>
      <scheme val="minor"/>
    </font>
    <font>
      <b/>
      <sz val="12"/>
      <color theme="1"/>
      <name val="Calibri"/>
      <family val="2"/>
      <scheme val="minor"/>
    </font>
    <font>
      <sz val="12"/>
      <color theme="1"/>
      <name val="Calibri"/>
      <family val="2"/>
      <scheme val="minor"/>
    </font>
    <font>
      <sz val="14"/>
      <name val="Century Gothic"/>
      <family val="2"/>
    </font>
    <font>
      <sz val="28"/>
      <name val="Century Gothic"/>
      <family val="2"/>
    </font>
    <font>
      <b/>
      <sz val="12"/>
      <name val="Calibri"/>
      <family val="2"/>
      <scheme val="minor"/>
    </font>
    <font>
      <sz val="14"/>
      <color theme="1"/>
      <name val="Calibri"/>
      <family val="2"/>
      <scheme val="minor"/>
    </font>
    <font>
      <sz val="10"/>
      <color rgb="FFFF0000"/>
      <name val="Calibri"/>
      <family val="2"/>
      <scheme val="minor"/>
    </font>
    <font>
      <sz val="10"/>
      <name val="Calibri"/>
      <family val="2"/>
      <scheme val="minor"/>
    </font>
    <font>
      <sz val="9"/>
      <color theme="1"/>
      <name val="Calibri"/>
      <family val="2"/>
      <scheme val="minor"/>
    </font>
  </fonts>
  <fills count="10">
    <fill>
      <patternFill patternType="none"/>
    </fill>
    <fill>
      <patternFill patternType="gray125"/>
    </fill>
    <fill>
      <patternFill patternType="solid">
        <fgColor rgb="FFF3032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0B0FB5"/>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indexed="64"/>
      </patternFill>
    </fill>
  </fills>
  <borders count="10">
    <border>
      <left/>
      <right/>
      <top/>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right/>
      <top style="thin">
        <color theme="0"/>
      </top>
      <bottom/>
      <diagonal/>
    </border>
    <border>
      <left/>
      <right/>
      <top/>
      <bottom style="thin">
        <color theme="8"/>
      </bottom>
      <diagonal/>
    </border>
  </borders>
  <cellStyleXfs count="11">
    <xf numFmtId="0" fontId="0" fillId="0" borderId="0"/>
    <xf numFmtId="43" fontId="1" fillId="0" borderId="0" applyFont="0" applyFill="0" applyBorder="0" applyAlignment="0" applyProtection="0"/>
    <xf numFmtId="0" fontId="1" fillId="0" borderId="0"/>
    <xf numFmtId="164"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164" fontId="1" fillId="0" borderId="0" applyFont="0" applyFill="0" applyBorder="0" applyAlignment="0" applyProtection="0"/>
    <xf numFmtId="0" fontId="8" fillId="0" borderId="0"/>
    <xf numFmtId="0" fontId="20" fillId="0" borderId="0"/>
    <xf numFmtId="0" fontId="1" fillId="0" borderId="0"/>
  </cellStyleXfs>
  <cellXfs count="191">
    <xf numFmtId="0" fontId="0" fillId="0" borderId="0" xfId="0"/>
    <xf numFmtId="0" fontId="7" fillId="0" borderId="0" xfId="0" applyFont="1" applyAlignment="1">
      <alignment horizontal="left" vertical="center"/>
    </xf>
    <xf numFmtId="0" fontId="7" fillId="0" borderId="0" xfId="0" applyFont="1"/>
    <xf numFmtId="43" fontId="0" fillId="0" borderId="0" xfId="0" applyNumberFormat="1"/>
    <xf numFmtId="43" fontId="0" fillId="0" borderId="0" xfId="1" applyFont="1"/>
    <xf numFmtId="0" fontId="0" fillId="0" borderId="0" xfId="0" applyAlignment="1">
      <alignment horizontal="center" vertical="center"/>
    </xf>
    <xf numFmtId="0" fontId="10" fillId="3" borderId="0" xfId="0" applyFont="1" applyFill="1" applyAlignment="1">
      <alignment horizontal="left" vertical="center"/>
    </xf>
    <xf numFmtId="0" fontId="10" fillId="3" borderId="0" xfId="0" applyFont="1" applyFill="1" applyAlignment="1">
      <alignment horizontal="left" indent="1"/>
    </xf>
    <xf numFmtId="0" fontId="10" fillId="0" borderId="0" xfId="0" applyFont="1" applyAlignment="1">
      <alignment horizontal="left" vertical="center"/>
    </xf>
    <xf numFmtId="0" fontId="10" fillId="0" borderId="0" xfId="0" applyFont="1" applyAlignment="1">
      <alignment horizontal="left" indent="2"/>
    </xf>
    <xf numFmtId="0" fontId="11" fillId="0" borderId="0" xfId="0" applyFont="1" applyAlignment="1">
      <alignment horizontal="left" vertical="center"/>
    </xf>
    <xf numFmtId="0" fontId="11" fillId="0" borderId="0" xfId="0" applyFont="1" applyAlignment="1">
      <alignment horizontal="left" indent="3"/>
    </xf>
    <xf numFmtId="0" fontId="0" fillId="0" borderId="0" xfId="0" applyAlignment="1">
      <alignment horizontal="left" vertical="center"/>
    </xf>
    <xf numFmtId="0" fontId="0" fillId="0" borderId="0" xfId="0" applyAlignment="1">
      <alignment horizontal="left" indent="5"/>
    </xf>
    <xf numFmtId="0" fontId="11" fillId="0" borderId="0" xfId="0" applyFont="1" applyAlignment="1">
      <alignment horizontal="left" indent="4"/>
    </xf>
    <xf numFmtId="0" fontId="0" fillId="0" borderId="0" xfId="0" applyAlignment="1">
      <alignment horizontal="left" indent="6"/>
    </xf>
    <xf numFmtId="0" fontId="0" fillId="0" borderId="0" xfId="0" applyAlignment="1">
      <alignment horizontal="left" indent="3"/>
    </xf>
    <xf numFmtId="0" fontId="0" fillId="0" borderId="0" xfId="0" applyAlignment="1">
      <alignment horizontal="left" indent="4"/>
    </xf>
    <xf numFmtId="0" fontId="5" fillId="0" borderId="0" xfId="0" applyFont="1"/>
    <xf numFmtId="166" fontId="5" fillId="0" borderId="0" xfId="0" applyNumberFormat="1" applyFont="1"/>
    <xf numFmtId="164" fontId="5" fillId="0" borderId="0" xfId="7" applyFont="1"/>
    <xf numFmtId="0" fontId="5" fillId="4" borderId="0" xfId="0" applyFont="1" applyFill="1"/>
    <xf numFmtId="0" fontId="6" fillId="4" borderId="0" xfId="0" applyFont="1" applyFill="1"/>
    <xf numFmtId="165" fontId="6" fillId="0" borderId="0" xfId="7" applyNumberFormat="1" applyFont="1" applyFill="1"/>
    <xf numFmtId="165" fontId="5" fillId="0" borderId="0" xfId="7" applyNumberFormat="1" applyFont="1"/>
    <xf numFmtId="0" fontId="14" fillId="4" borderId="0" xfId="0" applyFont="1" applyFill="1"/>
    <xf numFmtId="165" fontId="5" fillId="0" borderId="0" xfId="7" applyNumberFormat="1" applyFont="1" applyFill="1"/>
    <xf numFmtId="0" fontId="5" fillId="4" borderId="0" xfId="0" applyFont="1" applyFill="1" applyAlignment="1">
      <alignment horizontal="left" indent="1"/>
    </xf>
    <xf numFmtId="165" fontId="5" fillId="0" borderId="0" xfId="0" applyNumberFormat="1" applyFont="1"/>
    <xf numFmtId="0" fontId="5" fillId="4" borderId="0" xfId="0" applyFont="1" applyFill="1" applyAlignment="1">
      <alignment horizontal="left" indent="2"/>
    </xf>
    <xf numFmtId="165" fontId="6" fillId="4" borderId="0" xfId="7" applyNumberFormat="1" applyFont="1" applyFill="1"/>
    <xf numFmtId="43" fontId="5" fillId="0" borderId="0" xfId="0" applyNumberFormat="1" applyFont="1"/>
    <xf numFmtId="165" fontId="6" fillId="0" borderId="0" xfId="7" applyNumberFormat="1" applyFont="1" applyBorder="1"/>
    <xf numFmtId="49" fontId="15" fillId="4" borderId="0" xfId="8" applyNumberFormat="1" applyFont="1" applyFill="1"/>
    <xf numFmtId="49" fontId="16" fillId="4" borderId="0" xfId="8" applyNumberFormat="1" applyFont="1" applyFill="1"/>
    <xf numFmtId="49" fontId="17" fillId="4" borderId="0" xfId="8" applyNumberFormat="1" applyFont="1" applyFill="1" applyAlignment="1">
      <alignment horizontal="left" indent="4"/>
    </xf>
    <xf numFmtId="49" fontId="18" fillId="4" borderId="0" xfId="8" applyNumberFormat="1" applyFont="1" applyFill="1"/>
    <xf numFmtId="49" fontId="19" fillId="4" borderId="0" xfId="8" applyNumberFormat="1" applyFont="1" applyFill="1" applyAlignment="1">
      <alignment horizontal="left" indent="3"/>
    </xf>
    <xf numFmtId="49" fontId="15" fillId="4" borderId="0" xfId="8" applyNumberFormat="1" applyFont="1" applyFill="1" applyAlignment="1">
      <alignment horizontal="left" indent="9"/>
    </xf>
    <xf numFmtId="49" fontId="15" fillId="4" borderId="0" xfId="8" applyNumberFormat="1" applyFont="1" applyFill="1" applyAlignment="1">
      <alignment horizontal="left" indent="4"/>
    </xf>
    <xf numFmtId="49" fontId="17" fillId="4" borderId="0" xfId="8" applyNumberFormat="1" applyFont="1" applyFill="1" applyAlignment="1">
      <alignment horizontal="left" indent="5"/>
    </xf>
    <xf numFmtId="49" fontId="17" fillId="4" borderId="0" xfId="8" applyNumberFormat="1" applyFont="1" applyFill="1" applyAlignment="1">
      <alignment horizontal="left" indent="6"/>
    </xf>
    <xf numFmtId="0" fontId="21" fillId="4" borderId="0" xfId="9" applyFont="1" applyFill="1" applyAlignment="1">
      <alignment vertical="center" wrapText="1" readingOrder="1"/>
    </xf>
    <xf numFmtId="4" fontId="6" fillId="4" borderId="0" xfId="0" applyNumberFormat="1" applyFont="1" applyFill="1"/>
    <xf numFmtId="0" fontId="21" fillId="0" borderId="0" xfId="9" applyFont="1" applyAlignment="1">
      <alignment vertical="center" readingOrder="1"/>
    </xf>
    <xf numFmtId="164" fontId="5" fillId="0" borderId="0" xfId="0" applyNumberFormat="1" applyFont="1"/>
    <xf numFmtId="0" fontId="13" fillId="4" borderId="0" xfId="0" applyFont="1" applyFill="1" applyAlignment="1">
      <alignment vertical="center"/>
    </xf>
    <xf numFmtId="0" fontId="22" fillId="0" borderId="0" xfId="0" applyFont="1"/>
    <xf numFmtId="0" fontId="12" fillId="0" borderId="0" xfId="0" applyFont="1"/>
    <xf numFmtId="43" fontId="10" fillId="0" borderId="0" xfId="0" applyNumberFormat="1" applyFont="1"/>
    <xf numFmtId="165" fontId="13" fillId="4" borderId="0" xfId="1" applyNumberFormat="1" applyFont="1" applyFill="1" applyBorder="1" applyAlignment="1">
      <alignment vertical="center" wrapText="1"/>
    </xf>
    <xf numFmtId="165" fontId="13" fillId="6" borderId="0" xfId="1" applyNumberFormat="1" applyFont="1" applyFill="1" applyBorder="1" applyAlignment="1">
      <alignment horizontal="center" vertical="center" wrapText="1"/>
    </xf>
    <xf numFmtId="165" fontId="13" fillId="6" borderId="0" xfId="1" applyNumberFormat="1" applyFont="1" applyFill="1" applyBorder="1" applyAlignment="1">
      <alignment vertical="center" wrapText="1"/>
    </xf>
    <xf numFmtId="0" fontId="5" fillId="0" borderId="0" xfId="0" applyFont="1" applyAlignment="1">
      <alignment horizontal="center"/>
    </xf>
    <xf numFmtId="0" fontId="12" fillId="0" borderId="0" xfId="0" applyFont="1" applyAlignment="1">
      <alignment horizontal="center"/>
    </xf>
    <xf numFmtId="165" fontId="13" fillId="7" borderId="0" xfId="1"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0" fillId="5" borderId="0" xfId="0" applyFont="1" applyFill="1" applyAlignment="1">
      <alignment horizontal="left" indent="1"/>
    </xf>
    <xf numFmtId="165" fontId="6" fillId="4" borderId="0" xfId="1" applyNumberFormat="1" applyFont="1" applyFill="1"/>
    <xf numFmtId="165" fontId="14" fillId="4" borderId="0" xfId="1" applyNumberFormat="1" applyFont="1" applyFill="1"/>
    <xf numFmtId="165" fontId="5" fillId="4" borderId="0" xfId="1" applyNumberFormat="1" applyFont="1" applyFill="1" applyAlignment="1">
      <alignment horizontal="left" indent="1"/>
    </xf>
    <xf numFmtId="165" fontId="5" fillId="4" borderId="0" xfId="1" applyNumberFormat="1" applyFont="1" applyFill="1" applyAlignment="1">
      <alignment horizontal="left" indent="2"/>
    </xf>
    <xf numFmtId="165" fontId="6" fillId="4" borderId="0" xfId="1" applyNumberFormat="1" applyFont="1" applyFill="1" applyBorder="1"/>
    <xf numFmtId="165" fontId="6" fillId="4" borderId="0" xfId="4" applyNumberFormat="1" applyFont="1" applyFill="1"/>
    <xf numFmtId="168" fontId="16" fillId="4" borderId="0" xfId="0" applyNumberFormat="1" applyFont="1" applyFill="1"/>
    <xf numFmtId="165" fontId="5" fillId="4" borderId="0" xfId="4" applyNumberFormat="1" applyFont="1" applyFill="1"/>
    <xf numFmtId="168" fontId="19" fillId="4" borderId="0" xfId="0" applyNumberFormat="1" applyFont="1" applyFill="1"/>
    <xf numFmtId="165" fontId="6" fillId="0" borderId="0" xfId="1" applyNumberFormat="1" applyFont="1" applyFill="1"/>
    <xf numFmtId="165" fontId="5" fillId="0" borderId="0" xfId="1" applyNumberFormat="1" applyFont="1"/>
    <xf numFmtId="0" fontId="23" fillId="0" borderId="0" xfId="0" applyFont="1" applyAlignment="1">
      <alignment horizontal="center"/>
    </xf>
    <xf numFmtId="165" fontId="10" fillId="0" borderId="0" xfId="1" applyNumberFormat="1" applyFont="1" applyAlignment="1">
      <alignment horizontal="center"/>
    </xf>
    <xf numFmtId="165" fontId="10" fillId="0" borderId="0" xfId="1" applyNumberFormat="1" applyFont="1" applyAlignment="1"/>
    <xf numFmtId="165" fontId="0" fillId="0" borderId="0" xfId="1" applyNumberFormat="1" applyFont="1" applyAlignment="1">
      <alignment horizontal="center"/>
    </xf>
    <xf numFmtId="165" fontId="0" fillId="0" borderId="0" xfId="1" applyNumberFormat="1" applyFont="1" applyAlignment="1"/>
    <xf numFmtId="0" fontId="5" fillId="8" borderId="0" xfId="0" applyFont="1" applyFill="1" applyAlignment="1">
      <alignment horizontal="left" indent="1"/>
    </xf>
    <xf numFmtId="165" fontId="5" fillId="8" borderId="0" xfId="1" applyNumberFormat="1" applyFont="1" applyFill="1" applyAlignment="1">
      <alignment horizontal="left" indent="1"/>
    </xf>
    <xf numFmtId="0" fontId="5" fillId="8" borderId="0" xfId="0" applyFont="1" applyFill="1"/>
    <xf numFmtId="165" fontId="5" fillId="8" borderId="0" xfId="7" applyNumberFormat="1" applyFont="1" applyFill="1"/>
    <xf numFmtId="165" fontId="5" fillId="8" borderId="0" xfId="1" applyNumberFormat="1" applyFont="1" applyFill="1"/>
    <xf numFmtId="0" fontId="5" fillId="8" borderId="0" xfId="0" applyFont="1" applyFill="1" applyAlignment="1">
      <alignment horizontal="left" indent="2"/>
    </xf>
    <xf numFmtId="165" fontId="5" fillId="8" borderId="0" xfId="1" applyNumberFormat="1" applyFont="1" applyFill="1" applyAlignment="1">
      <alignment horizontal="left" indent="2"/>
    </xf>
    <xf numFmtId="165" fontId="6" fillId="8" borderId="0" xfId="1" applyNumberFormat="1" applyFont="1" applyFill="1"/>
    <xf numFmtId="0" fontId="6" fillId="8" borderId="0" xfId="0" applyFont="1" applyFill="1"/>
    <xf numFmtId="165" fontId="6" fillId="8" borderId="0" xfId="7" applyNumberFormat="1" applyFont="1" applyFill="1"/>
    <xf numFmtId="166" fontId="5" fillId="8" borderId="0" xfId="0" applyNumberFormat="1" applyFont="1" applyFill="1"/>
    <xf numFmtId="43" fontId="5" fillId="8" borderId="0" xfId="1" applyFont="1" applyFill="1"/>
    <xf numFmtId="43" fontId="5" fillId="4" borderId="0" xfId="1" applyFont="1" applyFill="1" applyBorder="1" applyAlignment="1">
      <alignment horizontal="center" vertical="center"/>
    </xf>
    <xf numFmtId="0" fontId="11" fillId="0" borderId="0" xfId="0" applyFont="1"/>
    <xf numFmtId="0" fontId="6" fillId="0" borderId="0" xfId="0" applyFont="1"/>
    <xf numFmtId="0" fontId="6" fillId="0" borderId="0" xfId="0" applyFont="1" applyAlignment="1">
      <alignment horizontal="left" indent="1"/>
    </xf>
    <xf numFmtId="0" fontId="6" fillId="0" borderId="0" xfId="0" applyFont="1" applyAlignment="1">
      <alignment horizontal="left" indent="2"/>
    </xf>
    <xf numFmtId="0" fontId="5" fillId="0" borderId="0" xfId="0" applyFont="1" applyAlignment="1">
      <alignment horizontal="left" indent="4"/>
    </xf>
    <xf numFmtId="43" fontId="5" fillId="0" borderId="0" xfId="0" applyNumberFormat="1" applyFont="1" applyAlignment="1">
      <alignment horizontal="center"/>
    </xf>
    <xf numFmtId="0" fontId="5" fillId="4" borderId="0" xfId="0" applyFont="1" applyFill="1" applyAlignment="1">
      <alignment horizontal="left" indent="5"/>
    </xf>
    <xf numFmtId="0" fontId="6" fillId="4" borderId="0" xfId="0" applyFont="1" applyFill="1" applyAlignment="1">
      <alignment horizontal="left" indent="2"/>
    </xf>
    <xf numFmtId="0" fontId="6" fillId="4" borderId="0" xfId="0" applyFont="1" applyFill="1" applyAlignment="1">
      <alignment horizontal="left" wrapText="1" indent="2"/>
    </xf>
    <xf numFmtId="0" fontId="6" fillId="4" borderId="0" xfId="0" applyFont="1" applyFill="1" applyAlignment="1">
      <alignment horizontal="left" indent="1"/>
    </xf>
    <xf numFmtId="0" fontId="5" fillId="0" borderId="0" xfId="0" applyFont="1" applyAlignment="1">
      <alignment horizontal="left" indent="2"/>
    </xf>
    <xf numFmtId="0" fontId="6" fillId="4" borderId="0" xfId="0" applyFont="1" applyFill="1" applyAlignment="1">
      <alignment horizontal="left"/>
    </xf>
    <xf numFmtId="0" fontId="5" fillId="0" borderId="0" xfId="0" applyFont="1" applyAlignment="1">
      <alignment horizontal="left" indent="1"/>
    </xf>
    <xf numFmtId="0" fontId="5" fillId="0" borderId="0" xfId="0" applyFont="1" applyAlignment="1">
      <alignment horizontal="left" indent="3"/>
    </xf>
    <xf numFmtId="0" fontId="0" fillId="0" borderId="0" xfId="0" applyAlignment="1">
      <alignment horizontal="left" wrapText="1" indent="7"/>
    </xf>
    <xf numFmtId="0" fontId="0" fillId="0" borderId="1" xfId="0" applyBorder="1" applyAlignment="1">
      <alignment horizontal="left" indent="4"/>
    </xf>
    <xf numFmtId="0" fontId="29" fillId="4" borderId="0" xfId="0" applyFont="1" applyFill="1"/>
    <xf numFmtId="0" fontId="5" fillId="3" borderId="0" xfId="0" applyFont="1" applyFill="1" applyAlignment="1">
      <alignment horizontal="left" indent="3"/>
    </xf>
    <xf numFmtId="0" fontId="5" fillId="3" borderId="0" xfId="0" applyFont="1" applyFill="1" applyAlignment="1">
      <alignment horizontal="left" indent="2"/>
    </xf>
    <xf numFmtId="0" fontId="30" fillId="4" borderId="0" xfId="0" applyFont="1" applyFill="1" applyAlignment="1">
      <alignment horizontal="left" indent="1"/>
    </xf>
    <xf numFmtId="0" fontId="30" fillId="4" borderId="0" xfId="0" applyFont="1" applyFill="1" applyAlignment="1">
      <alignment horizontal="left" indent="2"/>
    </xf>
    <xf numFmtId="0" fontId="28" fillId="0" borderId="0" xfId="0" applyFont="1" applyAlignment="1">
      <alignment horizontal="left" vertical="center"/>
    </xf>
    <xf numFmtId="0" fontId="6" fillId="0" borderId="0" xfId="0" applyFont="1" applyAlignment="1">
      <alignment horizontal="left" indent="3"/>
    </xf>
    <xf numFmtId="169" fontId="5" fillId="0" borderId="0" xfId="0" applyNumberFormat="1" applyFont="1"/>
    <xf numFmtId="43" fontId="5" fillId="0" borderId="0" xfId="1" applyFont="1"/>
    <xf numFmtId="165" fontId="13" fillId="9" borderId="0" xfId="1" applyNumberFormat="1" applyFont="1" applyFill="1" applyBorder="1" applyAlignment="1">
      <alignment vertical="center" wrapText="1"/>
    </xf>
    <xf numFmtId="167" fontId="13" fillId="9" borderId="0" xfId="1" applyNumberFormat="1" applyFont="1" applyFill="1" applyBorder="1" applyAlignment="1">
      <alignment vertical="center"/>
    </xf>
    <xf numFmtId="0" fontId="4" fillId="0" borderId="0" xfId="2" applyFont="1" applyAlignment="1">
      <alignment horizontal="center" vertical="center"/>
    </xf>
    <xf numFmtId="0" fontId="6" fillId="0" borderId="0" xfId="0" applyFont="1" applyAlignment="1">
      <alignment horizontal="left" indent="5"/>
    </xf>
    <xf numFmtId="0" fontId="5" fillId="0" borderId="0" xfId="0" applyFont="1" applyAlignment="1">
      <alignment horizontal="left" indent="6"/>
    </xf>
    <xf numFmtId="0" fontId="5" fillId="0" borderId="0" xfId="0" applyFont="1" applyAlignment="1">
      <alignment horizontal="left" indent="7"/>
    </xf>
    <xf numFmtId="170" fontId="6" fillId="0" borderId="0" xfId="1" applyNumberFormat="1" applyFont="1" applyAlignment="1">
      <alignment horizontal="right"/>
    </xf>
    <xf numFmtId="170" fontId="5" fillId="0" borderId="0" xfId="1" applyNumberFormat="1" applyFont="1" applyAlignment="1">
      <alignment horizontal="right"/>
    </xf>
    <xf numFmtId="0" fontId="6" fillId="0" borderId="0" xfId="0" applyFont="1" applyAlignment="1">
      <alignment horizontal="left"/>
    </xf>
    <xf numFmtId="170" fontId="10" fillId="3" borderId="0" xfId="1" applyNumberFormat="1" applyFont="1" applyFill="1" applyBorder="1" applyAlignment="1">
      <alignment horizontal="right"/>
    </xf>
    <xf numFmtId="170" fontId="0" fillId="0" borderId="0" xfId="0" applyNumberFormat="1" applyAlignment="1">
      <alignment horizontal="center" vertical="center"/>
    </xf>
    <xf numFmtId="170" fontId="10" fillId="0" borderId="0" xfId="1" applyNumberFormat="1" applyFont="1" applyBorder="1" applyAlignment="1">
      <alignment horizontal="right"/>
    </xf>
    <xf numFmtId="170" fontId="11" fillId="0" borderId="0" xfId="1" applyNumberFormat="1" applyFont="1" applyBorder="1" applyAlignment="1">
      <alignment horizontal="right"/>
    </xf>
    <xf numFmtId="170" fontId="0" fillId="0" borderId="0" xfId="1" applyNumberFormat="1" applyFont="1" applyBorder="1" applyAlignment="1">
      <alignment horizontal="right"/>
    </xf>
    <xf numFmtId="43" fontId="0" fillId="0" borderId="0" xfId="1" applyFont="1" applyBorder="1" applyAlignment="1">
      <alignment horizontal="right"/>
    </xf>
    <xf numFmtId="170" fontId="9" fillId="9" borderId="1" xfId="1" applyNumberFormat="1" applyFont="1" applyFill="1" applyBorder="1" applyAlignment="1">
      <alignment horizontal="right" vertical="center" wrapText="1"/>
    </xf>
    <xf numFmtId="170" fontId="9" fillId="9" borderId="0" xfId="1" applyNumberFormat="1" applyFont="1" applyFill="1" applyBorder="1" applyAlignment="1">
      <alignment horizontal="right" vertical="center" wrapText="1"/>
    </xf>
    <xf numFmtId="170" fontId="9" fillId="0" borderId="0" xfId="0" applyNumberFormat="1" applyFont="1" applyAlignment="1">
      <alignment horizontal="right"/>
    </xf>
    <xf numFmtId="170" fontId="9" fillId="0" borderId="1" xfId="0" applyNumberFormat="1" applyFont="1" applyBorder="1" applyAlignment="1">
      <alignment horizontal="right"/>
    </xf>
    <xf numFmtId="170" fontId="9" fillId="9" borderId="1" xfId="0" applyNumberFormat="1" applyFont="1" applyFill="1" applyBorder="1" applyAlignment="1">
      <alignment horizontal="right"/>
    </xf>
    <xf numFmtId="170" fontId="10" fillId="0" borderId="1" xfId="1" applyNumberFormat="1" applyFont="1" applyBorder="1" applyAlignment="1">
      <alignment horizontal="right"/>
    </xf>
    <xf numFmtId="170" fontId="0" fillId="0" borderId="1" xfId="1" applyNumberFormat="1" applyFont="1" applyBorder="1" applyAlignment="1">
      <alignment horizontal="right"/>
    </xf>
    <xf numFmtId="170" fontId="1" fillId="0" borderId="0" xfId="1" applyNumberFormat="1" applyFont="1" applyBorder="1" applyAlignment="1">
      <alignment horizontal="right"/>
    </xf>
    <xf numFmtId="170" fontId="11" fillId="0" borderId="1" xfId="1" applyNumberFormat="1" applyFont="1" applyBorder="1" applyAlignment="1">
      <alignment horizontal="right"/>
    </xf>
    <xf numFmtId="170" fontId="1" fillId="0" borderId="1" xfId="1" applyNumberFormat="1" applyFont="1" applyBorder="1" applyAlignment="1">
      <alignment horizontal="right"/>
    </xf>
    <xf numFmtId="170" fontId="9" fillId="9" borderId="3" xfId="1" applyNumberFormat="1" applyFont="1" applyFill="1" applyBorder="1" applyAlignment="1">
      <alignment horizontal="right" vertical="center" wrapText="1"/>
    </xf>
    <xf numFmtId="170" fontId="0" fillId="0" borderId="0" xfId="0" applyNumberFormat="1" applyAlignment="1">
      <alignment horizontal="right"/>
    </xf>
    <xf numFmtId="170" fontId="6" fillId="0" borderId="0" xfId="1" applyNumberFormat="1" applyFont="1" applyFill="1" applyAlignment="1">
      <alignment horizontal="right"/>
    </xf>
    <xf numFmtId="170" fontId="6" fillId="0" borderId="8" xfId="0" applyNumberFormat="1" applyFont="1" applyBorder="1"/>
    <xf numFmtId="170" fontId="6" fillId="4" borderId="0" xfId="1" applyNumberFormat="1" applyFont="1" applyFill="1" applyAlignment="1">
      <alignment horizontal="right"/>
    </xf>
    <xf numFmtId="170" fontId="5" fillId="4" borderId="0" xfId="1" applyNumberFormat="1" applyFont="1" applyFill="1" applyAlignment="1">
      <alignment horizontal="right"/>
    </xf>
    <xf numFmtId="43" fontId="5" fillId="0" borderId="0" xfId="1" applyFont="1" applyAlignment="1">
      <alignment horizontal="right"/>
    </xf>
    <xf numFmtId="43" fontId="6" fillId="4" borderId="0" xfId="1" applyFont="1" applyFill="1" applyAlignment="1">
      <alignment horizontal="right"/>
    </xf>
    <xf numFmtId="170" fontId="5" fillId="0" borderId="0" xfId="1" applyNumberFormat="1" applyFont="1" applyFill="1" applyAlignment="1">
      <alignment horizontal="right"/>
    </xf>
    <xf numFmtId="43" fontId="6" fillId="0" borderId="0" xfId="1" applyFont="1" applyFill="1" applyAlignment="1">
      <alignment horizontal="right"/>
    </xf>
    <xf numFmtId="43" fontId="5" fillId="0" borderId="0" xfId="1" applyFont="1" applyFill="1" applyAlignment="1">
      <alignment horizontal="right"/>
    </xf>
    <xf numFmtId="165" fontId="5" fillId="0" borderId="0" xfId="1" applyNumberFormat="1" applyFont="1" applyAlignment="1">
      <alignment horizontal="right"/>
    </xf>
    <xf numFmtId="43" fontId="6" fillId="0" borderId="0" xfId="1" applyFont="1" applyAlignment="1">
      <alignment horizontal="right"/>
    </xf>
    <xf numFmtId="170" fontId="13" fillId="9" borderId="0" xfId="1" applyNumberFormat="1" applyFont="1" applyFill="1" applyBorder="1" applyAlignment="1">
      <alignment horizontal="right" wrapText="1"/>
    </xf>
    <xf numFmtId="170" fontId="13" fillId="4" borderId="0" xfId="1" applyNumberFormat="1" applyFont="1" applyFill="1" applyBorder="1" applyAlignment="1">
      <alignment horizontal="right" wrapText="1"/>
    </xf>
    <xf numFmtId="170" fontId="5" fillId="4" borderId="0" xfId="0" applyNumberFormat="1" applyFont="1" applyFill="1" applyAlignment="1">
      <alignment horizontal="right"/>
    </xf>
    <xf numFmtId="170" fontId="30" fillId="4" borderId="0" xfId="1" applyNumberFormat="1" applyFont="1" applyFill="1" applyAlignment="1">
      <alignment horizontal="right"/>
    </xf>
    <xf numFmtId="43" fontId="30" fillId="4" borderId="0" xfId="1" applyFont="1" applyFill="1" applyAlignment="1">
      <alignment horizontal="right"/>
    </xf>
    <xf numFmtId="165" fontId="30" fillId="4" borderId="0" xfId="1" applyNumberFormat="1" applyFont="1" applyFill="1" applyAlignment="1">
      <alignment horizontal="right"/>
    </xf>
    <xf numFmtId="170" fontId="5" fillId="3" borderId="0" xfId="1" applyNumberFormat="1" applyFont="1" applyFill="1" applyAlignment="1">
      <alignment horizontal="right"/>
    </xf>
    <xf numFmtId="165" fontId="6" fillId="0" borderId="0" xfId="1" applyNumberFormat="1" applyFont="1" applyAlignment="1">
      <alignment horizontal="right"/>
    </xf>
    <xf numFmtId="165" fontId="5" fillId="3" borderId="0" xfId="1" applyNumberFormat="1" applyFont="1" applyFill="1" applyAlignment="1">
      <alignment horizontal="right"/>
    </xf>
    <xf numFmtId="170" fontId="31" fillId="0" borderId="0" xfId="1" applyNumberFormat="1" applyFont="1" applyAlignment="1">
      <alignment horizontal="right"/>
    </xf>
    <xf numFmtId="170" fontId="22" fillId="0" borderId="0" xfId="1" applyNumberFormat="1" applyFont="1" applyAlignment="1">
      <alignment horizontal="right"/>
    </xf>
    <xf numFmtId="43" fontId="22" fillId="0" borderId="0" xfId="1" applyFont="1" applyAlignment="1">
      <alignment horizontal="right"/>
    </xf>
    <xf numFmtId="43" fontId="31" fillId="0" borderId="0" xfId="1" applyFont="1" applyAlignment="1">
      <alignment horizontal="right"/>
    </xf>
    <xf numFmtId="170" fontId="13" fillId="9" borderId="0" xfId="1" applyNumberFormat="1" applyFont="1" applyFill="1" applyBorder="1" applyAlignment="1">
      <alignment horizontal="right"/>
    </xf>
    <xf numFmtId="0" fontId="6" fillId="0" borderId="0" xfId="0" applyFont="1" applyAlignment="1">
      <alignment horizontal="left" vertical="top" indent="1"/>
    </xf>
    <xf numFmtId="167" fontId="6" fillId="0" borderId="0" xfId="0" applyNumberFormat="1" applyFont="1"/>
    <xf numFmtId="0" fontId="6" fillId="0" borderId="9" xfId="0" applyFont="1" applyBorder="1" applyAlignment="1">
      <alignment horizontal="left"/>
    </xf>
    <xf numFmtId="170" fontId="6" fillId="0" borderId="9" xfId="1" applyNumberFormat="1" applyFont="1" applyFill="1" applyBorder="1" applyAlignment="1">
      <alignment horizontal="right"/>
    </xf>
    <xf numFmtId="170" fontId="0" fillId="0" borderId="0" xfId="0" applyNumberFormat="1"/>
    <xf numFmtId="170" fontId="10" fillId="0" borderId="0" xfId="0" applyNumberFormat="1" applyFont="1"/>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4" fillId="0" borderId="0" xfId="2" applyFont="1" applyAlignment="1">
      <alignment horizontal="center" vertical="center"/>
    </xf>
    <xf numFmtId="165" fontId="13" fillId="9" borderId="1" xfId="1" applyNumberFormat="1"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31" fillId="0" borderId="0" xfId="0" applyFont="1" applyAlignment="1">
      <alignment horizontal="left" vertical="center" wrapText="1"/>
    </xf>
    <xf numFmtId="0" fontId="13" fillId="7" borderId="3" xfId="1" applyNumberFormat="1" applyFont="1" applyFill="1" applyBorder="1" applyAlignment="1">
      <alignment horizontal="center" vertical="center" wrapText="1"/>
    </xf>
    <xf numFmtId="165" fontId="9" fillId="9" borderId="0" xfId="1" applyNumberFormat="1" applyFont="1" applyFill="1" applyBorder="1" applyAlignment="1">
      <alignment horizontal="left" vertical="center" wrapText="1"/>
    </xf>
    <xf numFmtId="0" fontId="9" fillId="9" borderId="0" xfId="0" applyFont="1" applyFill="1" applyAlignment="1">
      <alignment horizontal="center" vertical="center"/>
    </xf>
    <xf numFmtId="165" fontId="9" fillId="9" borderId="1" xfId="1" applyNumberFormat="1" applyFont="1" applyFill="1" applyBorder="1" applyAlignment="1">
      <alignment horizontal="left" vertical="center" wrapText="1"/>
    </xf>
    <xf numFmtId="0" fontId="26" fillId="0" borderId="0" xfId="2" applyFont="1" applyAlignment="1">
      <alignment horizontal="center" vertical="center"/>
    </xf>
    <xf numFmtId="0" fontId="25" fillId="0" borderId="0" xfId="2" applyFont="1" applyAlignment="1">
      <alignment horizontal="center" vertical="center"/>
    </xf>
    <xf numFmtId="0" fontId="24" fillId="0" borderId="0" xfId="2" applyFont="1" applyAlignment="1">
      <alignment horizontal="center" vertical="center"/>
    </xf>
    <xf numFmtId="0" fontId="27" fillId="0" borderId="0" xfId="2" applyFont="1" applyAlignment="1">
      <alignment horizontal="center" vertical="center"/>
    </xf>
    <xf numFmtId="0" fontId="13" fillId="6" borderId="0" xfId="1" applyNumberFormat="1" applyFont="1" applyFill="1" applyBorder="1" applyAlignment="1">
      <alignment horizontal="center" vertical="center" wrapText="1"/>
    </xf>
    <xf numFmtId="0" fontId="13" fillId="6" borderId="1" xfId="1" applyNumberFormat="1" applyFont="1" applyFill="1" applyBorder="1" applyAlignment="1">
      <alignment horizontal="center" vertical="center" wrapText="1"/>
    </xf>
    <xf numFmtId="165" fontId="13" fillId="6" borderId="1" xfId="1" applyNumberFormat="1" applyFont="1" applyFill="1" applyBorder="1" applyAlignment="1">
      <alignment horizontal="center" vertical="center" wrapText="1"/>
    </xf>
  </cellXfs>
  <cellStyles count="11">
    <cellStyle name="Comma" xfId="1" builtinId="3"/>
    <cellStyle name="Millares 2" xfId="3" xr:uid="{00000000-0005-0000-0000-000001000000}"/>
    <cellStyle name="Millares 3" xfId="4" xr:uid="{00000000-0005-0000-0000-000002000000}"/>
    <cellStyle name="Millares 4" xfId="7" xr:uid="{00000000-0005-0000-0000-000003000000}"/>
    <cellStyle name="Normal" xfId="0" builtinId="0"/>
    <cellStyle name="Normal 11" xfId="9" xr:uid="{00000000-0005-0000-0000-000005000000}"/>
    <cellStyle name="Normal 2" xfId="2" xr:uid="{00000000-0005-0000-0000-000006000000}"/>
    <cellStyle name="Normal 2 2" xfId="8" xr:uid="{00000000-0005-0000-0000-000007000000}"/>
    <cellStyle name="Normal 2 2 2" xfId="10" xr:uid="{00000000-0005-0000-0000-000008000000}"/>
    <cellStyle name="Normal 3" xfId="5" xr:uid="{00000000-0005-0000-0000-000009000000}"/>
    <cellStyle name="Porcentual 2"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400050</xdr:colOff>
      <xdr:row>9</xdr:row>
      <xdr:rowOff>85725</xdr:rowOff>
    </xdr:to>
    <xdr:pic>
      <xdr:nvPicPr>
        <xdr:cNvPr id="2" name="Picture 1">
          <a:extLst>
            <a:ext uri="{FF2B5EF4-FFF2-40B4-BE49-F238E27FC236}">
              <a16:creationId xmlns:a16="http://schemas.microsoft.com/office/drawing/2014/main" id="{A9E47CFC-6F9F-4EDB-9363-2E8283C7F81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19050"/>
          <a:ext cx="381000" cy="2171700"/>
        </a:xfrm>
        <a:prstGeom prst="rect">
          <a:avLst/>
        </a:prstGeom>
        <a:noFill/>
        <a:ln w="9525">
          <a:noFill/>
          <a:miter lim="800000"/>
          <a:headEnd/>
          <a:tailEnd/>
        </a:ln>
      </xdr:spPr>
    </xdr:pic>
    <xdr:clientData/>
  </xdr:twoCellAnchor>
  <xdr:twoCellAnchor editAs="oneCell">
    <xdr:from>
      <xdr:col>0</xdr:col>
      <xdr:colOff>582706</xdr:colOff>
      <xdr:row>0</xdr:row>
      <xdr:rowOff>123265</xdr:rowOff>
    </xdr:from>
    <xdr:to>
      <xdr:col>2</xdr:col>
      <xdr:colOff>917408</xdr:colOff>
      <xdr:row>3</xdr:row>
      <xdr:rowOff>117662</xdr:rowOff>
    </xdr:to>
    <xdr:pic>
      <xdr:nvPicPr>
        <xdr:cNvPr id="3" name="Imagen 2">
          <a:extLst>
            <a:ext uri="{FF2B5EF4-FFF2-40B4-BE49-F238E27FC236}">
              <a16:creationId xmlns:a16="http://schemas.microsoft.com/office/drawing/2014/main" id="{D081B2B1-636D-401C-83AA-3DCD0AEDD6D7}"/>
            </a:ext>
          </a:extLst>
        </xdr:cNvPr>
        <xdr:cNvPicPr>
          <a:picLocks noChangeAspect="1"/>
        </xdr:cNvPicPr>
      </xdr:nvPicPr>
      <xdr:blipFill>
        <a:blip xmlns:r="http://schemas.openxmlformats.org/officeDocument/2006/relationships" r:embed="rId2"/>
        <a:stretch>
          <a:fillRect/>
        </a:stretch>
      </xdr:blipFill>
      <xdr:spPr>
        <a:xfrm>
          <a:off x="582706" y="123265"/>
          <a:ext cx="1715827" cy="861172"/>
        </a:xfrm>
        <a:prstGeom prst="rect">
          <a:avLst/>
        </a:prstGeom>
      </xdr:spPr>
    </xdr:pic>
    <xdr:clientData/>
  </xdr:twoCellAnchor>
  <xdr:twoCellAnchor editAs="oneCell">
    <xdr:from>
      <xdr:col>13</xdr:col>
      <xdr:colOff>0</xdr:colOff>
      <xdr:row>0</xdr:row>
      <xdr:rowOff>0</xdr:rowOff>
    </xdr:from>
    <xdr:to>
      <xdr:col>14</xdr:col>
      <xdr:colOff>950122</xdr:colOff>
      <xdr:row>3</xdr:row>
      <xdr:rowOff>89647</xdr:rowOff>
    </xdr:to>
    <xdr:pic>
      <xdr:nvPicPr>
        <xdr:cNvPr id="4" name="Imagen 3">
          <a:extLst>
            <a:ext uri="{FF2B5EF4-FFF2-40B4-BE49-F238E27FC236}">
              <a16:creationId xmlns:a16="http://schemas.microsoft.com/office/drawing/2014/main" id="{D1292C79-4C48-44FB-A2B0-42EE7B84AF6D}"/>
            </a:ext>
          </a:extLst>
        </xdr:cNvPr>
        <xdr:cNvPicPr>
          <a:picLocks noChangeAspect="1"/>
        </xdr:cNvPicPr>
      </xdr:nvPicPr>
      <xdr:blipFill>
        <a:blip xmlns:r="http://schemas.openxmlformats.org/officeDocument/2006/relationships" r:embed="rId3"/>
        <a:stretch>
          <a:fillRect/>
        </a:stretch>
      </xdr:blipFill>
      <xdr:spPr>
        <a:xfrm>
          <a:off x="16602075" y="0"/>
          <a:ext cx="1702597" cy="956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352425</xdr:colOff>
      <xdr:row>8</xdr:row>
      <xdr:rowOff>47625</xdr:rowOff>
    </xdr:to>
    <xdr:pic>
      <xdr:nvPicPr>
        <xdr:cNvPr id="2" name="Picture 1">
          <a:extLst>
            <a:ext uri="{FF2B5EF4-FFF2-40B4-BE49-F238E27FC236}">
              <a16:creationId xmlns:a16="http://schemas.microsoft.com/office/drawing/2014/main" id="{6FDDC29B-5656-489D-B186-07A585324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52425"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80086</xdr:colOff>
      <xdr:row>1</xdr:row>
      <xdr:rowOff>110860</xdr:rowOff>
    </xdr:from>
    <xdr:to>
      <xdr:col>1</xdr:col>
      <xdr:colOff>1793112</xdr:colOff>
      <xdr:row>5</xdr:row>
      <xdr:rowOff>20587</xdr:rowOff>
    </xdr:to>
    <xdr:pic>
      <xdr:nvPicPr>
        <xdr:cNvPr id="3" name="Imagen 2">
          <a:extLst>
            <a:ext uri="{FF2B5EF4-FFF2-40B4-BE49-F238E27FC236}">
              <a16:creationId xmlns:a16="http://schemas.microsoft.com/office/drawing/2014/main" id="{104496CE-545A-4DE7-A200-71E7F0FC50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90253" y="269610"/>
          <a:ext cx="1713026" cy="850797"/>
        </a:xfrm>
        <a:prstGeom prst="rect">
          <a:avLst/>
        </a:prstGeom>
      </xdr:spPr>
    </xdr:pic>
    <xdr:clientData/>
  </xdr:twoCellAnchor>
  <xdr:twoCellAnchor editAs="oneCell">
    <xdr:from>
      <xdr:col>7</xdr:col>
      <xdr:colOff>657225</xdr:colOff>
      <xdr:row>1</xdr:row>
      <xdr:rowOff>47625</xdr:rowOff>
    </xdr:from>
    <xdr:to>
      <xdr:col>9</xdr:col>
      <xdr:colOff>667983</xdr:colOff>
      <xdr:row>5</xdr:row>
      <xdr:rowOff>53340</xdr:rowOff>
    </xdr:to>
    <xdr:pic>
      <xdr:nvPicPr>
        <xdr:cNvPr id="4" name="Imagen 3">
          <a:extLst>
            <a:ext uri="{FF2B5EF4-FFF2-40B4-BE49-F238E27FC236}">
              <a16:creationId xmlns:a16="http://schemas.microsoft.com/office/drawing/2014/main" id="{504B529F-7D95-49DF-954C-506C085F8704}"/>
            </a:ext>
          </a:extLst>
        </xdr:cNvPr>
        <xdr:cNvPicPr>
          <a:picLocks noChangeAspect="1"/>
        </xdr:cNvPicPr>
      </xdr:nvPicPr>
      <xdr:blipFill>
        <a:blip xmlns:r="http://schemas.openxmlformats.org/officeDocument/2006/relationships" r:embed="rId3"/>
        <a:stretch>
          <a:fillRect/>
        </a:stretch>
      </xdr:blipFill>
      <xdr:spPr>
        <a:xfrm>
          <a:off x="10658475" y="209550"/>
          <a:ext cx="1687158"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326198</xdr:colOff>
      <xdr:row>9</xdr:row>
      <xdr:rowOff>104775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26198" cy="1695450"/>
        </a:xfrm>
        <a:prstGeom prst="rect">
          <a:avLst/>
        </a:prstGeom>
      </xdr:spPr>
    </xdr:pic>
    <xdr:clientData/>
  </xdr:twoCellAnchor>
  <xdr:twoCellAnchor editAs="oneCell">
    <xdr:from>
      <xdr:col>1</xdr:col>
      <xdr:colOff>66675</xdr:colOff>
      <xdr:row>0</xdr:row>
      <xdr:rowOff>85725</xdr:rowOff>
    </xdr:from>
    <xdr:to>
      <xdr:col>1</xdr:col>
      <xdr:colOff>857250</xdr:colOff>
      <xdr:row>4</xdr:row>
      <xdr:rowOff>10526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28675" y="85725"/>
          <a:ext cx="790575" cy="705851"/>
        </a:xfrm>
        <a:prstGeom prst="rect">
          <a:avLst/>
        </a:prstGeom>
      </xdr:spPr>
    </xdr:pic>
    <xdr:clientData/>
  </xdr:twoCellAnchor>
  <xdr:twoCellAnchor editAs="oneCell">
    <xdr:from>
      <xdr:col>1</xdr:col>
      <xdr:colOff>4829175</xdr:colOff>
      <xdr:row>0</xdr:row>
      <xdr:rowOff>0</xdr:rowOff>
    </xdr:from>
    <xdr:to>
      <xdr:col>2</xdr:col>
      <xdr:colOff>723900</xdr:colOff>
      <xdr:row>2</xdr:row>
      <xdr:rowOff>160942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5591175" y="0"/>
          <a:ext cx="1295400" cy="6181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E03A-C76C-4078-9726-BA3F12CFF590}">
  <sheetPr>
    <tabColor theme="0"/>
    <pageSetUpPr fitToPage="1"/>
  </sheetPr>
  <dimension ref="B1:Y189"/>
  <sheetViews>
    <sheetView showGridLines="0" zoomScale="85" zoomScaleNormal="85" workbookViewId="0">
      <selection activeCell="B6" sqref="B6"/>
    </sheetView>
  </sheetViews>
  <sheetFormatPr defaultColWidth="9.140625" defaultRowHeight="15" outlineLevelCol="1" x14ac:dyDescent="0.25"/>
  <cols>
    <col min="2" max="2" width="11.5703125" customWidth="1"/>
    <col min="3" max="3" width="84.5703125" customWidth="1"/>
    <col min="4" max="8" width="15.42578125" customWidth="1" outlineLevel="1"/>
    <col min="9" max="9" width="14.42578125" customWidth="1" outlineLevel="1"/>
    <col min="10" max="10" width="14.85546875" customWidth="1"/>
    <col min="11" max="13" width="12.42578125" customWidth="1"/>
    <col min="14" max="14" width="11.28515625" bestFit="1" customWidth="1"/>
    <col min="15" max="15" width="18.85546875" bestFit="1" customWidth="1"/>
    <col min="16" max="16" width="17.5703125" customWidth="1"/>
    <col min="17" max="17" width="18.85546875" bestFit="1" customWidth="1"/>
  </cols>
  <sheetData>
    <row r="1" spans="2:25" ht="34.5" x14ac:dyDescent="0.25">
      <c r="B1" s="184" t="s">
        <v>0</v>
      </c>
      <c r="C1" s="184"/>
      <c r="D1" s="184"/>
      <c r="E1" s="184"/>
      <c r="F1" s="184"/>
      <c r="G1" s="184"/>
      <c r="H1" s="184"/>
      <c r="I1" s="184"/>
      <c r="J1" s="184"/>
      <c r="K1" s="184"/>
      <c r="L1" s="184"/>
      <c r="M1" s="184"/>
      <c r="N1" s="184"/>
    </row>
    <row r="2" spans="2:25" ht="18" x14ac:dyDescent="0.25">
      <c r="B2" s="185" t="s">
        <v>1</v>
      </c>
      <c r="C2" s="185"/>
      <c r="D2" s="185"/>
      <c r="E2" s="185"/>
      <c r="F2" s="185"/>
      <c r="G2" s="185"/>
      <c r="H2" s="185"/>
      <c r="I2" s="185"/>
      <c r="J2" s="185"/>
      <c r="K2" s="185"/>
      <c r="L2" s="185"/>
      <c r="M2" s="185"/>
      <c r="N2" s="185"/>
    </row>
    <row r="3" spans="2:25" ht="15.75" x14ac:dyDescent="0.25">
      <c r="B3" s="186" t="s">
        <v>2</v>
      </c>
      <c r="C3" s="186"/>
      <c r="D3" s="186"/>
      <c r="E3" s="186"/>
      <c r="F3" s="186"/>
      <c r="G3" s="186"/>
      <c r="H3" s="186"/>
      <c r="I3" s="186"/>
      <c r="J3" s="186"/>
      <c r="K3" s="186"/>
      <c r="L3" s="186"/>
      <c r="M3" s="186"/>
      <c r="N3" s="186"/>
    </row>
    <row r="4" spans="2:25" ht="15.75" x14ac:dyDescent="0.25">
      <c r="B4" s="187" t="s">
        <v>3</v>
      </c>
      <c r="C4" s="187"/>
      <c r="D4" s="187"/>
      <c r="E4" s="187"/>
      <c r="F4" s="187"/>
      <c r="G4" s="187"/>
      <c r="H4" s="187"/>
      <c r="I4" s="187"/>
      <c r="J4" s="187"/>
      <c r="K4" s="187"/>
      <c r="L4" s="187"/>
      <c r="M4" s="187"/>
      <c r="N4" s="187"/>
    </row>
    <row r="5" spans="2:25" x14ac:dyDescent="0.25">
      <c r="B5" s="175"/>
      <c r="C5" s="175"/>
      <c r="D5" s="175"/>
      <c r="E5" s="175"/>
      <c r="F5" s="175"/>
      <c r="G5" s="175"/>
      <c r="H5" s="175"/>
      <c r="I5" s="175"/>
      <c r="J5" s="175"/>
      <c r="K5" s="175"/>
      <c r="L5" s="175"/>
      <c r="M5" s="175"/>
      <c r="N5" s="175"/>
    </row>
    <row r="6" spans="2:25" ht="18.75" x14ac:dyDescent="0.25">
      <c r="B6" s="109" t="s">
        <v>4</v>
      </c>
      <c r="C6" s="115"/>
      <c r="D6" s="115"/>
      <c r="E6" s="115"/>
      <c r="F6" s="115"/>
      <c r="G6" s="115"/>
      <c r="H6" s="115"/>
      <c r="I6" s="115"/>
      <c r="J6" s="115"/>
      <c r="K6" s="115"/>
      <c r="L6" s="115"/>
      <c r="M6" s="115"/>
    </row>
    <row r="7" spans="2:25" ht="20.25" customHeight="1" x14ac:dyDescent="0.25">
      <c r="B7" s="176" t="s">
        <v>5</v>
      </c>
      <c r="C7" s="176" t="s">
        <v>6</v>
      </c>
      <c r="D7" s="180">
        <v>2003</v>
      </c>
      <c r="E7" s="180">
        <v>2004</v>
      </c>
      <c r="F7" s="180">
        <v>2005</v>
      </c>
      <c r="G7" s="180">
        <v>2006</v>
      </c>
      <c r="H7" s="180">
        <v>2007</v>
      </c>
      <c r="I7" s="180">
        <v>2008</v>
      </c>
      <c r="J7" s="180">
        <v>2009</v>
      </c>
      <c r="K7" s="180">
        <v>2010</v>
      </c>
      <c r="L7" s="180">
        <v>2011</v>
      </c>
      <c r="M7" s="180">
        <v>2012</v>
      </c>
      <c r="N7" s="180">
        <v>2013</v>
      </c>
    </row>
    <row r="8" spans="2:25" x14ac:dyDescent="0.25">
      <c r="B8" s="176"/>
      <c r="C8" s="176"/>
      <c r="D8" s="180"/>
      <c r="E8" s="180"/>
      <c r="F8" s="180"/>
      <c r="G8" s="180"/>
      <c r="H8" s="180"/>
      <c r="I8" s="180"/>
      <c r="J8" s="180"/>
      <c r="K8" s="180"/>
      <c r="L8" s="180"/>
      <c r="M8" s="180"/>
      <c r="N8" s="180"/>
    </row>
    <row r="9" spans="2:25" s="5" customFormat="1" ht="12.75" customHeight="1" x14ac:dyDescent="0.25">
      <c r="B9" s="6" t="s">
        <v>7</v>
      </c>
      <c r="C9" s="7" t="s">
        <v>8</v>
      </c>
      <c r="D9" s="122">
        <v>75858693421.809982</v>
      </c>
      <c r="E9" s="122">
        <v>125276032998.98001</v>
      </c>
      <c r="F9" s="122">
        <v>157015228711.22998</v>
      </c>
      <c r="G9" s="122">
        <v>188949240453.48996</v>
      </c>
      <c r="H9" s="122">
        <v>237823387076.64999</v>
      </c>
      <c r="I9" s="122">
        <v>249837625826.37</v>
      </c>
      <c r="J9" s="122">
        <v>228202623554.95999</v>
      </c>
      <c r="K9" s="122">
        <v>256512038835.59995</v>
      </c>
      <c r="L9" s="122">
        <v>281604190593.41003</v>
      </c>
      <c r="M9" s="122">
        <v>320819804155.68005</v>
      </c>
      <c r="N9" s="122">
        <v>371200308806.78003</v>
      </c>
      <c r="O9" s="123"/>
      <c r="P9" s="123"/>
      <c r="Q9" s="123"/>
      <c r="R9" s="123"/>
      <c r="S9" s="123"/>
      <c r="T9" s="123"/>
      <c r="U9" s="123"/>
      <c r="V9" s="123"/>
      <c r="W9" s="123"/>
      <c r="X9" s="123"/>
      <c r="Y9" s="123"/>
    </row>
    <row r="10" spans="2:25" x14ac:dyDescent="0.25">
      <c r="B10" s="8" t="s">
        <v>9</v>
      </c>
      <c r="C10" s="9" t="s">
        <v>10</v>
      </c>
      <c r="D10" s="124">
        <v>70333833289.860001</v>
      </c>
      <c r="E10" s="124">
        <v>116586717548.81</v>
      </c>
      <c r="F10" s="124">
        <v>148478833733.42999</v>
      </c>
      <c r="G10" s="124">
        <v>176222495204.45999</v>
      </c>
      <c r="H10" s="124">
        <v>217054922327.52002</v>
      </c>
      <c r="I10" s="124">
        <v>235162580490.43997</v>
      </c>
      <c r="J10" s="124">
        <v>219364978121.87997</v>
      </c>
      <c r="K10" s="124">
        <v>242097369562.30994</v>
      </c>
      <c r="L10" s="124">
        <v>272026362162.30005</v>
      </c>
      <c r="M10" s="124">
        <v>310813957483.74994</v>
      </c>
      <c r="N10" s="124">
        <v>353761512632.77997</v>
      </c>
      <c r="O10" s="123"/>
      <c r="P10" s="123"/>
      <c r="Q10" s="123"/>
      <c r="R10" s="123"/>
      <c r="S10" s="123"/>
      <c r="T10" s="123"/>
      <c r="U10" s="123"/>
      <c r="V10" s="123"/>
      <c r="W10" s="123"/>
      <c r="X10" s="123"/>
      <c r="Y10" s="123"/>
    </row>
    <row r="11" spans="2:25" x14ac:dyDescent="0.25">
      <c r="B11" s="10" t="s">
        <v>11</v>
      </c>
      <c r="C11" s="11" t="s">
        <v>12</v>
      </c>
      <c r="D11" s="125">
        <v>20384773841.93</v>
      </c>
      <c r="E11" s="125">
        <v>24385067349.850002</v>
      </c>
      <c r="F11" s="125">
        <v>29995486007.989998</v>
      </c>
      <c r="G11" s="125">
        <v>38934523381.160004</v>
      </c>
      <c r="H11" s="125">
        <v>55186821137.540001</v>
      </c>
      <c r="I11" s="125">
        <v>58510626867.819992</v>
      </c>
      <c r="J11" s="125">
        <v>54127720121.840004</v>
      </c>
      <c r="K11" s="125">
        <v>53643540853.37999</v>
      </c>
      <c r="L11" s="125">
        <v>65425609017.239998</v>
      </c>
      <c r="M11" s="125">
        <v>92274416755.029984</v>
      </c>
      <c r="N11" s="125">
        <v>108248623802.81</v>
      </c>
      <c r="O11" s="123"/>
      <c r="P11" s="123"/>
      <c r="Q11" s="123"/>
      <c r="R11" s="123"/>
      <c r="S11" s="123"/>
      <c r="T11" s="123"/>
      <c r="U11" s="123"/>
      <c r="V11" s="123"/>
      <c r="W11" s="123"/>
      <c r="X11" s="123"/>
      <c r="Y11" s="123"/>
    </row>
    <row r="12" spans="2:25" x14ac:dyDescent="0.25">
      <c r="B12" s="12" t="s">
        <v>13</v>
      </c>
      <c r="C12" s="13" t="s">
        <v>14</v>
      </c>
      <c r="D12" s="126">
        <v>5667676974.7600012</v>
      </c>
      <c r="E12" s="126">
        <v>6690945455.5100002</v>
      </c>
      <c r="F12" s="126">
        <v>7576235479.2600002</v>
      </c>
      <c r="G12" s="126">
        <v>10485032568.26</v>
      </c>
      <c r="H12" s="126">
        <v>14663277947.719999</v>
      </c>
      <c r="I12" s="126">
        <v>16585087874.130001</v>
      </c>
      <c r="J12" s="126">
        <v>15436769820.079996</v>
      </c>
      <c r="K12" s="126">
        <v>17087614368.249992</v>
      </c>
      <c r="L12" s="126">
        <v>20803520559.629997</v>
      </c>
      <c r="M12" s="126">
        <v>21731378497.43</v>
      </c>
      <c r="N12" s="126">
        <v>24927615917.849998</v>
      </c>
      <c r="O12" s="123"/>
      <c r="P12" s="123"/>
      <c r="Q12" s="123"/>
      <c r="R12" s="123"/>
      <c r="S12" s="123"/>
      <c r="T12" s="123"/>
      <c r="U12" s="123"/>
      <c r="V12" s="123"/>
      <c r="W12" s="123"/>
      <c r="X12" s="123"/>
      <c r="Y12" s="123"/>
    </row>
    <row r="13" spans="2:25" x14ac:dyDescent="0.25">
      <c r="B13" s="12" t="s">
        <v>15</v>
      </c>
      <c r="C13" s="13" t="s">
        <v>16</v>
      </c>
      <c r="D13" s="126">
        <v>9383659594.5699997</v>
      </c>
      <c r="E13" s="126">
        <v>11769504166.790001</v>
      </c>
      <c r="F13" s="126">
        <v>16201519255.559999</v>
      </c>
      <c r="G13" s="126">
        <v>16542330853.4</v>
      </c>
      <c r="H13" s="126">
        <v>29202701391.650002</v>
      </c>
      <c r="I13" s="126">
        <v>26972409486.529999</v>
      </c>
      <c r="J13" s="126">
        <v>22545794184.500004</v>
      </c>
      <c r="K13" s="126">
        <v>21475548935.329998</v>
      </c>
      <c r="L13" s="126">
        <v>25082430440.260014</v>
      </c>
      <c r="M13" s="126">
        <v>46623709552.889992</v>
      </c>
      <c r="N13" s="126">
        <v>50781977898.610008</v>
      </c>
      <c r="O13" s="123"/>
      <c r="P13" s="123"/>
      <c r="Q13" s="123"/>
      <c r="R13" s="123"/>
      <c r="S13" s="123"/>
      <c r="T13" s="123"/>
      <c r="U13" s="123"/>
      <c r="V13" s="123"/>
      <c r="W13" s="123"/>
      <c r="X13" s="123"/>
      <c r="Y13" s="123"/>
    </row>
    <row r="14" spans="2:25" x14ac:dyDescent="0.25">
      <c r="B14" s="12" t="s">
        <v>17</v>
      </c>
      <c r="C14" s="13" t="s">
        <v>18</v>
      </c>
      <c r="D14" s="126">
        <v>5333437272.5999994</v>
      </c>
      <c r="E14" s="126">
        <v>5924617727.5500002</v>
      </c>
      <c r="F14" s="126">
        <v>6217731273.1700001</v>
      </c>
      <c r="G14" s="126">
        <v>11907159959.5</v>
      </c>
      <c r="H14" s="126">
        <v>11320841798.17</v>
      </c>
      <c r="I14" s="126">
        <v>14953129507.16</v>
      </c>
      <c r="J14" s="126">
        <v>16145156117.26</v>
      </c>
      <c r="K14" s="126">
        <v>15080377549.799999</v>
      </c>
      <c r="L14" s="126">
        <v>19539658017.349983</v>
      </c>
      <c r="M14" s="126">
        <v>23919328704.710003</v>
      </c>
      <c r="N14" s="126">
        <v>32539029986.349995</v>
      </c>
      <c r="O14" s="123"/>
      <c r="P14" s="123"/>
      <c r="Q14" s="123"/>
      <c r="R14" s="123"/>
      <c r="S14" s="123"/>
      <c r="T14" s="123"/>
      <c r="U14" s="123"/>
      <c r="V14" s="123"/>
      <c r="W14" s="123"/>
      <c r="X14" s="123"/>
      <c r="Y14" s="123"/>
    </row>
    <row r="15" spans="2:25" x14ac:dyDescent="0.25">
      <c r="B15" s="10" t="s">
        <v>19</v>
      </c>
      <c r="C15" s="11" t="s">
        <v>20</v>
      </c>
      <c r="D15" s="125">
        <v>1245790029.4099998</v>
      </c>
      <c r="E15" s="125">
        <v>1932097918.6100001</v>
      </c>
      <c r="F15" s="125">
        <v>3577557006.5900002</v>
      </c>
      <c r="G15" s="125">
        <v>7104727196.3700008</v>
      </c>
      <c r="H15" s="125">
        <v>10268619759.950001</v>
      </c>
      <c r="I15" s="125">
        <v>12150344995.279999</v>
      </c>
      <c r="J15" s="125">
        <v>10877659715.529997</v>
      </c>
      <c r="K15" s="125">
        <v>13243102039.929995</v>
      </c>
      <c r="L15" s="125">
        <v>15654216174.379997</v>
      </c>
      <c r="M15" s="125">
        <v>19202724211.02</v>
      </c>
      <c r="N15" s="125">
        <v>22565100665.23999</v>
      </c>
      <c r="O15" s="123"/>
      <c r="P15" s="123"/>
      <c r="Q15" s="123"/>
      <c r="R15" s="123"/>
      <c r="S15" s="123"/>
      <c r="T15" s="123"/>
      <c r="U15" s="123"/>
      <c r="V15" s="123"/>
      <c r="W15" s="123"/>
      <c r="X15" s="123"/>
      <c r="Y15" s="123"/>
    </row>
    <row r="16" spans="2:25" x14ac:dyDescent="0.25">
      <c r="B16" s="12" t="s">
        <v>21</v>
      </c>
      <c r="C16" s="13" t="s">
        <v>22</v>
      </c>
      <c r="D16" s="126">
        <v>306160618.63999999</v>
      </c>
      <c r="E16" s="126">
        <v>418098636.87</v>
      </c>
      <c r="F16" s="126">
        <v>1906323824.8299999</v>
      </c>
      <c r="G16" s="126">
        <v>4848941887.5900002</v>
      </c>
      <c r="H16" s="126">
        <v>6540949041.1499996</v>
      </c>
      <c r="I16" s="126">
        <v>7881167713.9399996</v>
      </c>
      <c r="J16" s="126">
        <v>6549755365.6699972</v>
      </c>
      <c r="K16" s="126">
        <v>8207843020.4199991</v>
      </c>
      <c r="L16" s="126">
        <v>10617482640.489998</v>
      </c>
      <c r="M16" s="126">
        <v>13972049353.219997</v>
      </c>
      <c r="N16" s="126">
        <v>16029393589.539993</v>
      </c>
      <c r="O16" s="123"/>
      <c r="P16" s="123"/>
      <c r="Q16" s="123"/>
      <c r="R16" s="123"/>
      <c r="S16" s="123"/>
      <c r="T16" s="123"/>
      <c r="U16" s="123"/>
      <c r="V16" s="123"/>
      <c r="W16" s="123"/>
      <c r="X16" s="123"/>
      <c r="Y16" s="123"/>
    </row>
    <row r="17" spans="2:25" x14ac:dyDescent="0.25">
      <c r="B17" s="12" t="s">
        <v>23</v>
      </c>
      <c r="C17" s="13" t="s">
        <v>24</v>
      </c>
      <c r="D17" s="126">
        <v>939629410.76999998</v>
      </c>
      <c r="E17" s="126">
        <v>1513999281.74</v>
      </c>
      <c r="F17" s="126">
        <v>1671233181.76</v>
      </c>
      <c r="G17" s="126">
        <v>2255785308.7800002</v>
      </c>
      <c r="H17" s="126">
        <v>3727670718.8000002</v>
      </c>
      <c r="I17" s="126">
        <v>4269177281.3400002</v>
      </c>
      <c r="J17" s="126">
        <v>4327904349.8599997</v>
      </c>
      <c r="K17" s="126">
        <v>5035259019.5099955</v>
      </c>
      <c r="L17" s="126">
        <v>5036733533.8900003</v>
      </c>
      <c r="M17" s="126">
        <v>5230674857.7999992</v>
      </c>
      <c r="N17" s="126">
        <v>6535707075.6999979</v>
      </c>
      <c r="O17" s="123"/>
      <c r="P17" s="123"/>
      <c r="Q17" s="123"/>
      <c r="R17" s="123"/>
      <c r="S17" s="123"/>
      <c r="T17" s="123"/>
      <c r="U17" s="123"/>
      <c r="V17" s="123"/>
      <c r="W17" s="123"/>
      <c r="X17" s="123"/>
      <c r="Y17" s="123"/>
    </row>
    <row r="18" spans="2:25" x14ac:dyDescent="0.25">
      <c r="B18" s="10" t="s">
        <v>25</v>
      </c>
      <c r="C18" s="11" t="s">
        <v>26</v>
      </c>
      <c r="D18" s="125">
        <v>35578258598.650002</v>
      </c>
      <c r="E18" s="125">
        <v>72929277508.029999</v>
      </c>
      <c r="F18" s="125">
        <v>79109458468.199997</v>
      </c>
      <c r="G18" s="125">
        <v>103294215897.58</v>
      </c>
      <c r="H18" s="125">
        <v>128206251086.53001</v>
      </c>
      <c r="I18" s="125">
        <v>139667792956.60999</v>
      </c>
      <c r="J18" s="125">
        <v>132411538639.07001</v>
      </c>
      <c r="K18" s="125">
        <v>151802198179.15994</v>
      </c>
      <c r="L18" s="125">
        <v>167943210688.44006</v>
      </c>
      <c r="M18" s="125">
        <v>175892450495.57999</v>
      </c>
      <c r="N18" s="125">
        <v>199152083236.11005</v>
      </c>
      <c r="O18" s="123"/>
      <c r="P18" s="123"/>
      <c r="Q18" s="123"/>
      <c r="R18" s="123"/>
      <c r="S18" s="123"/>
      <c r="T18" s="123"/>
      <c r="U18" s="123"/>
      <c r="V18" s="123"/>
      <c r="W18" s="123"/>
      <c r="X18" s="123"/>
      <c r="Y18" s="123"/>
    </row>
    <row r="19" spans="2:25" x14ac:dyDescent="0.25">
      <c r="B19" s="12" t="s">
        <v>27</v>
      </c>
      <c r="C19" s="13" t="s">
        <v>28</v>
      </c>
      <c r="D19" s="126">
        <v>19178769738.330002</v>
      </c>
      <c r="E19" s="126">
        <v>30614362127.82</v>
      </c>
      <c r="F19" s="126">
        <v>41365038941.800003</v>
      </c>
      <c r="G19" s="126">
        <v>53713671162.110001</v>
      </c>
      <c r="H19" s="126">
        <v>66981414795.220001</v>
      </c>
      <c r="I19" s="126">
        <v>74312055801.149994</v>
      </c>
      <c r="J19" s="126">
        <v>69876869936.189957</v>
      </c>
      <c r="K19" s="126">
        <v>81871228472.049973</v>
      </c>
      <c r="L19" s="126">
        <v>89612322004.590042</v>
      </c>
      <c r="M19" s="126">
        <v>92818531600.349976</v>
      </c>
      <c r="N19" s="126">
        <v>113344704877.20001</v>
      </c>
      <c r="O19" s="123"/>
      <c r="P19" s="123"/>
      <c r="Q19" s="123"/>
      <c r="R19" s="123"/>
      <c r="S19" s="123"/>
      <c r="T19" s="123"/>
      <c r="U19" s="123"/>
      <c r="V19" s="123"/>
      <c r="W19" s="123"/>
      <c r="X19" s="123"/>
      <c r="Y19" s="123"/>
    </row>
    <row r="20" spans="2:25" x14ac:dyDescent="0.25">
      <c r="B20" s="12">
        <v>131001</v>
      </c>
      <c r="C20" s="15" t="s">
        <v>29</v>
      </c>
      <c r="D20" s="127">
        <v>0</v>
      </c>
      <c r="E20" s="127">
        <v>0</v>
      </c>
      <c r="F20" s="127">
        <v>0</v>
      </c>
      <c r="G20" s="127">
        <v>0</v>
      </c>
      <c r="H20" s="127">
        <v>0</v>
      </c>
      <c r="I20" s="127">
        <v>0</v>
      </c>
      <c r="J20" s="126">
        <v>69401048645.36998</v>
      </c>
      <c r="K20" s="126">
        <v>81226021837.740005</v>
      </c>
      <c r="L20" s="126">
        <v>88894066140.300003</v>
      </c>
      <c r="M20" s="126">
        <v>92205148935.959976</v>
      </c>
      <c r="N20" s="126">
        <v>112730320001.19</v>
      </c>
      <c r="O20" s="123"/>
      <c r="P20" s="123"/>
      <c r="Q20" s="123"/>
      <c r="R20" s="123"/>
      <c r="S20" s="123"/>
      <c r="T20" s="123"/>
      <c r="U20" s="123"/>
      <c r="V20" s="123"/>
      <c r="W20" s="123"/>
      <c r="X20" s="123"/>
      <c r="Y20" s="123"/>
    </row>
    <row r="21" spans="2:25" x14ac:dyDescent="0.25">
      <c r="B21" s="12"/>
      <c r="C21" s="102" t="s">
        <v>30</v>
      </c>
      <c r="D21" s="127">
        <v>0</v>
      </c>
      <c r="E21" s="127">
        <v>0</v>
      </c>
      <c r="F21" s="127">
        <v>0</v>
      </c>
      <c r="G21" s="127">
        <v>0</v>
      </c>
      <c r="H21" s="127">
        <v>0</v>
      </c>
      <c r="I21" s="127">
        <v>0</v>
      </c>
      <c r="J21" s="126">
        <v>41593351294.279999</v>
      </c>
      <c r="K21" s="126">
        <v>44703906991.690002</v>
      </c>
      <c r="L21" s="126">
        <v>45641088530.560005</v>
      </c>
      <c r="M21" s="126">
        <v>52359276054.68</v>
      </c>
      <c r="N21" s="126">
        <v>66972158097.000008</v>
      </c>
      <c r="O21" s="123"/>
      <c r="P21" s="123"/>
      <c r="Q21" s="123"/>
      <c r="R21" s="123"/>
      <c r="S21" s="123"/>
      <c r="T21" s="123"/>
      <c r="U21" s="123"/>
      <c r="V21" s="123"/>
      <c r="W21" s="123"/>
      <c r="X21" s="123"/>
      <c r="Y21" s="123"/>
    </row>
    <row r="22" spans="2:25" x14ac:dyDescent="0.25">
      <c r="B22" s="12"/>
      <c r="C22" s="102" t="s">
        <v>31</v>
      </c>
      <c r="D22" s="127">
        <v>0</v>
      </c>
      <c r="E22" s="127">
        <v>0</v>
      </c>
      <c r="F22" s="127">
        <v>0</v>
      </c>
      <c r="G22" s="127">
        <v>0</v>
      </c>
      <c r="H22" s="127">
        <v>0</v>
      </c>
      <c r="I22" s="127">
        <v>0</v>
      </c>
      <c r="J22" s="126">
        <v>27807697351.089996</v>
      </c>
      <c r="K22" s="126">
        <v>36522114846.050003</v>
      </c>
      <c r="L22" s="126">
        <v>43252977609.739998</v>
      </c>
      <c r="M22" s="126">
        <v>39845872881.279999</v>
      </c>
      <c r="N22" s="126">
        <v>45758161904.189995</v>
      </c>
      <c r="O22" s="123"/>
      <c r="P22" s="123"/>
      <c r="Q22" s="123"/>
      <c r="R22" s="123"/>
      <c r="S22" s="123"/>
      <c r="T22" s="123"/>
      <c r="U22" s="123"/>
      <c r="V22" s="123"/>
      <c r="W22" s="123"/>
      <c r="X22" s="123"/>
      <c r="Y22" s="123"/>
    </row>
    <row r="23" spans="2:25" x14ac:dyDescent="0.25">
      <c r="B23" s="12" t="s">
        <v>32</v>
      </c>
      <c r="C23" s="13" t="s">
        <v>33</v>
      </c>
      <c r="D23" s="126">
        <v>14587653159.339998</v>
      </c>
      <c r="E23" s="126">
        <v>38162506987.489998</v>
      </c>
      <c r="F23" s="126">
        <v>28170902426.98</v>
      </c>
      <c r="G23" s="126">
        <v>38563336700.459999</v>
      </c>
      <c r="H23" s="126">
        <v>47514713065.110001</v>
      </c>
      <c r="I23" s="126">
        <v>51918609955.779999</v>
      </c>
      <c r="J23" s="126">
        <v>48774697812.050026</v>
      </c>
      <c r="K23" s="126">
        <v>55378089796.219948</v>
      </c>
      <c r="L23" s="126">
        <v>62333537777.440018</v>
      </c>
      <c r="M23" s="126">
        <v>65845520881.32</v>
      </c>
      <c r="N23" s="126">
        <v>67180753810.920029</v>
      </c>
      <c r="O23" s="123"/>
      <c r="P23" s="123"/>
      <c r="Q23" s="123"/>
      <c r="R23" s="123"/>
      <c r="S23" s="123"/>
      <c r="T23" s="123"/>
      <c r="U23" s="123"/>
      <c r="V23" s="123"/>
      <c r="W23" s="123"/>
      <c r="X23" s="123"/>
      <c r="Y23" s="123"/>
    </row>
    <row r="24" spans="2:25" x14ac:dyDescent="0.25">
      <c r="B24" s="12" t="s">
        <v>34</v>
      </c>
      <c r="C24" s="13" t="s">
        <v>35</v>
      </c>
      <c r="D24" s="126">
        <v>18013917.66</v>
      </c>
      <c r="E24" s="126">
        <v>1909758016.26</v>
      </c>
      <c r="F24" s="126">
        <v>6270913513.79</v>
      </c>
      <c r="G24" s="126">
        <v>6854954971.8999996</v>
      </c>
      <c r="H24" s="126">
        <v>9916556639.4899998</v>
      </c>
      <c r="I24" s="126">
        <v>11416174208.58</v>
      </c>
      <c r="J24" s="126">
        <v>11495364326.590006</v>
      </c>
      <c r="K24" s="126">
        <v>12240144743.849997</v>
      </c>
      <c r="L24" s="126">
        <v>13264214073.160004</v>
      </c>
      <c r="M24" s="126">
        <v>14028740094.559999</v>
      </c>
      <c r="N24" s="126">
        <v>15385440155.820002</v>
      </c>
      <c r="O24" s="123"/>
      <c r="P24" s="123"/>
      <c r="Q24" s="123"/>
      <c r="R24" s="123"/>
      <c r="S24" s="123"/>
      <c r="T24" s="123"/>
      <c r="U24" s="123"/>
      <c r="V24" s="123"/>
      <c r="W24" s="123"/>
      <c r="X24" s="123"/>
      <c r="Y24" s="123"/>
    </row>
    <row r="25" spans="2:25" x14ac:dyDescent="0.25">
      <c r="B25" s="12" t="s">
        <v>36</v>
      </c>
      <c r="C25" s="13" t="s">
        <v>37</v>
      </c>
      <c r="D25" s="126">
        <v>1793821783.3200002</v>
      </c>
      <c r="E25" s="126">
        <v>2242650376.46</v>
      </c>
      <c r="F25" s="126">
        <v>3302603585.6300001</v>
      </c>
      <c r="G25" s="126">
        <v>4162253063.1099997</v>
      </c>
      <c r="H25" s="126">
        <v>3793566586.71</v>
      </c>
      <c r="I25" s="126">
        <v>2020952991.0999999</v>
      </c>
      <c r="J25" s="126">
        <v>2264606564.2399988</v>
      </c>
      <c r="K25" s="126">
        <v>2312735167.0400014</v>
      </c>
      <c r="L25" s="126">
        <v>2733136833.250001</v>
      </c>
      <c r="M25" s="126">
        <v>3199657919.3500004</v>
      </c>
      <c r="N25" s="126">
        <v>3241184392.1699986</v>
      </c>
      <c r="O25" s="123"/>
      <c r="P25" s="123"/>
      <c r="Q25" s="123"/>
      <c r="R25" s="123"/>
      <c r="S25" s="123"/>
      <c r="T25" s="123"/>
      <c r="U25" s="123"/>
      <c r="V25" s="123"/>
      <c r="W25" s="123"/>
      <c r="X25" s="123"/>
      <c r="Y25" s="123"/>
    </row>
    <row r="26" spans="2:25" x14ac:dyDescent="0.25">
      <c r="B26" s="10" t="s">
        <v>38</v>
      </c>
      <c r="C26" s="11" t="s">
        <v>39</v>
      </c>
      <c r="D26" s="125">
        <v>12995673621.089998</v>
      </c>
      <c r="E26" s="125">
        <v>17146582006.320002</v>
      </c>
      <c r="F26" s="125">
        <v>35701326689.809998</v>
      </c>
      <c r="G26" s="125">
        <v>26778626936.389999</v>
      </c>
      <c r="H26" s="125">
        <v>23303541335.599998</v>
      </c>
      <c r="I26" s="125">
        <v>24824715436.41</v>
      </c>
      <c r="J26" s="125">
        <v>21942405231.27</v>
      </c>
      <c r="K26" s="125">
        <v>23408352368.380005</v>
      </c>
      <c r="L26" s="125">
        <v>23003270629.849998</v>
      </c>
      <c r="M26" s="125">
        <v>23444139443.010002</v>
      </c>
      <c r="N26" s="125">
        <v>23795495561.450001</v>
      </c>
      <c r="O26" s="123"/>
      <c r="P26" s="123"/>
      <c r="Q26" s="123"/>
      <c r="R26" s="123"/>
      <c r="S26" s="123"/>
      <c r="T26" s="123"/>
      <c r="U26" s="123"/>
      <c r="V26" s="123"/>
      <c r="W26" s="123"/>
      <c r="X26" s="123"/>
      <c r="Y26" s="123"/>
    </row>
    <row r="27" spans="2:25" x14ac:dyDescent="0.25">
      <c r="B27" s="12" t="s">
        <v>40</v>
      </c>
      <c r="C27" s="13" t="s">
        <v>41</v>
      </c>
      <c r="D27" s="126">
        <v>10736100700.009998</v>
      </c>
      <c r="E27" s="126">
        <v>12513306220</v>
      </c>
      <c r="F27" s="126">
        <v>14301516311.48</v>
      </c>
      <c r="G27" s="126">
        <v>17402729177.209999</v>
      </c>
      <c r="H27" s="126">
        <v>19424995130.849998</v>
      </c>
      <c r="I27" s="126">
        <v>21176608103.240002</v>
      </c>
      <c r="J27" s="126">
        <v>18293723920.759998</v>
      </c>
      <c r="K27" s="126">
        <v>19491655175.389999</v>
      </c>
      <c r="L27" s="126">
        <v>18850324621.959999</v>
      </c>
      <c r="M27" s="126">
        <v>18920252099.950001</v>
      </c>
      <c r="N27" s="126">
        <v>19075826630.610001</v>
      </c>
      <c r="O27" s="123"/>
      <c r="P27" s="123"/>
      <c r="Q27" s="123"/>
      <c r="R27" s="123"/>
      <c r="S27" s="123"/>
      <c r="T27" s="123"/>
      <c r="U27" s="123"/>
      <c r="V27" s="123"/>
      <c r="W27" s="123"/>
      <c r="X27" s="123"/>
      <c r="Y27" s="123"/>
    </row>
    <row r="28" spans="2:25" x14ac:dyDescent="0.25">
      <c r="B28" s="12" t="s">
        <v>42</v>
      </c>
      <c r="C28" s="13" t="s">
        <v>43</v>
      </c>
      <c r="D28" s="126">
        <v>208398569.49000001</v>
      </c>
      <c r="E28" s="126">
        <v>1340556648.1400001</v>
      </c>
      <c r="F28" s="126">
        <v>40751893.530000001</v>
      </c>
      <c r="G28" s="126">
        <v>68983681.620000005</v>
      </c>
      <c r="H28" s="126">
        <v>82507716.760000005</v>
      </c>
      <c r="I28" s="126">
        <v>128148091.70999999</v>
      </c>
      <c r="J28" s="126">
        <v>131670084.63000003</v>
      </c>
      <c r="K28" s="126">
        <v>146313472.40000004</v>
      </c>
      <c r="L28" s="126">
        <v>181201867.15999994</v>
      </c>
      <c r="M28" s="126">
        <v>264100707.06</v>
      </c>
      <c r="N28" s="126">
        <v>33794104.670000002</v>
      </c>
      <c r="O28" s="123"/>
      <c r="P28" s="123"/>
      <c r="Q28" s="123"/>
      <c r="R28" s="123"/>
      <c r="S28" s="123"/>
      <c r="T28" s="123"/>
      <c r="U28" s="123"/>
      <c r="V28" s="123"/>
      <c r="W28" s="123"/>
      <c r="X28" s="123"/>
      <c r="Y28" s="123"/>
    </row>
    <row r="29" spans="2:25" x14ac:dyDescent="0.25">
      <c r="B29" s="12" t="s">
        <v>44</v>
      </c>
      <c r="C29" s="13" t="s">
        <v>45</v>
      </c>
      <c r="D29" s="126">
        <v>2051174351.5899997</v>
      </c>
      <c r="E29" s="126">
        <v>3292719138.1799998</v>
      </c>
      <c r="F29" s="126">
        <v>21359058484.799999</v>
      </c>
      <c r="G29" s="126">
        <v>9306914077.5599995</v>
      </c>
      <c r="H29" s="126">
        <v>3796038487.9899998</v>
      </c>
      <c r="I29" s="126">
        <v>3519959241.46</v>
      </c>
      <c r="J29" s="126">
        <v>3517011225.8800001</v>
      </c>
      <c r="K29" s="126">
        <v>3770383720.5900025</v>
      </c>
      <c r="L29" s="126">
        <v>3971744140.7300005</v>
      </c>
      <c r="M29" s="126">
        <v>4259786636</v>
      </c>
      <c r="N29" s="126">
        <v>4685874826.170001</v>
      </c>
      <c r="O29" s="123"/>
      <c r="P29" s="123"/>
      <c r="Q29" s="123"/>
      <c r="R29" s="123"/>
      <c r="S29" s="123"/>
      <c r="T29" s="123"/>
      <c r="U29" s="123"/>
      <c r="V29" s="123"/>
      <c r="W29" s="123"/>
      <c r="X29" s="123"/>
      <c r="Y29" s="123"/>
    </row>
    <row r="30" spans="2:25" x14ac:dyDescent="0.25">
      <c r="B30" s="10" t="s">
        <v>46</v>
      </c>
      <c r="C30" s="11" t="s">
        <v>47</v>
      </c>
      <c r="D30" s="125">
        <v>129337198.78</v>
      </c>
      <c r="E30" s="125">
        <v>193690684.63999999</v>
      </c>
      <c r="F30" s="125">
        <v>96625929.569999993</v>
      </c>
      <c r="G30" s="125">
        <v>110688950.27</v>
      </c>
      <c r="H30" s="125">
        <v>89558489.609999999</v>
      </c>
      <c r="I30" s="125">
        <v>23017249.809999999</v>
      </c>
      <c r="J30" s="125">
        <v>5335337.49</v>
      </c>
      <c r="K30" s="125">
        <v>72537.450000000026</v>
      </c>
      <c r="L30" s="125">
        <v>55652.390000000007</v>
      </c>
      <c r="M30" s="125">
        <v>226579.11</v>
      </c>
      <c r="N30" s="125">
        <v>208567.16999999998</v>
      </c>
      <c r="O30" s="123"/>
      <c r="P30" s="123"/>
      <c r="Q30" s="123"/>
      <c r="R30" s="123"/>
      <c r="S30" s="123"/>
      <c r="T30" s="123"/>
      <c r="U30" s="123"/>
      <c r="V30" s="123"/>
      <c r="W30" s="123"/>
      <c r="X30" s="123"/>
      <c r="Y30" s="123"/>
    </row>
    <row r="31" spans="2:25" x14ac:dyDescent="0.25">
      <c r="B31" s="10" t="s">
        <v>48</v>
      </c>
      <c r="C31" s="11" t="s">
        <v>49</v>
      </c>
      <c r="D31" s="125">
        <v>0</v>
      </c>
      <c r="E31" s="125">
        <v>2081.36</v>
      </c>
      <c r="F31" s="125">
        <v>-1620368.73</v>
      </c>
      <c r="G31" s="125">
        <v>-287157.31</v>
      </c>
      <c r="H31" s="125">
        <v>130518.28999999998</v>
      </c>
      <c r="I31" s="125">
        <v>-13917015.49</v>
      </c>
      <c r="J31" s="125">
        <v>319076.68000078201</v>
      </c>
      <c r="K31" s="125">
        <v>103584.01000034809</v>
      </c>
      <c r="L31" s="125">
        <v>-1.9073486328125E-6</v>
      </c>
      <c r="M31" s="125">
        <v>0</v>
      </c>
      <c r="N31" s="125">
        <v>800</v>
      </c>
      <c r="O31" s="123"/>
      <c r="P31" s="123"/>
      <c r="Q31" s="123"/>
      <c r="R31" s="123"/>
      <c r="S31" s="123"/>
      <c r="T31" s="123"/>
      <c r="U31" s="123"/>
      <c r="V31" s="123"/>
      <c r="W31" s="123"/>
      <c r="X31" s="123"/>
      <c r="Y31" s="123"/>
    </row>
    <row r="32" spans="2:25" x14ac:dyDescent="0.25">
      <c r="B32" s="8" t="s">
        <v>50</v>
      </c>
      <c r="C32" s="9" t="s">
        <v>51</v>
      </c>
      <c r="D32" s="124">
        <v>5363319856.2600002</v>
      </c>
      <c r="E32" s="124">
        <v>8440643505.6699991</v>
      </c>
      <c r="F32" s="124">
        <v>7936689798.3799992</v>
      </c>
      <c r="G32" s="124">
        <v>11990908182.800001</v>
      </c>
      <c r="H32" s="124">
        <v>18885273950.299999</v>
      </c>
      <c r="I32" s="124">
        <v>12899792802.919998</v>
      </c>
      <c r="J32" s="124">
        <v>6358551029.5899992</v>
      </c>
      <c r="K32" s="124">
        <v>10900234460.259998</v>
      </c>
      <c r="L32" s="124">
        <v>8389906968.7700014</v>
      </c>
      <c r="M32" s="124">
        <v>6765680445.9900007</v>
      </c>
      <c r="N32" s="124">
        <v>15328211686.190002</v>
      </c>
      <c r="O32" s="123"/>
      <c r="P32" s="123"/>
      <c r="Q32" s="123"/>
      <c r="R32" s="123"/>
      <c r="S32" s="123"/>
      <c r="T32" s="123"/>
      <c r="U32" s="123"/>
      <c r="V32" s="123"/>
      <c r="W32" s="123"/>
      <c r="X32" s="123"/>
      <c r="Y32" s="123"/>
    </row>
    <row r="33" spans="2:25" x14ac:dyDescent="0.25">
      <c r="B33" s="10" t="s">
        <v>52</v>
      </c>
      <c r="C33" s="14" t="s">
        <v>53</v>
      </c>
      <c r="D33" s="125">
        <v>416501888.25999999</v>
      </c>
      <c r="E33" s="125">
        <v>39048527.020000003</v>
      </c>
      <c r="F33" s="125">
        <v>35056292.170000002</v>
      </c>
      <c r="G33" s="125">
        <v>1220784306.5899999</v>
      </c>
      <c r="H33" s="125">
        <v>860190307.58000004</v>
      </c>
      <c r="I33" s="125">
        <v>859913050.27999997</v>
      </c>
      <c r="J33" s="125">
        <v>1008739817.89</v>
      </c>
      <c r="K33" s="125">
        <v>1845363113.3899996</v>
      </c>
      <c r="L33" s="125">
        <v>1338106402.5600004</v>
      </c>
      <c r="M33" s="125">
        <v>1250170728.9000001</v>
      </c>
      <c r="N33" s="125">
        <v>1552473184.8000002</v>
      </c>
      <c r="O33" s="123"/>
      <c r="P33" s="123"/>
      <c r="Q33" s="123"/>
      <c r="R33" s="123"/>
      <c r="S33" s="123"/>
      <c r="T33" s="123"/>
      <c r="U33" s="123"/>
      <c r="V33" s="123"/>
      <c r="W33" s="123"/>
      <c r="X33" s="123"/>
      <c r="Y33" s="123"/>
    </row>
    <row r="34" spans="2:25" x14ac:dyDescent="0.25">
      <c r="B34" s="12" t="s">
        <v>54</v>
      </c>
      <c r="C34" s="15" t="s">
        <v>55</v>
      </c>
      <c r="D34" s="126">
        <v>416501888.25999999</v>
      </c>
      <c r="E34" s="126">
        <v>39048527.020000003</v>
      </c>
      <c r="F34" s="126">
        <v>35056292.170000002</v>
      </c>
      <c r="G34" s="126">
        <v>1220784306.5899999</v>
      </c>
      <c r="H34" s="126">
        <v>860190307.58000004</v>
      </c>
      <c r="I34" s="126">
        <v>859913050.27999997</v>
      </c>
      <c r="J34" s="126">
        <v>1008739817.89</v>
      </c>
      <c r="K34" s="126">
        <v>1845363113.3899996</v>
      </c>
      <c r="L34" s="126">
        <v>1338106402.5600004</v>
      </c>
      <c r="M34" s="126">
        <v>1250170728.9000001</v>
      </c>
      <c r="N34" s="126">
        <v>1552473184.8000002</v>
      </c>
      <c r="O34" s="123"/>
      <c r="P34" s="123"/>
      <c r="Q34" s="123"/>
      <c r="R34" s="123"/>
      <c r="S34" s="123"/>
      <c r="T34" s="123"/>
      <c r="U34" s="123"/>
      <c r="V34" s="123"/>
      <c r="W34" s="123"/>
      <c r="X34" s="123"/>
      <c r="Y34" s="123"/>
    </row>
    <row r="35" spans="2:25" x14ac:dyDescent="0.25">
      <c r="B35" s="10" t="s">
        <v>56</v>
      </c>
      <c r="C35" s="14" t="s">
        <v>57</v>
      </c>
      <c r="D35" s="125">
        <v>4154443807.2399998</v>
      </c>
      <c r="E35" s="125">
        <v>5306182372.5900002</v>
      </c>
      <c r="F35" s="125">
        <v>5214776468.539999</v>
      </c>
      <c r="G35" s="125">
        <v>5220393384.46</v>
      </c>
      <c r="H35" s="125">
        <v>4581622064.1700001</v>
      </c>
      <c r="I35" s="125">
        <v>3590712258.4200001</v>
      </c>
      <c r="J35" s="125">
        <v>3439186784.8399997</v>
      </c>
      <c r="K35" s="125">
        <v>4409849528.3099985</v>
      </c>
      <c r="L35" s="125">
        <v>4420840334.4799995</v>
      </c>
      <c r="M35" s="125">
        <v>4093182877.1399999</v>
      </c>
      <c r="N35" s="125">
        <v>4654046075.8700008</v>
      </c>
      <c r="O35" s="123"/>
      <c r="P35" s="123"/>
      <c r="Q35" s="123"/>
      <c r="R35" s="123"/>
      <c r="S35" s="123"/>
      <c r="T35" s="123"/>
      <c r="U35" s="123"/>
      <c r="V35" s="123"/>
      <c r="W35" s="123"/>
      <c r="X35" s="123"/>
      <c r="Y35" s="123"/>
    </row>
    <row r="36" spans="2:25" x14ac:dyDescent="0.25">
      <c r="B36" s="12" t="s">
        <v>58</v>
      </c>
      <c r="C36" s="15" t="s">
        <v>59</v>
      </c>
      <c r="D36" s="126">
        <v>521436359.89000005</v>
      </c>
      <c r="E36" s="126">
        <v>954170026.65999997</v>
      </c>
      <c r="F36" s="126">
        <v>745341506.05999994</v>
      </c>
      <c r="G36" s="126">
        <v>846878482.75</v>
      </c>
      <c r="H36" s="126">
        <v>896862577.75</v>
      </c>
      <c r="I36" s="126">
        <v>1054438941.63</v>
      </c>
      <c r="J36" s="126">
        <v>1070674438.6600003</v>
      </c>
      <c r="K36" s="126">
        <v>1220629426.3299997</v>
      </c>
      <c r="L36" s="126">
        <v>1140165446.27</v>
      </c>
      <c r="M36" s="126">
        <v>1006039552.24</v>
      </c>
      <c r="N36" s="126">
        <v>1046537661.1600002</v>
      </c>
      <c r="O36" s="123"/>
      <c r="P36" s="123"/>
      <c r="Q36" s="123"/>
      <c r="R36" s="123"/>
      <c r="S36" s="123"/>
      <c r="T36" s="123"/>
      <c r="U36" s="123"/>
      <c r="V36" s="123"/>
      <c r="W36" s="123"/>
      <c r="X36" s="123"/>
      <c r="Y36" s="123"/>
    </row>
    <row r="37" spans="2:25" x14ac:dyDescent="0.25">
      <c r="B37" s="12" t="s">
        <v>60</v>
      </c>
      <c r="C37" s="15" t="s">
        <v>61</v>
      </c>
      <c r="D37" s="126">
        <v>3633007447.3499999</v>
      </c>
      <c r="E37" s="126">
        <v>4352012345.9300003</v>
      </c>
      <c r="F37" s="126">
        <v>4469434962.4799995</v>
      </c>
      <c r="G37" s="126">
        <v>4373514901.71</v>
      </c>
      <c r="H37" s="126">
        <v>3684759486.4200001</v>
      </c>
      <c r="I37" s="126">
        <v>2536273316.79</v>
      </c>
      <c r="J37" s="126">
        <v>2368512346.1799994</v>
      </c>
      <c r="K37" s="126">
        <v>3189220101.9799986</v>
      </c>
      <c r="L37" s="126">
        <v>3280674888.21</v>
      </c>
      <c r="M37" s="126">
        <v>3087143324.9000001</v>
      </c>
      <c r="N37" s="126">
        <v>3607508414.7100005</v>
      </c>
      <c r="O37" s="123"/>
      <c r="P37" s="123"/>
      <c r="Q37" s="123"/>
      <c r="R37" s="123"/>
      <c r="S37" s="123"/>
      <c r="T37" s="123"/>
      <c r="U37" s="123"/>
      <c r="V37" s="123"/>
      <c r="W37" s="123"/>
      <c r="X37" s="123"/>
      <c r="Y37" s="123"/>
    </row>
    <row r="38" spans="2:25" x14ac:dyDescent="0.25">
      <c r="B38" s="10" t="s">
        <v>62</v>
      </c>
      <c r="C38" s="14" t="s">
        <v>63</v>
      </c>
      <c r="D38" s="125">
        <v>732382506.60000002</v>
      </c>
      <c r="E38" s="125">
        <v>2600343857.54</v>
      </c>
      <c r="F38" s="125">
        <v>2530741886.8699999</v>
      </c>
      <c r="G38" s="125">
        <v>5394077769.3100004</v>
      </c>
      <c r="H38" s="125">
        <v>13213661708.1</v>
      </c>
      <c r="I38" s="125">
        <v>8250070264.9199991</v>
      </c>
      <c r="J38" s="125">
        <v>1616819383.1600001</v>
      </c>
      <c r="K38" s="125">
        <v>3401442974.1999998</v>
      </c>
      <c r="L38" s="125">
        <v>236050476.97999996</v>
      </c>
      <c r="M38" s="125">
        <v>1175330470.1899996</v>
      </c>
      <c r="N38" s="125">
        <v>8883565675.3200016</v>
      </c>
      <c r="O38" s="123"/>
      <c r="P38" s="123"/>
      <c r="Q38" s="123"/>
      <c r="R38" s="123"/>
      <c r="S38" s="123"/>
      <c r="T38" s="123"/>
      <c r="U38" s="123"/>
      <c r="V38" s="123"/>
      <c r="W38" s="123"/>
      <c r="X38" s="123"/>
      <c r="Y38" s="123"/>
    </row>
    <row r="39" spans="2:25" x14ac:dyDescent="0.25">
      <c r="B39" s="12" t="s">
        <v>64</v>
      </c>
      <c r="C39" s="15" t="s">
        <v>65</v>
      </c>
      <c r="D39" s="126">
        <v>377897108.83000004</v>
      </c>
      <c r="E39" s="126">
        <v>5950</v>
      </c>
      <c r="F39" s="126">
        <v>376534076</v>
      </c>
      <c r="G39" s="126">
        <v>1959297850.05</v>
      </c>
      <c r="H39" s="126">
        <v>1058779591</v>
      </c>
      <c r="I39" s="126">
        <v>4420038899.71</v>
      </c>
      <c r="J39" s="126">
        <v>1609998418.23</v>
      </c>
      <c r="K39" s="126">
        <v>3401000000</v>
      </c>
      <c r="L39" s="126">
        <v>0</v>
      </c>
      <c r="M39" s="126">
        <v>0</v>
      </c>
      <c r="N39" s="126">
        <v>3178033361.7800002</v>
      </c>
      <c r="O39" s="123"/>
      <c r="P39" s="123"/>
      <c r="Q39" s="123"/>
      <c r="R39" s="123"/>
      <c r="S39" s="123"/>
      <c r="T39" s="123"/>
      <c r="U39" s="123"/>
      <c r="V39" s="123"/>
      <c r="W39" s="123"/>
      <c r="X39" s="123"/>
      <c r="Y39" s="123"/>
    </row>
    <row r="40" spans="2:25" x14ac:dyDescent="0.25">
      <c r="B40" s="12" t="s">
        <v>66</v>
      </c>
      <c r="C40" s="15" t="s">
        <v>67</v>
      </c>
      <c r="D40" s="126">
        <v>0</v>
      </c>
      <c r="E40" s="126">
        <v>4600766.67</v>
      </c>
      <c r="F40" s="126">
        <v>481613.76</v>
      </c>
      <c r="G40" s="126">
        <v>0</v>
      </c>
      <c r="H40" s="126">
        <v>202666981.90000001</v>
      </c>
      <c r="I40" s="126">
        <v>38905615.609999999</v>
      </c>
      <c r="J40" s="126">
        <v>0</v>
      </c>
      <c r="K40" s="126">
        <v>0</v>
      </c>
      <c r="L40" s="126">
        <v>0</v>
      </c>
      <c r="M40" s="126">
        <v>1071905062.5799998</v>
      </c>
      <c r="N40" s="126">
        <v>4233670928.2600002</v>
      </c>
      <c r="O40" s="123"/>
      <c r="P40" s="123"/>
      <c r="Q40" s="123"/>
      <c r="R40" s="123"/>
      <c r="S40" s="123"/>
      <c r="T40" s="123"/>
      <c r="U40" s="123"/>
      <c r="V40" s="123"/>
      <c r="W40" s="123"/>
      <c r="X40" s="123"/>
      <c r="Y40" s="123"/>
    </row>
    <row r="41" spans="2:25" x14ac:dyDescent="0.25">
      <c r="B41" s="12" t="s">
        <v>68</v>
      </c>
      <c r="C41" s="15" t="s">
        <v>69</v>
      </c>
      <c r="D41" s="126">
        <v>7517680.4299999997</v>
      </c>
      <c r="E41" s="126">
        <v>2595737140.8699999</v>
      </c>
      <c r="F41" s="126">
        <v>2153726197.1100001</v>
      </c>
      <c r="G41" s="126">
        <v>3434779919.2600002</v>
      </c>
      <c r="H41" s="126">
        <v>11952215135.200001</v>
      </c>
      <c r="I41" s="126">
        <v>3791125749.5999999</v>
      </c>
      <c r="J41" s="126">
        <v>6820964.9299999997</v>
      </c>
      <c r="K41" s="126">
        <v>442974.19999999995</v>
      </c>
      <c r="L41" s="126">
        <v>236050476.97999996</v>
      </c>
      <c r="M41" s="126">
        <v>103425407.60999998</v>
      </c>
      <c r="N41" s="126">
        <v>1471861385.28</v>
      </c>
      <c r="O41" s="123"/>
      <c r="P41" s="123"/>
      <c r="Q41" s="123"/>
      <c r="R41" s="123"/>
      <c r="S41" s="123"/>
      <c r="T41" s="123"/>
      <c r="U41" s="123"/>
      <c r="V41" s="123"/>
      <c r="W41" s="123"/>
      <c r="X41" s="123"/>
      <c r="Y41" s="123"/>
    </row>
    <row r="42" spans="2:25" x14ac:dyDescent="0.25">
      <c r="B42" s="10" t="s">
        <v>70</v>
      </c>
      <c r="C42" s="14" t="s">
        <v>71</v>
      </c>
      <c r="D42" s="125">
        <v>59991654.160000004</v>
      </c>
      <c r="E42" s="125">
        <v>495068748.51999998</v>
      </c>
      <c r="F42" s="125">
        <v>156115150.80000001</v>
      </c>
      <c r="G42" s="125">
        <v>155652722.44</v>
      </c>
      <c r="H42" s="125">
        <v>229799870.44999999</v>
      </c>
      <c r="I42" s="125">
        <v>199097229.30000001</v>
      </c>
      <c r="J42" s="125">
        <v>293805043.69999993</v>
      </c>
      <c r="K42" s="125">
        <v>1243578844.3600006</v>
      </c>
      <c r="L42" s="125">
        <v>2394909754.7499995</v>
      </c>
      <c r="M42" s="125">
        <v>246996369.76000002</v>
      </c>
      <c r="N42" s="125">
        <v>238126750.19999999</v>
      </c>
      <c r="O42" s="123"/>
      <c r="P42" s="123"/>
      <c r="Q42" s="123"/>
      <c r="R42" s="123"/>
      <c r="S42" s="123"/>
      <c r="T42" s="123"/>
      <c r="U42" s="123"/>
      <c r="V42" s="123"/>
      <c r="W42" s="123"/>
      <c r="X42" s="123"/>
      <c r="Y42" s="123"/>
    </row>
    <row r="43" spans="2:25" s="88" customFormat="1" x14ac:dyDescent="0.25">
      <c r="B43" s="8" t="s">
        <v>72</v>
      </c>
      <c r="C43" s="9" t="s">
        <v>73</v>
      </c>
      <c r="D43" s="124">
        <v>69721412.289999992</v>
      </c>
      <c r="E43" s="124">
        <v>118537366.02000001</v>
      </c>
      <c r="F43" s="124">
        <v>144605892.24000001</v>
      </c>
      <c r="G43" s="124">
        <v>106231597.61</v>
      </c>
      <c r="H43" s="124">
        <v>6251927.0599999996</v>
      </c>
      <c r="I43" s="124">
        <v>6286074.1900000004</v>
      </c>
      <c r="J43" s="124">
        <v>206254570.43000001</v>
      </c>
      <c r="K43" s="124">
        <v>74153735.400000006</v>
      </c>
      <c r="L43" s="124">
        <v>5956863.5899999999</v>
      </c>
      <c r="M43" s="124">
        <v>7097164.6200000001</v>
      </c>
      <c r="N43" s="124">
        <v>6815318.4100000001</v>
      </c>
      <c r="O43" s="123"/>
      <c r="P43" s="123"/>
      <c r="Q43" s="123"/>
      <c r="R43" s="123"/>
      <c r="S43" s="123"/>
      <c r="T43" s="123"/>
      <c r="U43" s="123"/>
      <c r="V43" s="123"/>
      <c r="W43" s="123"/>
      <c r="X43" s="123"/>
      <c r="Y43" s="123"/>
    </row>
    <row r="44" spans="2:25" x14ac:dyDescent="0.25">
      <c r="B44" s="12" t="s">
        <v>74</v>
      </c>
      <c r="C44" s="16" t="s">
        <v>75</v>
      </c>
      <c r="D44" s="126">
        <v>49721412.289999999</v>
      </c>
      <c r="E44" s="126">
        <v>63537366.020000003</v>
      </c>
      <c r="F44" s="126">
        <v>29268849.68</v>
      </c>
      <c r="G44" s="126">
        <v>6231597.6100000003</v>
      </c>
      <c r="H44" s="126">
        <v>6251927.0599999996</v>
      </c>
      <c r="I44" s="126">
        <v>6286074.1900000004</v>
      </c>
      <c r="J44" s="126">
        <v>6254570.4299999997</v>
      </c>
      <c r="K44" s="126">
        <v>5153735.4000000004</v>
      </c>
      <c r="L44" s="126">
        <v>5956863.5899999999</v>
      </c>
      <c r="M44" s="126">
        <v>7097164.6200000001</v>
      </c>
      <c r="N44" s="126">
        <v>6815318.4100000001</v>
      </c>
      <c r="O44" s="123"/>
      <c r="P44" s="123"/>
      <c r="Q44" s="123"/>
      <c r="R44" s="123"/>
      <c r="S44" s="123"/>
      <c r="T44" s="123"/>
      <c r="U44" s="123"/>
      <c r="V44" s="123"/>
      <c r="W44" s="123"/>
      <c r="X44" s="123"/>
      <c r="Y44" s="123"/>
    </row>
    <row r="45" spans="2:25" x14ac:dyDescent="0.25">
      <c r="B45" s="12" t="s">
        <v>76</v>
      </c>
      <c r="C45" s="16" t="s">
        <v>77</v>
      </c>
      <c r="D45" s="126">
        <v>20000000</v>
      </c>
      <c r="E45" s="126">
        <v>55000000</v>
      </c>
      <c r="F45" s="126">
        <v>115337042.56</v>
      </c>
      <c r="G45" s="126">
        <v>100000000</v>
      </c>
      <c r="H45" s="126">
        <v>0</v>
      </c>
      <c r="I45" s="126">
        <v>0</v>
      </c>
      <c r="J45" s="126">
        <v>200000000</v>
      </c>
      <c r="K45" s="126">
        <v>69000000</v>
      </c>
      <c r="L45" s="126">
        <v>0</v>
      </c>
      <c r="M45" s="126">
        <v>0</v>
      </c>
      <c r="N45" s="126">
        <v>0</v>
      </c>
      <c r="O45" s="123"/>
      <c r="P45" s="123"/>
      <c r="Q45" s="123"/>
      <c r="R45" s="123"/>
      <c r="S45" s="123"/>
      <c r="T45" s="123"/>
      <c r="U45" s="123"/>
      <c r="V45" s="123"/>
      <c r="W45" s="123"/>
      <c r="X45" s="123"/>
      <c r="Y45" s="123"/>
    </row>
    <row r="46" spans="2:25" x14ac:dyDescent="0.25">
      <c r="B46" s="8" t="s">
        <v>78</v>
      </c>
      <c r="C46" s="9" t="s">
        <v>79</v>
      </c>
      <c r="D46" s="124">
        <v>91818863.400000006</v>
      </c>
      <c r="E46" s="124">
        <v>127445999.41</v>
      </c>
      <c r="F46" s="124">
        <v>455055097.18000001</v>
      </c>
      <c r="G46" s="124">
        <v>629605403.62</v>
      </c>
      <c r="H46" s="124">
        <v>1876937416.77</v>
      </c>
      <c r="I46" s="124">
        <v>1768966218.8199999</v>
      </c>
      <c r="J46" s="124">
        <v>2272839833.0600004</v>
      </c>
      <c r="K46" s="124">
        <v>3440281077.6299996</v>
      </c>
      <c r="L46" s="124">
        <v>1181964598.7499998</v>
      </c>
      <c r="M46" s="124">
        <v>3233069061.3200002</v>
      </c>
      <c r="N46" s="124">
        <v>2103769169.4000001</v>
      </c>
      <c r="O46" s="123"/>
      <c r="P46" s="123"/>
      <c r="Q46" s="123"/>
      <c r="R46" s="123"/>
      <c r="S46" s="123"/>
      <c r="T46" s="123"/>
      <c r="U46" s="123"/>
      <c r="V46" s="123"/>
      <c r="W46" s="123"/>
      <c r="X46" s="123"/>
      <c r="Y46" s="123"/>
    </row>
    <row r="47" spans="2:25" x14ac:dyDescent="0.25">
      <c r="B47" s="6" t="s">
        <v>80</v>
      </c>
      <c r="C47" s="58" t="s">
        <v>81</v>
      </c>
      <c r="D47" s="122">
        <v>79347939.25</v>
      </c>
      <c r="E47" s="122">
        <v>696147121.34000003</v>
      </c>
      <c r="F47" s="122">
        <v>311523102.97000003</v>
      </c>
      <c r="G47" s="122">
        <v>47772599.170000002</v>
      </c>
      <c r="H47" s="122">
        <v>205714288.22999999</v>
      </c>
      <c r="I47" s="122">
        <v>203509966.09</v>
      </c>
      <c r="J47" s="122">
        <v>541496269.56000006</v>
      </c>
      <c r="K47" s="122">
        <v>395787566.17999995</v>
      </c>
      <c r="L47" s="122">
        <v>750507719.18999994</v>
      </c>
      <c r="M47" s="122">
        <v>514780146.61000007</v>
      </c>
      <c r="N47" s="122">
        <v>918026420.85000002</v>
      </c>
      <c r="O47" s="123"/>
      <c r="P47" s="123"/>
      <c r="Q47" s="123"/>
      <c r="R47" s="123"/>
      <c r="S47" s="123"/>
      <c r="T47" s="123"/>
      <c r="U47" s="123"/>
      <c r="V47" s="123"/>
      <c r="W47" s="123"/>
      <c r="X47" s="123"/>
      <c r="Y47" s="123"/>
    </row>
    <row r="48" spans="2:25" x14ac:dyDescent="0.25">
      <c r="B48" s="8" t="s">
        <v>82</v>
      </c>
      <c r="C48" s="9" t="s">
        <v>83</v>
      </c>
      <c r="D48" s="124">
        <v>38391074.950000003</v>
      </c>
      <c r="E48" s="124">
        <v>1058767.8899999999</v>
      </c>
      <c r="F48" s="124">
        <v>68329.070000000007</v>
      </c>
      <c r="G48" s="124">
        <v>31214227.199999999</v>
      </c>
      <c r="H48" s="124">
        <v>100550.86</v>
      </c>
      <c r="I48" s="124">
        <v>103842.74</v>
      </c>
      <c r="J48" s="124">
        <v>9229229.1899999995</v>
      </c>
      <c r="K48" s="124">
        <v>14229964.1</v>
      </c>
      <c r="L48" s="124">
        <v>6718534.2599999998</v>
      </c>
      <c r="M48" s="124">
        <v>13929262.890000001</v>
      </c>
      <c r="N48" s="124">
        <v>420762.37</v>
      </c>
      <c r="O48" s="123"/>
      <c r="P48" s="123"/>
      <c r="Q48" s="123"/>
      <c r="R48" s="123"/>
      <c r="S48" s="123"/>
      <c r="T48" s="123"/>
      <c r="U48" s="123"/>
      <c r="V48" s="123"/>
      <c r="W48" s="123"/>
      <c r="X48" s="123"/>
      <c r="Y48" s="123"/>
    </row>
    <row r="49" spans="2:25" x14ac:dyDescent="0.25">
      <c r="B49" s="12" t="s">
        <v>84</v>
      </c>
      <c r="C49" s="17" t="s">
        <v>85</v>
      </c>
      <c r="D49" s="127">
        <v>0</v>
      </c>
      <c r="E49" s="126">
        <v>33234.9</v>
      </c>
      <c r="F49" s="127">
        <v>0</v>
      </c>
      <c r="G49" s="126">
        <v>9600</v>
      </c>
      <c r="H49" s="126">
        <v>93210</v>
      </c>
      <c r="I49" s="126">
        <v>94850</v>
      </c>
      <c r="J49" s="126">
        <v>9222351</v>
      </c>
      <c r="K49" s="126">
        <v>14225595</v>
      </c>
      <c r="L49" s="126">
        <v>6717972.21</v>
      </c>
      <c r="M49" s="126">
        <v>13929242.890000001</v>
      </c>
      <c r="N49" s="126">
        <v>419000</v>
      </c>
      <c r="O49" s="123"/>
      <c r="P49" s="123"/>
      <c r="Q49" s="123"/>
      <c r="R49" s="123"/>
      <c r="S49" s="123"/>
      <c r="T49" s="123"/>
      <c r="U49" s="123"/>
      <c r="V49" s="123"/>
      <c r="W49" s="123"/>
      <c r="X49" s="123"/>
      <c r="Y49" s="123"/>
    </row>
    <row r="50" spans="2:25" x14ac:dyDescent="0.25">
      <c r="B50" s="12" t="s">
        <v>86</v>
      </c>
      <c r="C50" s="17" t="s">
        <v>87</v>
      </c>
      <c r="D50" s="126">
        <v>38368141.25</v>
      </c>
      <c r="E50" s="126">
        <v>1025532.9900000001</v>
      </c>
      <c r="F50" s="126">
        <v>68329.070000000007</v>
      </c>
      <c r="G50" s="126">
        <v>31204627.199999999</v>
      </c>
      <c r="H50" s="126">
        <v>7340.86</v>
      </c>
      <c r="I50" s="126">
        <v>8992.74</v>
      </c>
      <c r="J50" s="126">
        <v>6878.1900000000005</v>
      </c>
      <c r="K50" s="126">
        <v>4369.1000000000004</v>
      </c>
      <c r="L50" s="126">
        <v>562.04999999999995</v>
      </c>
      <c r="M50" s="126">
        <v>20</v>
      </c>
      <c r="N50" s="126">
        <v>1762.37</v>
      </c>
      <c r="O50" s="123"/>
      <c r="P50" s="123"/>
      <c r="Q50" s="123"/>
      <c r="R50" s="123"/>
      <c r="S50" s="123"/>
      <c r="T50" s="123"/>
      <c r="U50" s="123"/>
      <c r="V50" s="123"/>
      <c r="W50" s="123"/>
      <c r="X50" s="123"/>
      <c r="Y50" s="123"/>
    </row>
    <row r="51" spans="2:25" x14ac:dyDescent="0.25">
      <c r="B51" s="8" t="s">
        <v>88</v>
      </c>
      <c r="C51" s="9" t="s">
        <v>89</v>
      </c>
      <c r="D51" s="124">
        <v>877548</v>
      </c>
      <c r="E51" s="124">
        <v>996035.39</v>
      </c>
      <c r="F51" s="124">
        <v>0</v>
      </c>
      <c r="G51" s="124">
        <v>831797.53</v>
      </c>
      <c r="H51" s="124">
        <v>0</v>
      </c>
      <c r="I51" s="124">
        <v>0</v>
      </c>
      <c r="J51" s="124">
        <v>0</v>
      </c>
      <c r="K51" s="124">
        <v>0</v>
      </c>
      <c r="L51" s="124">
        <v>0</v>
      </c>
      <c r="M51" s="126">
        <v>0</v>
      </c>
      <c r="N51" s="126">
        <v>0</v>
      </c>
      <c r="O51" s="123"/>
      <c r="P51" s="123"/>
      <c r="Q51" s="123"/>
      <c r="R51" s="123"/>
      <c r="S51" s="123"/>
      <c r="T51" s="123"/>
      <c r="U51" s="123"/>
      <c r="V51" s="123"/>
      <c r="W51" s="123"/>
      <c r="X51" s="123"/>
      <c r="Y51" s="123"/>
    </row>
    <row r="52" spans="2:25" x14ac:dyDescent="0.25">
      <c r="B52" s="12" t="s">
        <v>90</v>
      </c>
      <c r="C52" s="17" t="s">
        <v>75</v>
      </c>
      <c r="D52" s="126">
        <v>877548</v>
      </c>
      <c r="E52" s="126">
        <v>996035.39</v>
      </c>
      <c r="F52" s="127">
        <v>0</v>
      </c>
      <c r="G52" s="126">
        <v>831797.53</v>
      </c>
      <c r="H52" s="127">
        <v>0</v>
      </c>
      <c r="I52" s="127">
        <v>0</v>
      </c>
      <c r="J52" s="127">
        <v>0</v>
      </c>
      <c r="K52" s="127">
        <v>0</v>
      </c>
      <c r="L52" s="127">
        <v>0</v>
      </c>
      <c r="M52" s="127">
        <v>0</v>
      </c>
      <c r="N52" s="127">
        <v>0</v>
      </c>
      <c r="O52" s="123"/>
      <c r="P52" s="123"/>
      <c r="Q52" s="123"/>
      <c r="R52" s="123"/>
      <c r="S52" s="123"/>
      <c r="T52" s="123"/>
      <c r="U52" s="123"/>
      <c r="V52" s="123"/>
      <c r="W52" s="123"/>
      <c r="X52" s="123"/>
      <c r="Y52" s="123"/>
    </row>
    <row r="53" spans="2:25" x14ac:dyDescent="0.25">
      <c r="B53" s="8" t="s">
        <v>91</v>
      </c>
      <c r="C53" s="9" t="s">
        <v>92</v>
      </c>
      <c r="D53" s="124">
        <v>40079316.300000004</v>
      </c>
      <c r="E53" s="124">
        <v>694092318.06000006</v>
      </c>
      <c r="F53" s="124">
        <v>311454773.90000004</v>
      </c>
      <c r="G53" s="124">
        <v>15726574.440000001</v>
      </c>
      <c r="H53" s="124">
        <v>205613737.36999997</v>
      </c>
      <c r="I53" s="124">
        <v>203406123.34999999</v>
      </c>
      <c r="J53" s="124">
        <v>532267040.37</v>
      </c>
      <c r="K53" s="124">
        <v>381557602.07999992</v>
      </c>
      <c r="L53" s="124">
        <v>743789184.92999995</v>
      </c>
      <c r="M53" s="124">
        <v>500850883.72000003</v>
      </c>
      <c r="N53" s="124">
        <v>917605658.48000002</v>
      </c>
      <c r="O53" s="123"/>
      <c r="P53" s="123"/>
      <c r="Q53" s="123"/>
      <c r="R53" s="123"/>
      <c r="S53" s="123"/>
      <c r="T53" s="123"/>
      <c r="U53" s="123"/>
      <c r="V53" s="123"/>
      <c r="W53" s="123"/>
      <c r="X53" s="123"/>
      <c r="Y53" s="123"/>
    </row>
    <row r="54" spans="2:25" x14ac:dyDescent="0.25">
      <c r="B54" s="181" t="s">
        <v>93</v>
      </c>
      <c r="C54" s="181"/>
      <c r="D54" s="128">
        <v>75938041361.059998</v>
      </c>
      <c r="E54" s="129">
        <v>125972180120.32001</v>
      </c>
      <c r="F54" s="128">
        <v>157326751814.19998</v>
      </c>
      <c r="G54" s="129">
        <v>188997013052.65997</v>
      </c>
      <c r="H54" s="129">
        <v>238029101364.88</v>
      </c>
      <c r="I54" s="129">
        <v>250041135792.45999</v>
      </c>
      <c r="J54" s="128">
        <v>228744119824.51999</v>
      </c>
      <c r="K54" s="128">
        <v>256907826401.77994</v>
      </c>
      <c r="L54" s="128">
        <v>282354698312.60004</v>
      </c>
      <c r="M54" s="128">
        <v>321334584302.29004</v>
      </c>
      <c r="N54" s="129">
        <v>372118335227.63007</v>
      </c>
      <c r="O54" s="123"/>
      <c r="P54" s="123"/>
      <c r="Q54" s="123"/>
      <c r="R54" s="123"/>
      <c r="S54" s="123"/>
      <c r="T54" s="123"/>
      <c r="U54" s="123"/>
      <c r="V54" s="123"/>
      <c r="W54" s="123"/>
      <c r="X54" s="123"/>
      <c r="Y54" s="123"/>
    </row>
    <row r="55" spans="2:25" ht="16.5" customHeight="1" x14ac:dyDescent="0.25">
      <c r="B55" s="8"/>
      <c r="C55" s="8"/>
      <c r="D55" s="130"/>
      <c r="E55" s="130"/>
      <c r="F55" s="130"/>
      <c r="G55" s="130"/>
      <c r="H55" s="130"/>
      <c r="I55" s="130"/>
      <c r="J55" s="131"/>
      <c r="K55" s="131"/>
      <c r="L55" s="131"/>
      <c r="M55" s="131"/>
      <c r="N55" s="130"/>
      <c r="O55" s="123"/>
      <c r="P55" s="123"/>
      <c r="Q55" s="123"/>
      <c r="R55" s="123"/>
      <c r="S55" s="123"/>
      <c r="T55" s="123"/>
      <c r="U55" s="123"/>
      <c r="V55" s="123"/>
      <c r="W55" s="123"/>
      <c r="X55" s="123"/>
      <c r="Y55" s="123"/>
    </row>
    <row r="56" spans="2:25" x14ac:dyDescent="0.25">
      <c r="B56" s="8"/>
      <c r="C56" s="8"/>
      <c r="D56" s="130"/>
      <c r="E56" s="130"/>
      <c r="F56" s="130"/>
      <c r="G56" s="130"/>
      <c r="H56" s="130"/>
      <c r="I56" s="130"/>
      <c r="J56" s="131"/>
      <c r="K56" s="131"/>
      <c r="L56" s="131"/>
      <c r="M56" s="131"/>
      <c r="N56" s="130"/>
      <c r="O56" s="123"/>
      <c r="P56" s="123"/>
      <c r="Q56" s="123"/>
      <c r="R56" s="123"/>
      <c r="S56" s="123"/>
      <c r="T56" s="123"/>
      <c r="U56" s="123"/>
      <c r="V56" s="123"/>
      <c r="W56" s="123"/>
      <c r="X56" s="123"/>
      <c r="Y56" s="123"/>
    </row>
    <row r="57" spans="2:25" x14ac:dyDescent="0.25">
      <c r="B57" s="182" t="s">
        <v>94</v>
      </c>
      <c r="C57" s="182"/>
      <c r="D57" s="132">
        <v>2003000000</v>
      </c>
      <c r="E57" s="132">
        <v>2004000000</v>
      </c>
      <c r="F57" s="132">
        <v>2005000000</v>
      </c>
      <c r="G57" s="132">
        <v>2006000000</v>
      </c>
      <c r="H57" s="132">
        <v>2007000000</v>
      </c>
      <c r="I57" s="132">
        <v>2008000000</v>
      </c>
      <c r="J57" s="132">
        <v>0</v>
      </c>
      <c r="K57" s="132">
        <v>2010000000</v>
      </c>
      <c r="L57" s="132">
        <v>2011000000</v>
      </c>
      <c r="M57" s="132">
        <v>2012000000</v>
      </c>
      <c r="N57" s="132">
        <v>2013000000</v>
      </c>
      <c r="O57" s="123"/>
      <c r="P57" s="123"/>
      <c r="Q57" s="123"/>
      <c r="R57" s="123"/>
      <c r="S57" s="123"/>
      <c r="T57" s="123"/>
      <c r="U57" s="123"/>
      <c r="V57" s="123"/>
      <c r="W57" s="123"/>
      <c r="X57" s="123"/>
      <c r="Y57" s="123"/>
    </row>
    <row r="58" spans="2:25" x14ac:dyDescent="0.25">
      <c r="B58" s="8">
        <v>131</v>
      </c>
      <c r="C58" s="9" t="s">
        <v>95</v>
      </c>
      <c r="D58" s="124">
        <v>570000000</v>
      </c>
      <c r="E58" s="124">
        <v>0</v>
      </c>
      <c r="F58" s="124">
        <v>300000000</v>
      </c>
      <c r="G58" s="124">
        <v>258194970.44000003</v>
      </c>
      <c r="H58" s="124">
        <v>0</v>
      </c>
      <c r="I58" s="124">
        <v>29402979.739999998</v>
      </c>
      <c r="J58" s="133">
        <v>63416475.310000002</v>
      </c>
      <c r="K58" s="133">
        <v>3715935262.4700003</v>
      </c>
      <c r="L58" s="133">
        <v>680366159.23000002</v>
      </c>
      <c r="M58" s="124">
        <v>66105016.520000003</v>
      </c>
      <c r="N58" s="124">
        <v>94128926.859999999</v>
      </c>
      <c r="O58" s="123"/>
      <c r="P58" s="123"/>
      <c r="Q58" s="123"/>
      <c r="R58" s="123"/>
      <c r="S58" s="123"/>
      <c r="T58" s="123"/>
      <c r="U58" s="123"/>
      <c r="V58" s="123"/>
      <c r="W58" s="123"/>
      <c r="X58" s="123"/>
      <c r="Y58" s="123"/>
    </row>
    <row r="59" spans="2:25" x14ac:dyDescent="0.25">
      <c r="B59" s="12">
        <v>1311</v>
      </c>
      <c r="C59" s="17" t="s">
        <v>96</v>
      </c>
      <c r="D59" s="126">
        <v>570000000</v>
      </c>
      <c r="E59" s="126">
        <v>0</v>
      </c>
      <c r="F59" s="126">
        <v>300000000</v>
      </c>
      <c r="G59" s="126">
        <v>258194970.44000003</v>
      </c>
      <c r="H59" s="124">
        <v>0</v>
      </c>
      <c r="I59" s="124">
        <v>29402979.739999998</v>
      </c>
      <c r="J59" s="134">
        <v>63416475.310000002</v>
      </c>
      <c r="K59" s="134">
        <v>436305379.05000001</v>
      </c>
      <c r="L59" s="134">
        <v>57661161.579999998</v>
      </c>
      <c r="M59" s="126">
        <v>66105016.520000003</v>
      </c>
      <c r="N59" s="126">
        <v>94128926.859999999</v>
      </c>
      <c r="O59" s="123"/>
      <c r="P59" s="123"/>
      <c r="Q59" s="123"/>
      <c r="R59" s="123"/>
      <c r="S59" s="123"/>
      <c r="T59" s="123"/>
      <c r="U59" s="123"/>
      <c r="V59" s="123"/>
      <c r="W59" s="123"/>
      <c r="X59" s="123"/>
      <c r="Y59" s="123"/>
    </row>
    <row r="60" spans="2:25" x14ac:dyDescent="0.25">
      <c r="B60" s="12">
        <v>1313</v>
      </c>
      <c r="C60" s="17" t="s">
        <v>97</v>
      </c>
      <c r="D60" s="126">
        <v>0</v>
      </c>
      <c r="E60" s="126">
        <v>0</v>
      </c>
      <c r="F60" s="126">
        <v>0</v>
      </c>
      <c r="G60" s="126">
        <v>0</v>
      </c>
      <c r="H60" s="124">
        <v>0</v>
      </c>
      <c r="I60" s="124">
        <v>0</v>
      </c>
      <c r="J60" s="134">
        <v>0</v>
      </c>
      <c r="K60" s="134">
        <v>3279629883.4200001</v>
      </c>
      <c r="L60" s="134">
        <v>622704997.64999998</v>
      </c>
      <c r="M60" s="126">
        <v>0</v>
      </c>
      <c r="N60" s="126">
        <v>0</v>
      </c>
      <c r="O60" s="123"/>
      <c r="P60" s="123"/>
      <c r="Q60" s="123"/>
      <c r="R60" s="123"/>
      <c r="S60" s="123"/>
      <c r="T60" s="123"/>
      <c r="U60" s="123"/>
      <c r="V60" s="123"/>
      <c r="W60" s="123"/>
      <c r="X60" s="123"/>
      <c r="Y60" s="123"/>
    </row>
    <row r="61" spans="2:25" x14ac:dyDescent="0.25">
      <c r="B61" s="8">
        <v>132</v>
      </c>
      <c r="C61" s="9" t="s">
        <v>98</v>
      </c>
      <c r="D61" s="124">
        <v>16971429982.940001</v>
      </c>
      <c r="E61" s="124">
        <v>19878941167.060001</v>
      </c>
      <c r="F61" s="124">
        <v>26007665387.48</v>
      </c>
      <c r="G61" s="124">
        <v>43646810899.610001</v>
      </c>
      <c r="H61" s="124">
        <v>33417389180.370003</v>
      </c>
      <c r="I61" s="124">
        <v>85123286223.220001</v>
      </c>
      <c r="J61" s="133">
        <v>101620834142.78999</v>
      </c>
      <c r="K61" s="133">
        <v>117995797832.05997</v>
      </c>
      <c r="L61" s="133">
        <v>126966278586.44995</v>
      </c>
      <c r="M61" s="124">
        <v>149170221399.75998</v>
      </c>
      <c r="N61" s="124">
        <v>148676896991.36005</v>
      </c>
      <c r="O61" s="123"/>
      <c r="P61" s="123"/>
      <c r="Q61" s="123"/>
      <c r="R61" s="123"/>
      <c r="S61" s="123"/>
      <c r="T61" s="123"/>
      <c r="U61" s="123"/>
      <c r="V61" s="123"/>
      <c r="W61" s="123"/>
      <c r="X61" s="123"/>
      <c r="Y61" s="123"/>
    </row>
    <row r="62" spans="2:25" x14ac:dyDescent="0.25">
      <c r="B62" s="12">
        <v>1321</v>
      </c>
      <c r="C62" s="17" t="s">
        <v>99</v>
      </c>
      <c r="D62" s="125">
        <v>0</v>
      </c>
      <c r="E62" s="125">
        <v>4003163258.6900001</v>
      </c>
      <c r="F62" s="125">
        <v>6953936921.1999998</v>
      </c>
      <c r="G62" s="125">
        <v>6708251596.5599995</v>
      </c>
      <c r="H62" s="135">
        <v>4934012090.29</v>
      </c>
      <c r="I62" s="135">
        <v>36149426189.779999</v>
      </c>
      <c r="J62" s="136">
        <v>41075526016.559998</v>
      </c>
      <c r="K62" s="136">
        <v>29902600211.43</v>
      </c>
      <c r="L62" s="136">
        <v>40297145890.649994</v>
      </c>
      <c r="M62" s="125">
        <v>82978612649.199997</v>
      </c>
      <c r="N62" s="125">
        <v>27679076432.640003</v>
      </c>
      <c r="O62" s="123"/>
      <c r="P62" s="123"/>
      <c r="Q62" s="123"/>
      <c r="R62" s="123"/>
      <c r="S62" s="123"/>
      <c r="T62" s="123"/>
      <c r="U62" s="123"/>
      <c r="V62" s="123"/>
      <c r="W62" s="123"/>
      <c r="X62" s="123"/>
      <c r="Y62" s="123"/>
    </row>
    <row r="63" spans="2:25" x14ac:dyDescent="0.25">
      <c r="B63" s="12">
        <v>13211</v>
      </c>
      <c r="C63" s="15" t="s">
        <v>100</v>
      </c>
      <c r="D63" s="135">
        <v>0</v>
      </c>
      <c r="E63" s="135">
        <v>0</v>
      </c>
      <c r="F63" s="135">
        <v>4215602736.1999993</v>
      </c>
      <c r="G63" s="135">
        <v>1056997382.5600001</v>
      </c>
      <c r="H63" s="135">
        <v>1769782008.1600001</v>
      </c>
      <c r="I63" s="135">
        <v>15165897640.77</v>
      </c>
      <c r="J63" s="137">
        <v>18919966237.790001</v>
      </c>
      <c r="K63" s="137">
        <v>29902600211.43</v>
      </c>
      <c r="L63" s="137">
        <v>25527162145.649998</v>
      </c>
      <c r="M63" s="135">
        <v>46408328494.630005</v>
      </c>
      <c r="N63" s="135">
        <v>27679076432.640003</v>
      </c>
      <c r="O63" s="123"/>
      <c r="P63" s="123"/>
      <c r="Q63" s="123"/>
      <c r="R63" s="123"/>
      <c r="S63" s="123"/>
      <c r="T63" s="123"/>
      <c r="U63" s="123"/>
      <c r="V63" s="123"/>
      <c r="W63" s="123"/>
      <c r="X63" s="123"/>
      <c r="Y63" s="123"/>
    </row>
    <row r="64" spans="2:25" x14ac:dyDescent="0.25">
      <c r="B64" s="12">
        <v>13212</v>
      </c>
      <c r="C64" s="15" t="s">
        <v>101</v>
      </c>
      <c r="D64" s="135">
        <v>0</v>
      </c>
      <c r="E64" s="135">
        <v>4003163258.6900001</v>
      </c>
      <c r="F64" s="135">
        <v>2738334185</v>
      </c>
      <c r="G64" s="135">
        <v>5651254214</v>
      </c>
      <c r="H64" s="135">
        <v>3164230082.1300001</v>
      </c>
      <c r="I64" s="135">
        <v>20983528549.009998</v>
      </c>
      <c r="J64" s="137">
        <v>22155559778.77</v>
      </c>
      <c r="K64" s="137">
        <v>0</v>
      </c>
      <c r="L64" s="137">
        <v>14769983745</v>
      </c>
      <c r="M64" s="135">
        <v>36570284154.57</v>
      </c>
      <c r="N64" s="135">
        <v>0</v>
      </c>
      <c r="O64" s="123"/>
      <c r="P64" s="123"/>
      <c r="Q64" s="123"/>
      <c r="R64" s="123"/>
      <c r="S64" s="123"/>
      <c r="T64" s="123"/>
      <c r="U64" s="123"/>
      <c r="V64" s="123"/>
      <c r="W64" s="123"/>
      <c r="X64" s="123"/>
      <c r="Y64" s="123"/>
    </row>
    <row r="65" spans="2:25" x14ac:dyDescent="0.25">
      <c r="B65" s="12">
        <v>1322</v>
      </c>
      <c r="C65" s="17" t="s">
        <v>102</v>
      </c>
      <c r="D65" s="125">
        <v>16971429982.940001</v>
      </c>
      <c r="E65" s="125">
        <v>15875777908.370001</v>
      </c>
      <c r="F65" s="125">
        <v>19053728466.279999</v>
      </c>
      <c r="G65" s="125">
        <v>36938559303.050003</v>
      </c>
      <c r="H65" s="135">
        <v>28483377090.080002</v>
      </c>
      <c r="I65" s="135">
        <v>48973860033.440002</v>
      </c>
      <c r="J65" s="136">
        <v>60545308126.229996</v>
      </c>
      <c r="K65" s="136">
        <v>88093197620.629974</v>
      </c>
      <c r="L65" s="136">
        <v>86669132695.799957</v>
      </c>
      <c r="M65" s="125">
        <v>66191608750.559998</v>
      </c>
      <c r="N65" s="125">
        <v>120997820558.72003</v>
      </c>
      <c r="O65" s="123"/>
      <c r="P65" s="123"/>
      <c r="Q65" s="123"/>
      <c r="R65" s="123"/>
      <c r="S65" s="123"/>
      <c r="T65" s="123"/>
      <c r="U65" s="123"/>
      <c r="V65" s="123"/>
      <c r="W65" s="123"/>
      <c r="X65" s="123"/>
      <c r="Y65" s="123"/>
    </row>
    <row r="66" spans="2:25" x14ac:dyDescent="0.25">
      <c r="B66" s="12">
        <v>13221</v>
      </c>
      <c r="C66" s="15" t="s">
        <v>103</v>
      </c>
      <c r="D66" s="137">
        <v>11026426950.440001</v>
      </c>
      <c r="E66" s="135">
        <v>1527433019</v>
      </c>
      <c r="F66" s="135">
        <v>1493425293.98</v>
      </c>
      <c r="G66" s="135">
        <v>9880546487.6200008</v>
      </c>
      <c r="H66" s="135">
        <v>0</v>
      </c>
      <c r="I66" s="135">
        <v>0</v>
      </c>
      <c r="J66" s="137">
        <v>0</v>
      </c>
      <c r="K66" s="137">
        <v>0</v>
      </c>
      <c r="L66" s="137">
        <v>28657800000</v>
      </c>
      <c r="M66" s="135">
        <v>0</v>
      </c>
      <c r="N66" s="135">
        <v>62439853793.93</v>
      </c>
      <c r="O66" s="123"/>
      <c r="P66" s="123"/>
      <c r="Q66" s="123"/>
      <c r="R66" s="123"/>
      <c r="S66" s="123"/>
      <c r="T66" s="123"/>
      <c r="U66" s="123"/>
      <c r="V66" s="123"/>
      <c r="W66" s="123"/>
      <c r="X66" s="123"/>
      <c r="Y66" s="123"/>
    </row>
    <row r="67" spans="2:25" x14ac:dyDescent="0.25">
      <c r="B67" s="12">
        <v>13222</v>
      </c>
      <c r="C67" s="15" t="s">
        <v>104</v>
      </c>
      <c r="D67" s="135">
        <v>5945003032.5</v>
      </c>
      <c r="E67" s="135">
        <v>14348344889.370001</v>
      </c>
      <c r="F67" s="135">
        <v>17560303172.299999</v>
      </c>
      <c r="G67" s="135">
        <v>27058012815.43</v>
      </c>
      <c r="H67" s="135">
        <v>28483377090.080002</v>
      </c>
      <c r="I67" s="135">
        <v>48973860033.440002</v>
      </c>
      <c r="J67" s="137">
        <v>60545308126.229996</v>
      </c>
      <c r="K67" s="137">
        <v>88093197620.629974</v>
      </c>
      <c r="L67" s="137">
        <v>58011332695.799957</v>
      </c>
      <c r="M67" s="135">
        <v>66191608750.559998</v>
      </c>
      <c r="N67" s="135">
        <v>58557966764.790024</v>
      </c>
      <c r="O67" s="123"/>
      <c r="P67" s="123"/>
      <c r="Q67" s="123"/>
      <c r="R67" s="123"/>
      <c r="S67" s="123"/>
      <c r="T67" s="123"/>
      <c r="U67" s="123"/>
      <c r="V67" s="123"/>
      <c r="W67" s="123"/>
      <c r="X67" s="123"/>
      <c r="Y67" s="123"/>
    </row>
    <row r="68" spans="2:25" x14ac:dyDescent="0.25">
      <c r="B68" s="8">
        <v>133</v>
      </c>
      <c r="C68" s="9" t="s">
        <v>105</v>
      </c>
      <c r="D68" s="134">
        <v>170700000</v>
      </c>
      <c r="E68" s="134">
        <v>0</v>
      </c>
      <c r="F68" s="126">
        <v>0</v>
      </c>
      <c r="G68" s="126">
        <v>0</v>
      </c>
      <c r="H68" s="124">
        <v>0</v>
      </c>
      <c r="I68" s="124">
        <v>0</v>
      </c>
      <c r="J68" s="134">
        <v>0</v>
      </c>
      <c r="K68" s="134">
        <v>0</v>
      </c>
      <c r="L68" s="134">
        <v>0</v>
      </c>
      <c r="M68" s="126">
        <v>0</v>
      </c>
      <c r="N68" s="126">
        <v>-80626.47</v>
      </c>
      <c r="O68" s="123"/>
      <c r="P68" s="123"/>
      <c r="Q68" s="123"/>
      <c r="R68" s="123"/>
      <c r="S68" s="123"/>
      <c r="T68" s="123"/>
      <c r="U68" s="123"/>
      <c r="V68" s="123"/>
      <c r="W68" s="123"/>
      <c r="X68" s="123"/>
      <c r="Y68" s="123"/>
    </row>
    <row r="69" spans="2:25" x14ac:dyDescent="0.25">
      <c r="B69" s="12">
        <v>1311</v>
      </c>
      <c r="C69" s="17" t="s">
        <v>106</v>
      </c>
      <c r="D69" s="134">
        <v>170700000</v>
      </c>
      <c r="E69" s="126">
        <v>0</v>
      </c>
      <c r="F69" s="126">
        <v>0</v>
      </c>
      <c r="G69" s="126">
        <v>0</v>
      </c>
      <c r="H69" s="124">
        <v>0</v>
      </c>
      <c r="I69" s="124">
        <v>0</v>
      </c>
      <c r="J69" s="134">
        <v>0</v>
      </c>
      <c r="K69" s="134">
        <v>0</v>
      </c>
      <c r="L69" s="134">
        <v>0</v>
      </c>
      <c r="M69" s="126">
        <v>0</v>
      </c>
      <c r="N69" s="126">
        <v>0</v>
      </c>
      <c r="O69" s="123"/>
      <c r="P69" s="123"/>
      <c r="Q69" s="123"/>
      <c r="R69" s="123"/>
      <c r="S69" s="123"/>
      <c r="T69" s="123"/>
      <c r="U69" s="123"/>
      <c r="V69" s="123"/>
      <c r="W69" s="123"/>
      <c r="X69" s="123"/>
      <c r="Y69" s="123"/>
    </row>
    <row r="70" spans="2:25" x14ac:dyDescent="0.25">
      <c r="B70" s="12">
        <v>1332</v>
      </c>
      <c r="C70" s="17" t="s">
        <v>107</v>
      </c>
      <c r="D70" s="126">
        <v>0</v>
      </c>
      <c r="E70" s="126">
        <v>0</v>
      </c>
      <c r="F70" s="126">
        <v>0</v>
      </c>
      <c r="G70" s="126">
        <v>0</v>
      </c>
      <c r="H70" s="124">
        <v>0</v>
      </c>
      <c r="I70" s="124">
        <v>0</v>
      </c>
      <c r="J70" s="134">
        <v>0</v>
      </c>
      <c r="K70" s="134">
        <v>0</v>
      </c>
      <c r="L70" s="134">
        <v>0</v>
      </c>
      <c r="M70" s="126">
        <v>0</v>
      </c>
      <c r="N70" s="126">
        <v>-80626.47</v>
      </c>
      <c r="O70" s="123"/>
      <c r="P70" s="123"/>
      <c r="Q70" s="123"/>
      <c r="R70" s="123"/>
      <c r="S70" s="123"/>
      <c r="T70" s="123"/>
      <c r="U70" s="123"/>
      <c r="V70" s="123"/>
      <c r="W70" s="123"/>
      <c r="X70" s="123"/>
      <c r="Y70" s="123"/>
    </row>
    <row r="71" spans="2:25" x14ac:dyDescent="0.25">
      <c r="B71" s="181" t="s">
        <v>108</v>
      </c>
      <c r="C71" s="183"/>
      <c r="D71" s="128">
        <v>17712129982.940002</v>
      </c>
      <c r="E71" s="138">
        <v>19878941167.060001</v>
      </c>
      <c r="F71" s="138">
        <v>26307665387.48</v>
      </c>
      <c r="G71" s="138">
        <v>43905005870.050003</v>
      </c>
      <c r="H71" s="138">
        <v>33417389180.370003</v>
      </c>
      <c r="I71" s="138">
        <v>85152689202.960007</v>
      </c>
      <c r="J71" s="128">
        <v>101684250618.09999</v>
      </c>
      <c r="K71" s="128">
        <v>121711733094.52997</v>
      </c>
      <c r="L71" s="128">
        <v>127646644745.67995</v>
      </c>
      <c r="M71" s="128">
        <v>149236326416.28</v>
      </c>
      <c r="N71" s="129">
        <v>148770945291.75003</v>
      </c>
      <c r="O71" s="123"/>
      <c r="P71" s="123"/>
      <c r="Q71" s="123"/>
      <c r="R71" s="123"/>
      <c r="S71" s="123"/>
      <c r="T71" s="123"/>
      <c r="U71" s="123"/>
      <c r="V71" s="123"/>
      <c r="W71" s="123"/>
      <c r="X71" s="123"/>
      <c r="Y71" s="123"/>
    </row>
    <row r="72" spans="2:25" ht="18.75" customHeight="1" x14ac:dyDescent="0.25">
      <c r="B72" s="17"/>
      <c r="C72" s="103"/>
      <c r="D72" s="134"/>
      <c r="E72" s="126"/>
      <c r="F72" s="126"/>
      <c r="G72" s="134"/>
      <c r="H72" s="126"/>
      <c r="I72" s="126"/>
      <c r="J72" s="134"/>
      <c r="K72" s="134"/>
      <c r="L72" s="134"/>
      <c r="M72" s="134"/>
      <c r="N72" s="139"/>
      <c r="O72" s="123"/>
      <c r="P72" s="123"/>
      <c r="Q72" s="123"/>
      <c r="R72" s="123"/>
      <c r="S72" s="123"/>
      <c r="T72" s="123"/>
      <c r="U72" s="123"/>
      <c r="V72" s="123"/>
      <c r="W72" s="123"/>
      <c r="X72" s="123"/>
      <c r="Y72" s="123"/>
    </row>
    <row r="73" spans="2:25" x14ac:dyDescent="0.25">
      <c r="B73" s="181" t="s">
        <v>109</v>
      </c>
      <c r="C73" s="181"/>
      <c r="D73" s="128">
        <v>93650171344</v>
      </c>
      <c r="E73" s="138">
        <v>145851121287.38</v>
      </c>
      <c r="F73" s="138">
        <v>183634417201.67999</v>
      </c>
      <c r="G73" s="128">
        <v>232902018922.70996</v>
      </c>
      <c r="H73" s="138">
        <v>271446490545.25</v>
      </c>
      <c r="I73" s="138">
        <v>335193824995.41998</v>
      </c>
      <c r="J73" s="128">
        <v>330428370442.62</v>
      </c>
      <c r="K73" s="128">
        <v>378619559496.30988</v>
      </c>
      <c r="L73" s="128">
        <v>410001343058.27997</v>
      </c>
      <c r="M73" s="128">
        <v>470570910718.57007</v>
      </c>
      <c r="N73" s="129">
        <v>520889280519.38013</v>
      </c>
      <c r="O73" s="123"/>
      <c r="P73" s="123"/>
      <c r="Q73" s="123"/>
      <c r="R73" s="123"/>
      <c r="S73" s="123"/>
      <c r="T73" s="123"/>
      <c r="U73" s="123"/>
      <c r="V73" s="123"/>
      <c r="W73" s="123"/>
      <c r="X73" s="123"/>
      <c r="Y73" s="123"/>
    </row>
    <row r="74" spans="2:25" x14ac:dyDescent="0.25">
      <c r="B74" s="1" t="s">
        <v>110</v>
      </c>
      <c r="C74" s="2"/>
      <c r="D74" s="2"/>
      <c r="E74" s="2"/>
      <c r="F74" s="2"/>
      <c r="G74" s="2"/>
      <c r="H74" s="2"/>
      <c r="I74" s="2"/>
      <c r="P74" s="4"/>
      <c r="Q74" s="4"/>
    </row>
    <row r="75" spans="2:25" x14ac:dyDescent="0.25">
      <c r="B75" s="1" t="s">
        <v>111</v>
      </c>
      <c r="C75" s="2"/>
      <c r="D75" s="2"/>
      <c r="E75" s="2"/>
      <c r="F75" s="2"/>
      <c r="G75" s="2"/>
      <c r="H75" s="2"/>
      <c r="I75" s="2"/>
      <c r="J75" s="4"/>
      <c r="K75" s="4"/>
      <c r="L75" s="4"/>
      <c r="M75" s="4"/>
      <c r="P75" s="4"/>
      <c r="Q75" s="4"/>
    </row>
    <row r="76" spans="2:25" x14ac:dyDescent="0.25">
      <c r="B76" s="1" t="s">
        <v>112</v>
      </c>
      <c r="C76" s="2"/>
      <c r="D76" s="2"/>
      <c r="E76" s="2"/>
      <c r="F76" s="2"/>
      <c r="G76" s="2"/>
      <c r="H76" s="2"/>
      <c r="I76" s="2"/>
      <c r="J76" s="4"/>
      <c r="K76" s="4"/>
      <c r="N76" s="3"/>
      <c r="P76" s="4"/>
      <c r="Q76" s="4"/>
    </row>
    <row r="77" spans="2:25" x14ac:dyDescent="0.25">
      <c r="B77" s="2"/>
      <c r="C77" s="2"/>
      <c r="D77" s="2"/>
      <c r="E77" s="2"/>
      <c r="F77" s="2"/>
      <c r="G77" s="2"/>
      <c r="H77" s="2"/>
      <c r="I77" s="2"/>
      <c r="J77" s="3"/>
      <c r="K77" s="3"/>
      <c r="L77" s="3"/>
      <c r="M77" s="3"/>
      <c r="P77" s="4"/>
      <c r="Q77" s="4"/>
    </row>
    <row r="78" spans="2:25" x14ac:dyDescent="0.25">
      <c r="B78" s="2"/>
      <c r="C78" s="2"/>
      <c r="D78" s="2"/>
      <c r="E78" s="2"/>
      <c r="F78" s="2"/>
      <c r="G78" s="2"/>
      <c r="H78" s="2"/>
      <c r="I78" s="2"/>
      <c r="K78" t="s">
        <v>4</v>
      </c>
      <c r="N78" t="s">
        <v>4</v>
      </c>
      <c r="P78" s="4"/>
      <c r="Q78" s="4"/>
    </row>
    <row r="79" spans="2:25" x14ac:dyDescent="0.25">
      <c r="L79" t="s">
        <v>4</v>
      </c>
      <c r="P79" s="4"/>
      <c r="Q79" s="4"/>
    </row>
    <row r="80" spans="2:25" x14ac:dyDescent="0.25">
      <c r="J80" s="4"/>
      <c r="K80" s="4"/>
      <c r="L80" s="4"/>
      <c r="M80" s="4"/>
      <c r="P80" s="4"/>
      <c r="Q80" s="4"/>
    </row>
    <row r="81" spans="3:17" x14ac:dyDescent="0.25">
      <c r="P81" s="4"/>
      <c r="Q81" s="4"/>
    </row>
    <row r="82" spans="3:17" ht="15.75" x14ac:dyDescent="0.25">
      <c r="J82" s="70"/>
      <c r="K82" s="3"/>
      <c r="L82" s="3"/>
      <c r="M82" s="3"/>
      <c r="P82" s="4"/>
      <c r="Q82" s="4"/>
    </row>
    <row r="83" spans="3:17" x14ac:dyDescent="0.25">
      <c r="C83" t="s">
        <v>4</v>
      </c>
      <c r="J83" s="49"/>
      <c r="P83" s="4"/>
      <c r="Q83" s="4"/>
    </row>
    <row r="84" spans="3:17" x14ac:dyDescent="0.25">
      <c r="J84" s="3"/>
      <c r="P84" s="4"/>
      <c r="Q84" s="4"/>
    </row>
    <row r="85" spans="3:17" x14ac:dyDescent="0.25">
      <c r="J85" s="49"/>
      <c r="P85" s="4"/>
      <c r="Q85" s="4"/>
    </row>
    <row r="86" spans="3:17" x14ac:dyDescent="0.25">
      <c r="J86" s="3"/>
      <c r="P86" s="4"/>
      <c r="Q86" s="4"/>
    </row>
    <row r="87" spans="3:17" x14ac:dyDescent="0.25">
      <c r="J87" s="3"/>
      <c r="P87" s="4"/>
      <c r="Q87" s="4"/>
    </row>
    <row r="88" spans="3:17" x14ac:dyDescent="0.25">
      <c r="J88" s="3"/>
      <c r="P88" s="4"/>
      <c r="Q88" s="4"/>
    </row>
    <row r="89" spans="3:17" x14ac:dyDescent="0.25">
      <c r="J89" s="49"/>
      <c r="P89" s="4"/>
      <c r="Q89" s="4"/>
    </row>
    <row r="90" spans="3:17" x14ac:dyDescent="0.25">
      <c r="J90" s="3"/>
      <c r="P90" s="4"/>
      <c r="Q90" s="4"/>
    </row>
    <row r="91" spans="3:17" x14ac:dyDescent="0.25">
      <c r="J91" s="3"/>
      <c r="P91" s="4"/>
      <c r="Q91" s="4"/>
    </row>
    <row r="92" spans="3:17" x14ac:dyDescent="0.25">
      <c r="J92" s="49"/>
      <c r="P92" s="4"/>
      <c r="Q92" s="4"/>
    </row>
    <row r="93" spans="3:17" x14ac:dyDescent="0.25">
      <c r="J93" s="3"/>
      <c r="P93" s="4"/>
      <c r="Q93" s="4"/>
    </row>
    <row r="94" spans="3:17" x14ac:dyDescent="0.25">
      <c r="J94" s="3"/>
      <c r="P94" s="4"/>
      <c r="Q94" s="4"/>
    </row>
    <row r="95" spans="3:17" x14ac:dyDescent="0.25">
      <c r="J95" s="3"/>
      <c r="P95" s="4"/>
      <c r="Q95" s="4"/>
    </row>
    <row r="96" spans="3:17" x14ac:dyDescent="0.25">
      <c r="J96" s="3"/>
      <c r="P96" s="4"/>
      <c r="Q96" s="4"/>
    </row>
    <row r="97" spans="10:17" x14ac:dyDescent="0.25">
      <c r="J97" s="49"/>
      <c r="P97" s="4"/>
      <c r="Q97" s="4"/>
    </row>
    <row r="98" spans="10:17" x14ac:dyDescent="0.25">
      <c r="J98" s="3"/>
      <c r="P98" s="4"/>
      <c r="Q98" s="4"/>
    </row>
    <row r="99" spans="10:17" x14ac:dyDescent="0.25">
      <c r="J99" s="3"/>
      <c r="P99" s="4"/>
      <c r="Q99" s="4"/>
    </row>
    <row r="100" spans="10:17" x14ac:dyDescent="0.25">
      <c r="J100" s="3"/>
      <c r="P100" s="4"/>
      <c r="Q100" s="4"/>
    </row>
    <row r="101" spans="10:17" x14ac:dyDescent="0.25">
      <c r="J101" s="49"/>
      <c r="P101" s="4"/>
      <c r="Q101" s="4"/>
    </row>
    <row r="102" spans="10:17" x14ac:dyDescent="0.25">
      <c r="J102" s="49"/>
      <c r="P102" s="4"/>
      <c r="Q102" s="4"/>
    </row>
    <row r="103" spans="10:17" x14ac:dyDescent="0.25">
      <c r="J103" s="3"/>
      <c r="P103" s="4"/>
      <c r="Q103" s="4"/>
    </row>
    <row r="104" spans="10:17" x14ac:dyDescent="0.25">
      <c r="J104" s="49"/>
      <c r="P104" s="4"/>
      <c r="Q104" s="4"/>
    </row>
    <row r="105" spans="10:17" x14ac:dyDescent="0.25">
      <c r="J105" s="3"/>
      <c r="P105" s="4"/>
      <c r="Q105" s="4"/>
    </row>
    <row r="106" spans="10:17" x14ac:dyDescent="0.25">
      <c r="J106" s="49"/>
      <c r="P106" s="4"/>
      <c r="Q106" s="4"/>
    </row>
    <row r="107" spans="10:17" x14ac:dyDescent="0.25">
      <c r="J107" s="3"/>
      <c r="P107" s="4"/>
      <c r="Q107" s="4"/>
    </row>
    <row r="108" spans="10:17" x14ac:dyDescent="0.25">
      <c r="J108" s="3"/>
      <c r="P108" s="4"/>
      <c r="Q108" s="4"/>
    </row>
    <row r="109" spans="10:17" x14ac:dyDescent="0.25">
      <c r="J109" s="49"/>
      <c r="P109" s="4"/>
      <c r="Q109" s="4"/>
    </row>
    <row r="110" spans="10:17" x14ac:dyDescent="0.25">
      <c r="J110" s="3"/>
      <c r="P110" s="4"/>
      <c r="Q110" s="4"/>
    </row>
    <row r="111" spans="10:17" x14ac:dyDescent="0.25">
      <c r="J111" s="3"/>
      <c r="P111" s="4"/>
      <c r="Q111" s="4"/>
    </row>
    <row r="112" spans="10:17" x14ac:dyDescent="0.25">
      <c r="J112" s="3"/>
      <c r="P112" s="4"/>
      <c r="Q112" s="4"/>
    </row>
    <row r="113" spans="10:17" x14ac:dyDescent="0.25">
      <c r="J113" s="49"/>
      <c r="P113" s="4"/>
      <c r="Q113" s="4"/>
    </row>
    <row r="114" spans="10:17" x14ac:dyDescent="0.25">
      <c r="J114" s="3"/>
      <c r="P114" s="4"/>
      <c r="Q114" s="4"/>
    </row>
    <row r="115" spans="10:17" x14ac:dyDescent="0.25">
      <c r="J115" s="49"/>
      <c r="P115" s="4"/>
      <c r="Q115" s="4"/>
    </row>
    <row r="116" spans="10:17" x14ac:dyDescent="0.25">
      <c r="J116" s="49"/>
      <c r="P116" s="4"/>
      <c r="Q116" s="4"/>
    </row>
    <row r="117" spans="10:17" x14ac:dyDescent="0.25">
      <c r="J117" s="3"/>
      <c r="P117" s="4"/>
      <c r="Q117" s="4"/>
    </row>
    <row r="118" spans="10:17" x14ac:dyDescent="0.25">
      <c r="J118" s="49"/>
      <c r="P118" s="4"/>
      <c r="Q118" s="4"/>
    </row>
    <row r="119" spans="10:17" x14ac:dyDescent="0.25">
      <c r="J119" s="49"/>
      <c r="P119" s="4"/>
      <c r="Q119" s="4"/>
    </row>
    <row r="120" spans="10:17" x14ac:dyDescent="0.25">
      <c r="J120" s="3"/>
      <c r="P120" s="4"/>
      <c r="Q120" s="4"/>
    </row>
    <row r="121" spans="10:17" x14ac:dyDescent="0.25">
      <c r="J121" s="49"/>
      <c r="P121" s="4"/>
      <c r="Q121" s="4"/>
    </row>
    <row r="122" spans="10:17" x14ac:dyDescent="0.25">
      <c r="J122" s="49"/>
      <c r="P122" s="4"/>
      <c r="Q122" s="4"/>
    </row>
    <row r="123" spans="10:17" x14ac:dyDescent="0.25">
      <c r="J123" s="3"/>
      <c r="P123" s="4"/>
      <c r="Q123" s="4"/>
    </row>
    <row r="124" spans="10:17" x14ac:dyDescent="0.25">
      <c r="J124" s="49"/>
      <c r="P124" s="4"/>
      <c r="Q124" s="4"/>
    </row>
    <row r="125" spans="10:17" x14ac:dyDescent="0.25">
      <c r="J125" s="3"/>
      <c r="P125" s="4"/>
      <c r="Q125" s="4"/>
    </row>
    <row r="126" spans="10:17" x14ac:dyDescent="0.25">
      <c r="J126" s="49"/>
      <c r="P126" s="4"/>
      <c r="Q126" s="4"/>
    </row>
    <row r="127" spans="10:17" x14ac:dyDescent="0.25">
      <c r="J127" s="49"/>
      <c r="P127" s="4"/>
      <c r="Q127" s="4"/>
    </row>
    <row r="128" spans="10:17" x14ac:dyDescent="0.25">
      <c r="J128" s="3"/>
      <c r="P128" s="4"/>
      <c r="Q128" s="4"/>
    </row>
    <row r="129" spans="10:17" x14ac:dyDescent="0.25">
      <c r="J129" s="49"/>
      <c r="P129" s="4"/>
      <c r="Q129" s="4"/>
    </row>
    <row r="130" spans="10:17" x14ac:dyDescent="0.25">
      <c r="J130" s="49"/>
      <c r="P130" s="4"/>
      <c r="Q130" s="4"/>
    </row>
    <row r="131" spans="10:17" x14ac:dyDescent="0.25">
      <c r="J131" s="3"/>
      <c r="P131" s="4"/>
      <c r="Q131" s="4"/>
    </row>
    <row r="132" spans="10:17" x14ac:dyDescent="0.25">
      <c r="J132" s="49"/>
      <c r="P132" s="4"/>
      <c r="Q132" s="4"/>
    </row>
    <row r="133" spans="10:17" x14ac:dyDescent="0.25">
      <c r="J133" s="3"/>
      <c r="P133" s="4"/>
      <c r="Q133" s="4"/>
    </row>
    <row r="134" spans="10:17" x14ac:dyDescent="0.25">
      <c r="J134" s="3"/>
      <c r="P134" s="4"/>
      <c r="Q134" s="4"/>
    </row>
    <row r="135" spans="10:17" x14ac:dyDescent="0.25">
      <c r="J135" s="49"/>
      <c r="P135" s="4"/>
      <c r="Q135" s="4"/>
    </row>
    <row r="136" spans="10:17" x14ac:dyDescent="0.25">
      <c r="J136" s="3"/>
      <c r="P136" s="4"/>
      <c r="Q136" s="4"/>
    </row>
    <row r="137" spans="10:17" x14ac:dyDescent="0.25">
      <c r="J137" s="3"/>
      <c r="P137" s="4"/>
      <c r="Q137" s="4"/>
    </row>
    <row r="138" spans="10:17" x14ac:dyDescent="0.25">
      <c r="J138" s="3"/>
      <c r="P138" s="4"/>
      <c r="Q138" s="4"/>
    </row>
    <row r="139" spans="10:17" x14ac:dyDescent="0.25">
      <c r="J139" s="49"/>
      <c r="P139" s="4"/>
      <c r="Q139" s="4"/>
    </row>
    <row r="140" spans="10:17" x14ac:dyDescent="0.25">
      <c r="J140" s="49"/>
      <c r="P140" s="4"/>
      <c r="Q140" s="4"/>
    </row>
    <row r="141" spans="10:17" x14ac:dyDescent="0.25">
      <c r="P141" s="4"/>
      <c r="Q141" s="4"/>
    </row>
    <row r="142" spans="10:17" x14ac:dyDescent="0.25">
      <c r="P142" s="4"/>
      <c r="Q142" s="4"/>
    </row>
    <row r="143" spans="10:17" x14ac:dyDescent="0.25">
      <c r="P143" s="4"/>
      <c r="Q143" s="4"/>
    </row>
    <row r="144" spans="10:17" x14ac:dyDescent="0.25">
      <c r="P144" s="4"/>
      <c r="Q144" s="4"/>
    </row>
    <row r="145" spans="16:17" x14ac:dyDescent="0.25">
      <c r="P145" s="4"/>
      <c r="Q145" s="4"/>
    </row>
    <row r="146" spans="16:17" x14ac:dyDescent="0.25">
      <c r="P146" s="4"/>
      <c r="Q146" s="4"/>
    </row>
    <row r="147" spans="16:17" x14ac:dyDescent="0.25">
      <c r="P147" s="4"/>
      <c r="Q147" s="4"/>
    </row>
    <row r="148" spans="16:17" x14ac:dyDescent="0.25">
      <c r="P148" s="4"/>
      <c r="Q148" s="4"/>
    </row>
    <row r="149" spans="16:17" x14ac:dyDescent="0.25">
      <c r="P149" s="4"/>
      <c r="Q149" s="4"/>
    </row>
    <row r="150" spans="16:17" x14ac:dyDescent="0.25">
      <c r="P150" s="4"/>
      <c r="Q150" s="4"/>
    </row>
    <row r="151" spans="16:17" x14ac:dyDescent="0.25">
      <c r="P151" s="4"/>
      <c r="Q151" s="4"/>
    </row>
    <row r="152" spans="16:17" x14ac:dyDescent="0.25">
      <c r="P152" s="4"/>
      <c r="Q152" s="4"/>
    </row>
    <row r="153" spans="16:17" x14ac:dyDescent="0.25">
      <c r="P153" s="4"/>
      <c r="Q153" s="4"/>
    </row>
    <row r="154" spans="16:17" x14ac:dyDescent="0.25">
      <c r="P154" s="4"/>
      <c r="Q154" s="4"/>
    </row>
    <row r="155" spans="16:17" x14ac:dyDescent="0.25">
      <c r="P155" s="4"/>
      <c r="Q155" s="4"/>
    </row>
    <row r="156" spans="16:17" x14ac:dyDescent="0.25">
      <c r="P156" s="4"/>
      <c r="Q156" s="4"/>
    </row>
    <row r="157" spans="16:17" x14ac:dyDescent="0.25">
      <c r="P157" s="4"/>
      <c r="Q157" s="4"/>
    </row>
    <row r="158" spans="16:17" x14ac:dyDescent="0.25">
      <c r="P158" s="4"/>
      <c r="Q158" s="4"/>
    </row>
    <row r="159" spans="16:17" x14ac:dyDescent="0.25">
      <c r="P159" s="4"/>
      <c r="Q159" s="4"/>
    </row>
    <row r="160" spans="16:17" x14ac:dyDescent="0.25">
      <c r="P160" s="4"/>
      <c r="Q160" s="4"/>
    </row>
    <row r="161" spans="16:17" x14ac:dyDescent="0.25">
      <c r="P161" s="4"/>
      <c r="Q161" s="4"/>
    </row>
    <row r="162" spans="16:17" x14ac:dyDescent="0.25">
      <c r="P162" s="4"/>
      <c r="Q162" s="4"/>
    </row>
    <row r="163" spans="16:17" x14ac:dyDescent="0.25">
      <c r="P163" s="4"/>
      <c r="Q163" s="4"/>
    </row>
    <row r="164" spans="16:17" x14ac:dyDescent="0.25">
      <c r="P164" s="4"/>
      <c r="Q164" s="4"/>
    </row>
    <row r="165" spans="16:17" x14ac:dyDescent="0.25">
      <c r="P165" s="4"/>
      <c r="Q165" s="4"/>
    </row>
    <row r="166" spans="16:17" x14ac:dyDescent="0.25">
      <c r="P166" s="4"/>
      <c r="Q166" s="4"/>
    </row>
    <row r="167" spans="16:17" x14ac:dyDescent="0.25">
      <c r="P167" s="4"/>
      <c r="Q167" s="4"/>
    </row>
    <row r="168" spans="16:17" x14ac:dyDescent="0.25">
      <c r="P168" s="4"/>
      <c r="Q168" s="4"/>
    </row>
    <row r="169" spans="16:17" x14ac:dyDescent="0.25">
      <c r="P169" s="4"/>
      <c r="Q169" s="4"/>
    </row>
    <row r="170" spans="16:17" x14ac:dyDescent="0.25">
      <c r="P170" s="4"/>
      <c r="Q170" s="4"/>
    </row>
    <row r="171" spans="16:17" x14ac:dyDescent="0.25">
      <c r="P171" s="4"/>
      <c r="Q171" s="4"/>
    </row>
    <row r="172" spans="16:17" x14ac:dyDescent="0.25">
      <c r="P172" s="4"/>
      <c r="Q172" s="4"/>
    </row>
    <row r="173" spans="16:17" x14ac:dyDescent="0.25">
      <c r="P173" s="4"/>
      <c r="Q173" s="4"/>
    </row>
    <row r="174" spans="16:17" x14ac:dyDescent="0.25">
      <c r="P174" s="4"/>
      <c r="Q174" s="4"/>
    </row>
    <row r="175" spans="16:17" x14ac:dyDescent="0.25">
      <c r="P175" s="4"/>
      <c r="Q175" s="4"/>
    </row>
    <row r="176" spans="16:17" x14ac:dyDescent="0.25">
      <c r="P176" s="4"/>
      <c r="Q176" s="4"/>
    </row>
    <row r="177" spans="16:17" x14ac:dyDescent="0.25">
      <c r="P177" s="4"/>
      <c r="Q177" s="4"/>
    </row>
    <row r="178" spans="16:17" x14ac:dyDescent="0.25">
      <c r="P178" s="4"/>
      <c r="Q178" s="4"/>
    </row>
    <row r="179" spans="16:17" x14ac:dyDescent="0.25">
      <c r="P179" s="4"/>
      <c r="Q179" s="4"/>
    </row>
    <row r="180" spans="16:17" x14ac:dyDescent="0.25">
      <c r="P180" s="4"/>
      <c r="Q180" s="4"/>
    </row>
    <row r="181" spans="16:17" x14ac:dyDescent="0.25">
      <c r="P181" s="4"/>
      <c r="Q181" s="4"/>
    </row>
    <row r="182" spans="16:17" x14ac:dyDescent="0.25">
      <c r="P182" s="4"/>
      <c r="Q182" s="4"/>
    </row>
    <row r="183" spans="16:17" x14ac:dyDescent="0.25">
      <c r="P183" s="4"/>
      <c r="Q183" s="4"/>
    </row>
    <row r="184" spans="16:17" x14ac:dyDescent="0.25">
      <c r="P184" s="4"/>
      <c r="Q184" s="4"/>
    </row>
    <row r="185" spans="16:17" x14ac:dyDescent="0.25">
      <c r="P185" s="4"/>
      <c r="Q185" s="4"/>
    </row>
    <row r="186" spans="16:17" x14ac:dyDescent="0.25">
      <c r="P186" s="4"/>
      <c r="Q186" s="4"/>
    </row>
    <row r="187" spans="16:17" x14ac:dyDescent="0.25">
      <c r="P187" s="4"/>
      <c r="Q187" s="4"/>
    </row>
    <row r="188" spans="16:17" x14ac:dyDescent="0.25">
      <c r="P188" s="4"/>
      <c r="Q188" s="4"/>
    </row>
    <row r="189" spans="16:17" x14ac:dyDescent="0.25">
      <c r="P189" s="4"/>
      <c r="Q189" s="4"/>
    </row>
  </sheetData>
  <dataConsolidate/>
  <mergeCells count="22">
    <mergeCell ref="B1:N1"/>
    <mergeCell ref="B2:N2"/>
    <mergeCell ref="B3:N3"/>
    <mergeCell ref="B4:N4"/>
    <mergeCell ref="B5:N5"/>
    <mergeCell ref="B73:C73"/>
    <mergeCell ref="G7:G8"/>
    <mergeCell ref="H7:H8"/>
    <mergeCell ref="I7:I8"/>
    <mergeCell ref="J7:J8"/>
    <mergeCell ref="B7:B8"/>
    <mergeCell ref="C7:C8"/>
    <mergeCell ref="D7:D8"/>
    <mergeCell ref="E7:E8"/>
    <mergeCell ref="F7:F8"/>
    <mergeCell ref="M7:M8"/>
    <mergeCell ref="N7:N8"/>
    <mergeCell ref="B54:C54"/>
    <mergeCell ref="B57:C57"/>
    <mergeCell ref="B71:C71"/>
    <mergeCell ref="K7:K8"/>
    <mergeCell ref="L7:L8"/>
  </mergeCells>
  <printOptions horizontalCentered="1"/>
  <pageMargins left="0.70866141732283472" right="0.70866141732283472" top="0.74803149606299213" bottom="0.74803149606299213" header="0.31496062992125984" footer="0.31496062992125984"/>
  <pageSetup paperSize="5" scale="44"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4D1A-037F-45AE-A103-C09F7A18D792}">
  <sheetPr>
    <tabColor theme="0"/>
  </sheetPr>
  <dimension ref="B3:T204"/>
  <sheetViews>
    <sheetView showGridLines="0" tabSelected="1" zoomScale="90" zoomScaleNormal="90" workbookViewId="0">
      <selection activeCell="B10" sqref="B10"/>
    </sheetView>
  </sheetViews>
  <sheetFormatPr defaultColWidth="11.42578125" defaultRowHeight="12.75" x14ac:dyDescent="0.2"/>
  <cols>
    <col min="1" max="1" width="13.7109375" style="18" customWidth="1"/>
    <col min="2" max="2" width="73.140625" style="18" customWidth="1"/>
    <col min="3" max="3" width="12.140625" style="53" customWidth="1"/>
    <col min="4" max="4" width="13" style="18" customWidth="1"/>
    <col min="5" max="5" width="12" style="18" customWidth="1"/>
    <col min="6" max="7" width="13" style="18" customWidth="1"/>
    <col min="8" max="8" width="12" style="18" customWidth="1"/>
    <col min="9" max="9" width="13.140625" style="18" customWidth="1"/>
    <col min="10" max="10" width="12.42578125" style="18" customWidth="1"/>
    <col min="11" max="12" width="12.85546875" style="18" customWidth="1"/>
    <col min="13" max="13" width="12.140625" style="18" customWidth="1"/>
    <col min="14" max="14" width="13.42578125" style="18" bestFit="1" customWidth="1"/>
    <col min="15" max="15" width="18" style="18" bestFit="1" customWidth="1"/>
    <col min="16" max="16384" width="11.42578125" style="18"/>
  </cols>
  <sheetData>
    <row r="3" spans="2:15" ht="30.75" x14ac:dyDescent="0.2">
      <c r="B3" s="173" t="s">
        <v>0</v>
      </c>
      <c r="C3" s="173"/>
      <c r="D3" s="173"/>
      <c r="E3" s="173"/>
      <c r="F3" s="173"/>
      <c r="G3" s="173"/>
      <c r="H3" s="173"/>
      <c r="I3" s="173"/>
      <c r="J3" s="173"/>
      <c r="K3" s="173"/>
      <c r="L3" s="173"/>
    </row>
    <row r="4" spans="2:15" ht="16.5" x14ac:dyDescent="0.2">
      <c r="B4" s="174" t="s">
        <v>1</v>
      </c>
      <c r="C4" s="174"/>
      <c r="D4" s="174"/>
      <c r="E4" s="174"/>
      <c r="F4" s="174"/>
      <c r="G4" s="174"/>
      <c r="H4" s="174"/>
      <c r="I4" s="174"/>
      <c r="J4" s="174"/>
      <c r="K4" s="174"/>
      <c r="L4" s="174"/>
    </row>
    <row r="5" spans="2:15" ht="15" customHeight="1" x14ac:dyDescent="0.2">
      <c r="B5" s="175" t="s">
        <v>113</v>
      </c>
      <c r="C5" s="175"/>
      <c r="D5" s="175"/>
      <c r="E5" s="175"/>
      <c r="F5" s="175"/>
      <c r="G5" s="175"/>
      <c r="H5" s="175"/>
      <c r="I5" s="175"/>
      <c r="J5" s="175"/>
      <c r="K5" s="175"/>
      <c r="L5" s="175"/>
    </row>
    <row r="6" spans="2:15" ht="15" customHeight="1" x14ac:dyDescent="0.2">
      <c r="B6" s="175" t="s">
        <v>296</v>
      </c>
      <c r="C6" s="175"/>
      <c r="D6" s="175"/>
      <c r="E6" s="175"/>
      <c r="F6" s="175"/>
      <c r="G6" s="175"/>
      <c r="H6" s="175"/>
      <c r="I6" s="175"/>
      <c r="J6" s="175"/>
      <c r="K6" s="175"/>
      <c r="L6" s="175"/>
    </row>
    <row r="7" spans="2:15" ht="15" x14ac:dyDescent="0.2">
      <c r="B7" s="12" t="s">
        <v>114</v>
      </c>
      <c r="C7" s="87"/>
    </row>
    <row r="8" spans="2:15" ht="15" customHeight="1" x14ac:dyDescent="0.2">
      <c r="B8" s="176" t="s">
        <v>115</v>
      </c>
      <c r="C8" s="177">
        <v>2014</v>
      </c>
      <c r="D8" s="171">
        <v>2015</v>
      </c>
      <c r="E8" s="171">
        <v>2016</v>
      </c>
      <c r="F8" s="171">
        <v>2017</v>
      </c>
      <c r="G8" s="177">
        <v>2018</v>
      </c>
      <c r="H8" s="177">
        <v>2019</v>
      </c>
      <c r="I8" s="171">
        <v>2020</v>
      </c>
      <c r="J8" s="171">
        <v>2021</v>
      </c>
      <c r="K8" s="171">
        <v>2022</v>
      </c>
      <c r="L8" s="171">
        <v>2023</v>
      </c>
      <c r="M8" s="171">
        <v>2024</v>
      </c>
      <c r="N8" s="171">
        <v>2025</v>
      </c>
    </row>
    <row r="9" spans="2:15" x14ac:dyDescent="0.2">
      <c r="B9" s="176"/>
      <c r="C9" s="178"/>
      <c r="D9" s="172"/>
      <c r="E9" s="172"/>
      <c r="F9" s="172"/>
      <c r="G9" s="178"/>
      <c r="H9" s="178"/>
      <c r="I9" s="172"/>
      <c r="J9" s="172"/>
      <c r="K9" s="172"/>
      <c r="L9" s="172"/>
      <c r="M9" s="172"/>
      <c r="N9" s="172"/>
    </row>
    <row r="10" spans="2:15" s="89" customFormat="1" ht="15" x14ac:dyDescent="0.25">
      <c r="B10" s="167" t="s">
        <v>116</v>
      </c>
      <c r="C10" s="168">
        <v>414328365900.34998</v>
      </c>
      <c r="D10" s="168">
        <v>442292000000</v>
      </c>
      <c r="E10" s="168">
        <v>484528399134.32013</v>
      </c>
      <c r="F10" s="168">
        <v>536913656327.37</v>
      </c>
      <c r="G10" s="168">
        <v>600943011801.80994</v>
      </c>
      <c r="H10" s="168">
        <v>660280982157.28992</v>
      </c>
      <c r="I10" s="168">
        <v>624842733123.34998</v>
      </c>
      <c r="J10" s="168">
        <v>831317413522.28992</v>
      </c>
      <c r="K10" s="168">
        <v>944937675969.01001</v>
      </c>
      <c r="L10" s="168">
        <f>L11+L40+L44+L47+L50+L53+L54</f>
        <v>1061604737174.7098</v>
      </c>
      <c r="M10" s="168">
        <v>1210833548537.5505</v>
      </c>
      <c r="N10" s="168">
        <v>1246223171778.02</v>
      </c>
      <c r="O10"/>
    </row>
    <row r="11" spans="2:15" s="89" customFormat="1" ht="15" x14ac:dyDescent="0.25">
      <c r="B11" s="90" t="s">
        <v>117</v>
      </c>
      <c r="C11" s="119">
        <v>391642201806.66943</v>
      </c>
      <c r="D11" s="119">
        <v>412762100000</v>
      </c>
      <c r="E11" s="119">
        <v>451640973067.81012</v>
      </c>
      <c r="F11" s="119">
        <v>497937699638.19</v>
      </c>
      <c r="G11" s="119">
        <v>555166224320.56018</v>
      </c>
      <c r="H11" s="119">
        <v>611746838488.03992</v>
      </c>
      <c r="I11" s="119">
        <v>553769781195.56995</v>
      </c>
      <c r="J11" s="119">
        <v>779119886408.79993</v>
      </c>
      <c r="K11" s="119">
        <v>870447103213.46912</v>
      </c>
      <c r="L11" s="119">
        <f>L12+L16+L26+L33+L38+L39</f>
        <v>971890711566.71997</v>
      </c>
      <c r="M11" s="119">
        <v>1082460529021.5905</v>
      </c>
      <c r="N11" s="119">
        <v>1145037970493.0103</v>
      </c>
      <c r="O11"/>
    </row>
    <row r="12" spans="2:15" s="89" customFormat="1" ht="15" x14ac:dyDescent="0.25">
      <c r="B12" s="91" t="s">
        <v>118</v>
      </c>
      <c r="C12" s="119">
        <v>125097667913.80966</v>
      </c>
      <c r="D12" s="119">
        <v>119819200000</v>
      </c>
      <c r="E12" s="119">
        <v>135699415922.22997</v>
      </c>
      <c r="F12" s="119">
        <v>155016971327.52002</v>
      </c>
      <c r="G12" s="119">
        <v>170561091149.46997</v>
      </c>
      <c r="H12" s="119">
        <v>194280869366.87006</v>
      </c>
      <c r="I12" s="119">
        <v>188486090722.33002</v>
      </c>
      <c r="J12" s="119">
        <v>264631223486.86993</v>
      </c>
      <c r="K12" s="119">
        <v>278502276381.25</v>
      </c>
      <c r="L12" s="119">
        <f>SUM(L13:L15)</f>
        <v>342234306317.20996</v>
      </c>
      <c r="M12" s="119">
        <v>383237197889.01001</v>
      </c>
      <c r="N12" s="119">
        <v>419380403568.31012</v>
      </c>
      <c r="O12"/>
    </row>
    <row r="13" spans="2:15" ht="15" x14ac:dyDescent="0.25">
      <c r="B13" s="92" t="s">
        <v>119</v>
      </c>
      <c r="C13" s="120">
        <v>32020278886.730038</v>
      </c>
      <c r="D13" s="120">
        <v>35548400000</v>
      </c>
      <c r="E13" s="120">
        <v>40193086445.399994</v>
      </c>
      <c r="F13" s="120">
        <v>43548532215.720001</v>
      </c>
      <c r="G13" s="120">
        <v>51425113221.290001</v>
      </c>
      <c r="H13" s="120">
        <v>59447795872.430008</v>
      </c>
      <c r="I13" s="120">
        <v>58746855894.440002</v>
      </c>
      <c r="J13" s="120">
        <v>69025628034.320007</v>
      </c>
      <c r="K13" s="120">
        <v>87199794497.36998</v>
      </c>
      <c r="L13" s="120">
        <v>103150212066.25999</v>
      </c>
      <c r="M13" s="120">
        <v>117251637735.47998</v>
      </c>
      <c r="N13" s="120">
        <v>133747144055.65999</v>
      </c>
      <c r="O13"/>
    </row>
    <row r="14" spans="2:15" ht="15" x14ac:dyDescent="0.25">
      <c r="B14" s="92" t="s">
        <v>120</v>
      </c>
      <c r="C14" s="120">
        <v>73283742692.289963</v>
      </c>
      <c r="D14" s="120">
        <v>62740800000</v>
      </c>
      <c r="E14" s="120">
        <v>70239350629.379944</v>
      </c>
      <c r="F14" s="120">
        <v>84761769079.290009</v>
      </c>
      <c r="G14" s="120">
        <v>89872041961.449997</v>
      </c>
      <c r="H14" s="120">
        <v>98366571126.930023</v>
      </c>
      <c r="I14" s="120">
        <v>91712139819.889999</v>
      </c>
      <c r="J14" s="120">
        <v>152239759492.90997</v>
      </c>
      <c r="K14" s="120">
        <v>142851951389.10004</v>
      </c>
      <c r="L14" s="120">
        <v>182244804633.75995</v>
      </c>
      <c r="M14" s="120">
        <v>196060269994.13998</v>
      </c>
      <c r="N14" s="120">
        <v>217571373670.69009</v>
      </c>
      <c r="O14"/>
    </row>
    <row r="15" spans="2:15" ht="15" x14ac:dyDescent="0.25">
      <c r="B15" s="92" t="s">
        <v>121</v>
      </c>
      <c r="C15" s="120">
        <v>19793646334.790035</v>
      </c>
      <c r="D15" s="120">
        <v>21530000000</v>
      </c>
      <c r="E15" s="120">
        <v>25266978847.450005</v>
      </c>
      <c r="F15" s="120">
        <v>26706670032.510002</v>
      </c>
      <c r="G15" s="120">
        <v>29263935966.73</v>
      </c>
      <c r="H15" s="120">
        <v>36466502367.510002</v>
      </c>
      <c r="I15" s="120">
        <v>38027095008</v>
      </c>
      <c r="J15" s="120">
        <v>43365835959.640007</v>
      </c>
      <c r="K15" s="120">
        <v>48450530494.779976</v>
      </c>
      <c r="L15" s="120">
        <v>56839289617.19001</v>
      </c>
      <c r="M15" s="120">
        <v>69925290159.390045</v>
      </c>
      <c r="N15" s="120">
        <v>68061885841.960045</v>
      </c>
      <c r="O15"/>
    </row>
    <row r="16" spans="2:15" s="89" customFormat="1" ht="15" x14ac:dyDescent="0.25">
      <c r="B16" s="91" t="s">
        <v>122</v>
      </c>
      <c r="C16" s="119">
        <v>18183096748.599998</v>
      </c>
      <c r="D16" s="119">
        <v>19044100000</v>
      </c>
      <c r="E16" s="119">
        <v>20717283910.549999</v>
      </c>
      <c r="F16" s="119">
        <v>22941729974.98</v>
      </c>
      <c r="G16" s="119">
        <v>25716128247.070004</v>
      </c>
      <c r="H16" s="119">
        <v>29564325521.649994</v>
      </c>
      <c r="I16" s="119">
        <v>25251592596.569992</v>
      </c>
      <c r="J16" s="119">
        <v>47648273576.620003</v>
      </c>
      <c r="K16" s="119">
        <v>47361893505.000015</v>
      </c>
      <c r="L16" s="119">
        <f>SUM(L17:L25)</f>
        <v>51309712551.509995</v>
      </c>
      <c r="M16" s="119">
        <v>55102478560.959991</v>
      </c>
      <c r="N16" s="119">
        <v>61919909759.110008</v>
      </c>
      <c r="O16"/>
    </row>
    <row r="17" spans="2:15" ht="15" x14ac:dyDescent="0.25">
      <c r="B17" s="94" t="s">
        <v>123</v>
      </c>
      <c r="C17" s="120">
        <v>1578633627.0900013</v>
      </c>
      <c r="D17" s="120">
        <v>1754800000</v>
      </c>
      <c r="E17" s="120">
        <v>1871285452.1099999</v>
      </c>
      <c r="F17" s="120">
        <v>2166261647.3699999</v>
      </c>
      <c r="G17" s="120">
        <v>2526861787.04</v>
      </c>
      <c r="H17" s="120">
        <v>2904179450.0600004</v>
      </c>
      <c r="I17" s="120">
        <v>2856796992.0599995</v>
      </c>
      <c r="J17" s="120">
        <v>4170628638.7799993</v>
      </c>
      <c r="K17" s="120">
        <v>4437439937.6800013</v>
      </c>
      <c r="L17" s="120">
        <v>5105123833.4899998</v>
      </c>
      <c r="M17" s="120">
        <v>5348774814.9699984</v>
      </c>
      <c r="N17" s="120">
        <v>6032103280.8599997</v>
      </c>
      <c r="O17"/>
    </row>
    <row r="18" spans="2:15" ht="15" x14ac:dyDescent="0.25">
      <c r="B18" s="94" t="s">
        <v>124</v>
      </c>
      <c r="C18" s="120">
        <v>3453683767.3300023</v>
      </c>
      <c r="D18" s="120">
        <v>3445000000</v>
      </c>
      <c r="E18" s="120">
        <v>3544036575.8299999</v>
      </c>
      <c r="F18" s="120">
        <v>4112202168.1200004</v>
      </c>
      <c r="G18" s="120">
        <v>4608482803.5499992</v>
      </c>
      <c r="H18" s="120">
        <v>5154875430.2200003</v>
      </c>
      <c r="I18" s="120">
        <v>4522314188.3200006</v>
      </c>
      <c r="J18" s="120">
        <v>8395775411.2099991</v>
      </c>
      <c r="K18" s="120">
        <v>8614505393.6900005</v>
      </c>
      <c r="L18" s="120">
        <v>9400904897.2599983</v>
      </c>
      <c r="M18" s="120">
        <v>9989980997.3800011</v>
      </c>
      <c r="N18" s="120">
        <v>10823587163</v>
      </c>
      <c r="O18"/>
    </row>
    <row r="19" spans="2:15" ht="15" x14ac:dyDescent="0.25">
      <c r="B19" s="94" t="s">
        <v>125</v>
      </c>
      <c r="C19" s="120">
        <v>4875986049.3600006</v>
      </c>
      <c r="D19" s="120">
        <v>5169300000</v>
      </c>
      <c r="E19" s="120">
        <v>5668303566.8100004</v>
      </c>
      <c r="F19" s="120">
        <v>5801649879.6400013</v>
      </c>
      <c r="G19" s="120">
        <v>6320236894.4700012</v>
      </c>
      <c r="H19" s="120">
        <v>7526025777.7400007</v>
      </c>
      <c r="I19" s="120">
        <v>5909988370.6599989</v>
      </c>
      <c r="J19" s="120">
        <v>17067774029.27</v>
      </c>
      <c r="K19" s="120">
        <v>13014864077.16</v>
      </c>
      <c r="L19" s="120">
        <v>13131907390.890001</v>
      </c>
      <c r="M19" s="120">
        <v>14106471844.1</v>
      </c>
      <c r="N19" s="120">
        <v>16346719777.839996</v>
      </c>
      <c r="O19"/>
    </row>
    <row r="20" spans="2:15" ht="15" x14ac:dyDescent="0.25">
      <c r="B20" s="94" t="s">
        <v>292</v>
      </c>
      <c r="C20" s="144">
        <v>0</v>
      </c>
      <c r="D20" s="144">
        <v>0</v>
      </c>
      <c r="E20" s="144">
        <v>0</v>
      </c>
      <c r="F20" s="144">
        <v>0</v>
      </c>
      <c r="G20" s="144">
        <v>0</v>
      </c>
      <c r="H20" s="144">
        <v>0</v>
      </c>
      <c r="I20" s="144">
        <v>0</v>
      </c>
      <c r="J20" s="144">
        <v>0</v>
      </c>
      <c r="K20" s="144">
        <v>0</v>
      </c>
      <c r="L20" s="144">
        <v>0</v>
      </c>
      <c r="M20" s="120">
        <v>1250845452.6999998</v>
      </c>
      <c r="N20" s="120">
        <v>1375989834.3500004</v>
      </c>
      <c r="O20"/>
    </row>
    <row r="21" spans="2:15" ht="15" x14ac:dyDescent="0.25">
      <c r="B21" s="94" t="s">
        <v>126</v>
      </c>
      <c r="C21" s="120">
        <v>897487935.30000019</v>
      </c>
      <c r="D21" s="120">
        <v>947200000</v>
      </c>
      <c r="E21" s="120">
        <v>1005435519.4799999</v>
      </c>
      <c r="F21" s="120">
        <v>1076411398.04</v>
      </c>
      <c r="G21" s="120">
        <v>1215160045.5099998</v>
      </c>
      <c r="H21" s="120">
        <v>1421998282.5599999</v>
      </c>
      <c r="I21" s="120">
        <v>1080218944.5699999</v>
      </c>
      <c r="J21" s="120">
        <v>1906849362.7099998</v>
      </c>
      <c r="K21" s="120">
        <v>2048412530.74</v>
      </c>
      <c r="L21" s="120">
        <v>2098902784.02</v>
      </c>
      <c r="M21" s="120">
        <v>2394304190.8799996</v>
      </c>
      <c r="N21" s="120">
        <v>2589147927.71</v>
      </c>
      <c r="O21"/>
    </row>
    <row r="22" spans="2:15" ht="15" x14ac:dyDescent="0.25">
      <c r="B22" s="94" t="s">
        <v>294</v>
      </c>
      <c r="C22" s="144">
        <v>0</v>
      </c>
      <c r="D22" s="144">
        <v>0</v>
      </c>
      <c r="E22" s="144">
        <v>0</v>
      </c>
      <c r="F22" s="144">
        <v>0</v>
      </c>
      <c r="G22" s="144">
        <v>0</v>
      </c>
      <c r="H22" s="144">
        <v>0</v>
      </c>
      <c r="I22" s="144">
        <v>0</v>
      </c>
      <c r="J22" s="144">
        <v>0</v>
      </c>
      <c r="K22" s="144">
        <v>0</v>
      </c>
      <c r="L22" s="144">
        <v>0</v>
      </c>
      <c r="M22" s="120">
        <v>1490721607.26</v>
      </c>
      <c r="N22" s="120">
        <v>1061691831.5799999</v>
      </c>
      <c r="O22"/>
    </row>
    <row r="23" spans="2:15" ht="15" x14ac:dyDescent="0.25">
      <c r="B23" s="94" t="s">
        <v>293</v>
      </c>
      <c r="C23" s="144">
        <v>0</v>
      </c>
      <c r="D23" s="144">
        <v>0</v>
      </c>
      <c r="E23" s="144">
        <v>0</v>
      </c>
      <c r="F23" s="144">
        <v>0</v>
      </c>
      <c r="G23" s="144">
        <v>0</v>
      </c>
      <c r="H23" s="144">
        <v>0</v>
      </c>
      <c r="I23" s="144">
        <v>0</v>
      </c>
      <c r="J23" s="144">
        <v>0</v>
      </c>
      <c r="K23" s="144">
        <v>0</v>
      </c>
      <c r="L23" s="144">
        <v>0</v>
      </c>
      <c r="M23" s="120">
        <v>79198172</v>
      </c>
      <c r="N23" s="120">
        <v>85765512</v>
      </c>
      <c r="O23"/>
    </row>
    <row r="24" spans="2:15" ht="15" x14ac:dyDescent="0.25">
      <c r="B24" s="94" t="s">
        <v>127</v>
      </c>
      <c r="C24" s="120">
        <v>5620032908.3600006</v>
      </c>
      <c r="D24" s="120">
        <v>5950800000</v>
      </c>
      <c r="E24" s="120">
        <v>6590746991.6900005</v>
      </c>
      <c r="F24" s="120">
        <v>7116729695.0600004</v>
      </c>
      <c r="G24" s="120">
        <v>8139282295.0300016</v>
      </c>
      <c r="H24" s="120">
        <v>8646397786.9499989</v>
      </c>
      <c r="I24" s="120">
        <v>8644256141.0400009</v>
      </c>
      <c r="J24" s="120">
        <v>11231388706.200003</v>
      </c>
      <c r="K24" s="120">
        <v>13547336927.449999</v>
      </c>
      <c r="L24" s="120">
        <v>15506280847.780001</v>
      </c>
      <c r="M24" s="120">
        <v>17958366818.239998</v>
      </c>
      <c r="N24" s="120">
        <v>20009673647.34</v>
      </c>
      <c r="O24"/>
    </row>
    <row r="25" spans="2:15" ht="15" x14ac:dyDescent="0.25">
      <c r="B25" s="94" t="s">
        <v>128</v>
      </c>
      <c r="C25" s="120">
        <v>1757272461.1599915</v>
      </c>
      <c r="D25" s="120">
        <v>1777000000</v>
      </c>
      <c r="E25" s="120">
        <v>2037475804.6300011</v>
      </c>
      <c r="F25" s="120">
        <v>2668475186.7499995</v>
      </c>
      <c r="G25" s="120">
        <v>2906104421.4699998</v>
      </c>
      <c r="H25" s="120">
        <v>3910848794.1199913</v>
      </c>
      <c r="I25" s="120">
        <v>2238017959.9199929</v>
      </c>
      <c r="J25" s="120">
        <v>4875857428.4500065</v>
      </c>
      <c r="K25" s="120">
        <v>4310500496.0099993</v>
      </c>
      <c r="L25" s="120">
        <v>6066592798.0699902</v>
      </c>
      <c r="M25" s="120">
        <v>2483814663.4299998</v>
      </c>
      <c r="N25" s="120">
        <v>3595230784.4299994</v>
      </c>
      <c r="O25"/>
    </row>
    <row r="26" spans="2:15" s="22" customFormat="1" ht="15" x14ac:dyDescent="0.25">
      <c r="B26" s="95" t="s">
        <v>129</v>
      </c>
      <c r="C26" s="142">
        <v>221382347668.81</v>
      </c>
      <c r="D26" s="142">
        <v>242282400000</v>
      </c>
      <c r="E26" s="142">
        <v>261055269448.46991</v>
      </c>
      <c r="F26" s="142">
        <v>283968078805.45996</v>
      </c>
      <c r="G26" s="142">
        <v>318714031598.75012</v>
      </c>
      <c r="H26" s="142">
        <v>346896565270.93982</v>
      </c>
      <c r="I26" s="142">
        <v>306667304752.56995</v>
      </c>
      <c r="J26" s="142">
        <v>416882870823.45001</v>
      </c>
      <c r="K26" s="142">
        <v>483901541041.95996</v>
      </c>
      <c r="L26" s="142">
        <f>SUM(L27:L32)</f>
        <v>516077060905.42004</v>
      </c>
      <c r="M26" s="142">
        <v>571576629880.7301</v>
      </c>
      <c r="N26" s="142">
        <v>589257497894.98999</v>
      </c>
      <c r="O26"/>
    </row>
    <row r="27" spans="2:15" ht="15" x14ac:dyDescent="0.25">
      <c r="B27" s="94" t="s">
        <v>130</v>
      </c>
      <c r="C27" s="120">
        <v>130446611058.98</v>
      </c>
      <c r="D27" s="120">
        <v>147038800000</v>
      </c>
      <c r="E27" s="120">
        <v>159212073678.47995</v>
      </c>
      <c r="F27" s="120">
        <v>169627785209.13</v>
      </c>
      <c r="G27" s="120">
        <v>194724826483.06</v>
      </c>
      <c r="H27" s="120">
        <v>214324030481.78</v>
      </c>
      <c r="I27" s="120">
        <v>194407453757.96002</v>
      </c>
      <c r="J27" s="120">
        <v>261206893573.22995</v>
      </c>
      <c r="K27" s="120">
        <v>310788445256.77997</v>
      </c>
      <c r="L27" s="120">
        <v>336693677434.88995</v>
      </c>
      <c r="M27" s="120">
        <v>375087637196.45007</v>
      </c>
      <c r="N27" s="120">
        <v>389676818019.55988</v>
      </c>
      <c r="O27"/>
    </row>
    <row r="28" spans="2:15" ht="15" hidden="1" x14ac:dyDescent="0.25">
      <c r="B28" s="94" t="s">
        <v>131</v>
      </c>
      <c r="C28" s="120">
        <v>77082350622.270004</v>
      </c>
      <c r="D28" s="120">
        <v>84921547251.949875</v>
      </c>
      <c r="E28" s="143">
        <v>92049651286.419998</v>
      </c>
      <c r="F28" s="143">
        <v>94769474528.779999</v>
      </c>
      <c r="G28" s="143">
        <v>0</v>
      </c>
      <c r="H28" s="143">
        <v>0</v>
      </c>
      <c r="I28" s="143">
        <v>0</v>
      </c>
      <c r="J28" s="143">
        <v>0</v>
      </c>
      <c r="K28" s="143"/>
      <c r="L28" s="143"/>
      <c r="M28" s="143"/>
      <c r="N28" s="143"/>
      <c r="O28"/>
    </row>
    <row r="29" spans="2:15" ht="15" hidden="1" x14ac:dyDescent="0.25">
      <c r="B29" s="94" t="s">
        <v>132</v>
      </c>
      <c r="C29" s="120">
        <v>53364260436.709999</v>
      </c>
      <c r="D29" s="120">
        <v>62117245369.730042</v>
      </c>
      <c r="E29" s="143">
        <v>67162422392.060005</v>
      </c>
      <c r="F29" s="143">
        <v>74858310680.349991</v>
      </c>
      <c r="G29" s="143">
        <v>0</v>
      </c>
      <c r="H29" s="143">
        <v>0</v>
      </c>
      <c r="I29" s="143">
        <v>0</v>
      </c>
      <c r="J29" s="143">
        <v>0</v>
      </c>
      <c r="K29" s="143"/>
      <c r="L29" s="143"/>
      <c r="M29" s="143"/>
      <c r="N29" s="143"/>
      <c r="O29"/>
    </row>
    <row r="30" spans="2:15" ht="15" x14ac:dyDescent="0.25">
      <c r="B30" s="94" t="s">
        <v>133</v>
      </c>
      <c r="C30" s="120">
        <v>25473541118.32999</v>
      </c>
      <c r="D30" s="120">
        <v>29988400000</v>
      </c>
      <c r="E30" s="120">
        <v>32697298304.740002</v>
      </c>
      <c r="F30" s="120">
        <v>36147852588.699997</v>
      </c>
      <c r="G30" s="120">
        <v>36433605547.330009</v>
      </c>
      <c r="H30" s="120">
        <v>40590704222.589996</v>
      </c>
      <c r="I30" s="120">
        <v>33407198809.389999</v>
      </c>
      <c r="J30" s="120">
        <v>43260107704.489998</v>
      </c>
      <c r="K30" s="120">
        <v>45678162452.800003</v>
      </c>
      <c r="L30" s="120">
        <v>47188586934.12001</v>
      </c>
      <c r="M30" s="120">
        <v>54108526888.570007</v>
      </c>
      <c r="N30" s="120">
        <v>53533987217.759987</v>
      </c>
      <c r="O30"/>
    </row>
    <row r="31" spans="2:15" ht="15" x14ac:dyDescent="0.25">
      <c r="B31" s="94" t="s">
        <v>134</v>
      </c>
      <c r="C31" s="120">
        <v>18861347837.950005</v>
      </c>
      <c r="D31" s="120">
        <v>13326700000</v>
      </c>
      <c r="E31" s="120">
        <v>13000334474.07</v>
      </c>
      <c r="F31" s="120">
        <v>16926652138.540001</v>
      </c>
      <c r="G31" s="120">
        <v>20619220227.75</v>
      </c>
      <c r="H31" s="120">
        <v>20237652833.290001</v>
      </c>
      <c r="I31" s="120">
        <v>14446572491.5</v>
      </c>
      <c r="J31" s="120">
        <v>24562817393.989998</v>
      </c>
      <c r="K31" s="120">
        <v>32896416535.689999</v>
      </c>
      <c r="L31" s="120">
        <v>32225026678.169998</v>
      </c>
      <c r="M31" s="120">
        <v>32047501561.679996</v>
      </c>
      <c r="N31" s="120">
        <v>32808637555.780003</v>
      </c>
      <c r="O31"/>
    </row>
    <row r="32" spans="2:15" ht="12.6" customHeight="1" x14ac:dyDescent="0.25">
      <c r="B32" s="94" t="s">
        <v>135</v>
      </c>
      <c r="C32" s="120">
        <v>46600847653.549774</v>
      </c>
      <c r="D32" s="120">
        <v>51928400000</v>
      </c>
      <c r="E32" s="120">
        <v>56145562991.179977</v>
      </c>
      <c r="F32" s="120">
        <v>61265788869.089958</v>
      </c>
      <c r="G32" s="120">
        <v>87555599568.360092</v>
      </c>
      <c r="H32" s="120">
        <v>71744177733.279831</v>
      </c>
      <c r="I32" s="120">
        <v>64406079693.719902</v>
      </c>
      <c r="J32" s="120">
        <v>87853052151.740082</v>
      </c>
      <c r="K32" s="120">
        <v>94538516796.689987</v>
      </c>
      <c r="L32" s="120">
        <v>99969769858.240097</v>
      </c>
      <c r="M32" s="120">
        <v>110332964234.03001</v>
      </c>
      <c r="N32" s="120">
        <v>113238055101.89</v>
      </c>
      <c r="O32"/>
    </row>
    <row r="33" spans="2:15" s="22" customFormat="1" ht="26.25" x14ac:dyDescent="0.25">
      <c r="B33" s="96" t="s">
        <v>136</v>
      </c>
      <c r="C33" s="142">
        <v>26562847396.389942</v>
      </c>
      <c r="D33" s="142">
        <v>31099968939.520004</v>
      </c>
      <c r="E33" s="142">
        <v>33500966281.12001</v>
      </c>
      <c r="F33" s="142">
        <v>35334762905.079994</v>
      </c>
      <c r="G33" s="142">
        <v>39463024336.479988</v>
      </c>
      <c r="H33" s="142">
        <v>40168974079.43</v>
      </c>
      <c r="I33" s="142">
        <v>32734712971.119991</v>
      </c>
      <c r="J33" s="142">
        <v>48853977094.519997</v>
      </c>
      <c r="K33" s="142">
        <v>59469477218.449974</v>
      </c>
      <c r="L33" s="142">
        <f>SUM(L34:L37)</f>
        <v>60865634976.579971</v>
      </c>
      <c r="M33" s="142">
        <v>70925083129.820023</v>
      </c>
      <c r="N33" s="142">
        <v>72888769364.439987</v>
      </c>
      <c r="O33"/>
    </row>
    <row r="34" spans="2:15" ht="15" x14ac:dyDescent="0.25">
      <c r="B34" s="94" t="s">
        <v>137</v>
      </c>
      <c r="C34" s="120">
        <v>21238314184.169991</v>
      </c>
      <c r="D34" s="120">
        <v>24377940203.27</v>
      </c>
      <c r="E34" s="120">
        <v>26397038405.350006</v>
      </c>
      <c r="F34" s="120">
        <v>27276421706.139999</v>
      </c>
      <c r="G34" s="120">
        <v>30931476157.179996</v>
      </c>
      <c r="H34" s="120">
        <v>32478403014.119999</v>
      </c>
      <c r="I34" s="120">
        <v>29630127444.359997</v>
      </c>
      <c r="J34" s="120">
        <v>42637453239.379997</v>
      </c>
      <c r="K34" s="120">
        <v>50634800364.809982</v>
      </c>
      <c r="L34" s="120">
        <v>50795057561.009987</v>
      </c>
      <c r="M34" s="120">
        <v>60110456998.400002</v>
      </c>
      <c r="N34" s="120">
        <v>61613715470.959999</v>
      </c>
      <c r="O34"/>
    </row>
    <row r="35" spans="2:15" ht="15" x14ac:dyDescent="0.25">
      <c r="B35" s="94" t="s">
        <v>297</v>
      </c>
      <c r="C35" s="120"/>
      <c r="D35" s="120"/>
      <c r="E35" s="120"/>
      <c r="F35" s="120"/>
      <c r="G35" s="120"/>
      <c r="H35" s="120"/>
      <c r="I35" s="120"/>
      <c r="J35" s="120"/>
      <c r="K35" s="120"/>
      <c r="L35" s="120"/>
      <c r="M35" s="120"/>
      <c r="N35" s="120">
        <v>11050510229.320002</v>
      </c>
      <c r="O35"/>
    </row>
    <row r="36" spans="2:15" ht="15" x14ac:dyDescent="0.25">
      <c r="B36" s="94" t="s">
        <v>138</v>
      </c>
      <c r="C36" s="120">
        <v>141857765</v>
      </c>
      <c r="D36" s="120">
        <v>136469000</v>
      </c>
      <c r="E36" s="120">
        <v>148889835.40000001</v>
      </c>
      <c r="F36" s="120">
        <v>152950201.35999998</v>
      </c>
      <c r="G36" s="120">
        <v>152912894.42000002</v>
      </c>
      <c r="H36" s="120">
        <v>155510329.65000004</v>
      </c>
      <c r="I36" s="120">
        <v>72017035.550000012</v>
      </c>
      <c r="J36" s="120">
        <v>64713580.70000001</v>
      </c>
      <c r="K36" s="120">
        <v>132514094.69999999</v>
      </c>
      <c r="L36" s="120">
        <v>178309080.35000002</v>
      </c>
      <c r="M36" s="120">
        <v>174055050.46000001</v>
      </c>
      <c r="N36" s="120">
        <v>190209076.44999999</v>
      </c>
      <c r="O36"/>
    </row>
    <row r="37" spans="2:15" ht="15" x14ac:dyDescent="0.25">
      <c r="B37" s="94" t="s">
        <v>139</v>
      </c>
      <c r="C37" s="120">
        <v>5182675447.2199497</v>
      </c>
      <c r="D37" s="120">
        <v>6585559736.2500029</v>
      </c>
      <c r="E37" s="120">
        <v>6955038040.3700047</v>
      </c>
      <c r="F37" s="120">
        <v>7905390997.5800009</v>
      </c>
      <c r="G37" s="120">
        <v>8378635284.8799925</v>
      </c>
      <c r="H37" s="120">
        <v>7535060735.6600018</v>
      </c>
      <c r="I37" s="120">
        <v>3032568491.2099948</v>
      </c>
      <c r="J37" s="120">
        <v>6151810274.4399996</v>
      </c>
      <c r="K37" s="120">
        <v>8702162758.9400005</v>
      </c>
      <c r="L37" s="120">
        <v>9892268335.2199898</v>
      </c>
      <c r="M37" s="120">
        <v>10640571080.960001</v>
      </c>
      <c r="N37" s="120">
        <v>34334587.709999993</v>
      </c>
      <c r="O37"/>
    </row>
    <row r="38" spans="2:15" s="22" customFormat="1" ht="15" x14ac:dyDescent="0.25">
      <c r="B38" s="95" t="s">
        <v>140</v>
      </c>
      <c r="C38" s="142">
        <v>415582778.05999976</v>
      </c>
      <c r="D38" s="142">
        <v>515299999.99999994</v>
      </c>
      <c r="E38" s="142">
        <v>666829720.6099999</v>
      </c>
      <c r="F38" s="142">
        <v>675077010.93999994</v>
      </c>
      <c r="G38" s="142">
        <v>710715104.60000002</v>
      </c>
      <c r="H38" s="142">
        <v>834529303.28999996</v>
      </c>
      <c r="I38" s="142">
        <v>629132374.25</v>
      </c>
      <c r="J38" s="142">
        <v>1101811459.0300002</v>
      </c>
      <c r="K38" s="142">
        <v>1208949949.22</v>
      </c>
      <c r="L38" s="142">
        <v>1401313552.52</v>
      </c>
      <c r="M38" s="142">
        <v>1616493030.51</v>
      </c>
      <c r="N38" s="142">
        <v>1585308490.3599999</v>
      </c>
      <c r="O38"/>
    </row>
    <row r="39" spans="2:15" s="89" customFormat="1" ht="15" x14ac:dyDescent="0.25">
      <c r="B39" s="91" t="s">
        <v>141</v>
      </c>
      <c r="C39" s="119">
        <v>659101.05000000005</v>
      </c>
      <c r="D39" s="119">
        <v>1100000</v>
      </c>
      <c r="E39" s="119">
        <v>1207784.83</v>
      </c>
      <c r="F39" s="119">
        <v>1079614.2100000002</v>
      </c>
      <c r="G39" s="119">
        <v>1233884.19</v>
      </c>
      <c r="H39" s="119">
        <v>1574945.86</v>
      </c>
      <c r="I39" s="119">
        <v>931399.46</v>
      </c>
      <c r="J39" s="119">
        <v>1729968.3099999998</v>
      </c>
      <c r="K39" s="119">
        <v>2965117.5899999994</v>
      </c>
      <c r="L39" s="119">
        <v>2683263.4799999995</v>
      </c>
      <c r="M39" s="119">
        <v>2646530.56</v>
      </c>
      <c r="N39" s="119">
        <v>6081415.7999999998</v>
      </c>
      <c r="O39"/>
    </row>
    <row r="40" spans="2:15" s="22" customFormat="1" ht="15" x14ac:dyDescent="0.25">
      <c r="B40" s="97" t="s">
        <v>142</v>
      </c>
      <c r="C40" s="142">
        <v>1514998260.79</v>
      </c>
      <c r="D40" s="142">
        <v>1483200000</v>
      </c>
      <c r="E40" s="142">
        <v>1549961330.6499996</v>
      </c>
      <c r="F40" s="142">
        <v>2634937931.8199997</v>
      </c>
      <c r="G40" s="142">
        <v>2514075469</v>
      </c>
      <c r="H40" s="142">
        <v>2553209835.3400002</v>
      </c>
      <c r="I40" s="142">
        <v>2660680485.75</v>
      </c>
      <c r="J40" s="142">
        <v>3420252952.5599999</v>
      </c>
      <c r="K40" s="142">
        <v>4923117104.29</v>
      </c>
      <c r="L40" s="142">
        <f>SUM(L41:L43)</f>
        <v>4221008036.5500002</v>
      </c>
      <c r="M40" s="142">
        <v>7372264993.9799976</v>
      </c>
      <c r="N40" s="142">
        <v>6681336086.4899998</v>
      </c>
      <c r="O40"/>
    </row>
    <row r="41" spans="2:15" ht="15" x14ac:dyDescent="0.25">
      <c r="B41" s="98" t="s">
        <v>143</v>
      </c>
      <c r="C41" s="144">
        <v>160.29464483000001</v>
      </c>
      <c r="D41" s="120">
        <v>162573407.26000002</v>
      </c>
      <c r="E41" s="144">
        <v>0</v>
      </c>
      <c r="F41" s="120">
        <v>1099488149.6200001</v>
      </c>
      <c r="G41" s="120">
        <v>1045591630.1700002</v>
      </c>
      <c r="H41" s="144">
        <v>0</v>
      </c>
      <c r="I41" s="144">
        <v>0</v>
      </c>
      <c r="J41" s="144">
        <v>0</v>
      </c>
      <c r="K41" s="120">
        <v>30838900152.04002</v>
      </c>
      <c r="L41" s="120">
        <v>2157828204.3299999</v>
      </c>
      <c r="M41" s="120">
        <v>2404844435.52</v>
      </c>
      <c r="N41" s="120">
        <v>2702486209.6399999</v>
      </c>
      <c r="O41"/>
    </row>
    <row r="42" spans="2:15" ht="15" x14ac:dyDescent="0.25">
      <c r="B42" s="98" t="s">
        <v>144</v>
      </c>
      <c r="C42" s="144">
        <v>1354.7036159599998</v>
      </c>
      <c r="D42" s="120">
        <v>1320660418.9600003</v>
      </c>
      <c r="E42" s="144">
        <v>0</v>
      </c>
      <c r="F42" s="120">
        <v>1535449782.1999998</v>
      </c>
      <c r="G42" s="120">
        <v>1468483838.8300002</v>
      </c>
      <c r="H42" s="144">
        <v>0</v>
      </c>
      <c r="I42" s="144">
        <v>0</v>
      </c>
      <c r="J42" s="144">
        <v>0</v>
      </c>
      <c r="K42" s="120">
        <v>23623656641.670006</v>
      </c>
      <c r="L42" s="120">
        <v>2063179832.2200003</v>
      </c>
      <c r="M42" s="120">
        <v>4967420558.4599981</v>
      </c>
      <c r="N42" s="120">
        <v>3978849876.8499994</v>
      </c>
      <c r="O42"/>
    </row>
    <row r="43" spans="2:15" ht="15" x14ac:dyDescent="0.25">
      <c r="B43" s="98" t="s">
        <v>145</v>
      </c>
      <c r="C43" s="144">
        <v>0</v>
      </c>
      <c r="D43" s="144">
        <v>0</v>
      </c>
      <c r="E43" s="144">
        <v>0</v>
      </c>
      <c r="F43" s="144">
        <v>0</v>
      </c>
      <c r="G43" s="144">
        <v>0</v>
      </c>
      <c r="H43" s="144">
        <v>0</v>
      </c>
      <c r="I43" s="144">
        <v>0</v>
      </c>
      <c r="J43" s="144">
        <v>0</v>
      </c>
      <c r="K43" s="120">
        <v>2787891744.23</v>
      </c>
      <c r="L43" s="120">
        <v>0</v>
      </c>
      <c r="M43" s="120">
        <v>0</v>
      </c>
      <c r="N43" s="120">
        <v>0</v>
      </c>
      <c r="O43"/>
    </row>
    <row r="44" spans="2:15" s="89" customFormat="1" ht="15" x14ac:dyDescent="0.25">
      <c r="B44" s="90" t="s">
        <v>146</v>
      </c>
      <c r="C44" s="119">
        <v>13996899023.359999</v>
      </c>
      <c r="D44" s="119">
        <v>15705490594.66</v>
      </c>
      <c r="E44" s="119">
        <v>19099898492.140011</v>
      </c>
      <c r="F44" s="119">
        <v>19841294985.48</v>
      </c>
      <c r="G44" s="119">
        <v>25383945365.250004</v>
      </c>
      <c r="H44" s="119">
        <v>25277213449.619999</v>
      </c>
      <c r="I44" s="119">
        <v>17653072294.050003</v>
      </c>
      <c r="J44" s="119">
        <v>21873885658.109997</v>
      </c>
      <c r="K44" s="119">
        <v>30838900152.04002</v>
      </c>
      <c r="L44" s="119">
        <f>SUM(L45:L46)</f>
        <v>37535202871.699966</v>
      </c>
      <c r="M44" s="119">
        <v>41662987024.279991</v>
      </c>
      <c r="N44" s="119">
        <v>43328730605.059967</v>
      </c>
      <c r="O44"/>
    </row>
    <row r="45" spans="2:15" ht="15" x14ac:dyDescent="0.25">
      <c r="B45" s="98" t="s">
        <v>147</v>
      </c>
      <c r="C45" s="144">
        <v>10313.088057979989</v>
      </c>
      <c r="D45" s="120">
        <v>12922479325.319998</v>
      </c>
      <c r="E45" s="144">
        <v>0</v>
      </c>
      <c r="F45" s="120">
        <v>16717767464.58</v>
      </c>
      <c r="G45" s="120">
        <v>21840077903.160004</v>
      </c>
      <c r="H45" s="144">
        <v>0</v>
      </c>
      <c r="I45" s="144">
        <v>0</v>
      </c>
      <c r="J45" s="144">
        <v>0</v>
      </c>
      <c r="K45" s="120">
        <v>11654247108.379999</v>
      </c>
      <c r="L45" s="120">
        <v>29737977324.009968</v>
      </c>
      <c r="M45" s="120">
        <v>33045756122.899994</v>
      </c>
      <c r="N45" s="120">
        <v>34257226754.869968</v>
      </c>
      <c r="O45"/>
    </row>
    <row r="46" spans="2:15" ht="15" x14ac:dyDescent="0.25">
      <c r="B46" s="98" t="s">
        <v>148</v>
      </c>
      <c r="C46" s="144">
        <v>2592.8588600700023</v>
      </c>
      <c r="D46" s="120">
        <v>2783011269.3399997</v>
      </c>
      <c r="E46" s="144">
        <v>0</v>
      </c>
      <c r="F46" s="120">
        <v>3123527520.9000001</v>
      </c>
      <c r="G46" s="120">
        <v>3543867462.0899992</v>
      </c>
      <c r="H46" s="144">
        <v>0</v>
      </c>
      <c r="I46" s="144">
        <v>0</v>
      </c>
      <c r="J46" s="144">
        <v>0</v>
      </c>
      <c r="K46" s="120"/>
      <c r="L46" s="120">
        <v>7797225547.6899986</v>
      </c>
      <c r="M46" s="120">
        <v>8617230901.3799992</v>
      </c>
      <c r="N46" s="120">
        <v>9071503850.1899967</v>
      </c>
      <c r="O46"/>
    </row>
    <row r="47" spans="2:15" s="89" customFormat="1" ht="15" x14ac:dyDescent="0.25">
      <c r="B47" s="90" t="s">
        <v>149</v>
      </c>
      <c r="C47" s="119">
        <v>7052423432.2300005</v>
      </c>
      <c r="D47" s="119">
        <v>11281405688.630001</v>
      </c>
      <c r="E47" s="142">
        <v>11976241405.57</v>
      </c>
      <c r="F47" s="142">
        <v>14899318455.069998</v>
      </c>
      <c r="G47" s="142">
        <v>8927367918.0599995</v>
      </c>
      <c r="H47" s="142">
        <v>10853429392.01</v>
      </c>
      <c r="I47" s="119">
        <v>22947238810.560001</v>
      </c>
      <c r="J47" s="142">
        <v>12336166265.01</v>
      </c>
      <c r="K47" s="142">
        <v>23623656641.670006</v>
      </c>
      <c r="L47" s="142">
        <f>SUM(L48:L49)</f>
        <v>10766203152.870001</v>
      </c>
      <c r="M47" s="142">
        <v>11534199077.419996</v>
      </c>
      <c r="N47" s="142">
        <v>29033266083.730015</v>
      </c>
      <c r="O47"/>
    </row>
    <row r="48" spans="2:15" ht="15" x14ac:dyDescent="0.25">
      <c r="B48" s="98" t="s">
        <v>150</v>
      </c>
      <c r="C48" s="120">
        <v>2847514901.2400002</v>
      </c>
      <c r="D48" s="120">
        <v>4810070587.0299997</v>
      </c>
      <c r="E48" s="145">
        <v>0</v>
      </c>
      <c r="F48" s="142">
        <v>8247152802.829998</v>
      </c>
      <c r="G48" s="142">
        <v>2496279631.9899998</v>
      </c>
      <c r="H48" s="145">
        <v>0</v>
      </c>
      <c r="I48" s="145">
        <v>0</v>
      </c>
      <c r="J48" s="145">
        <v>0</v>
      </c>
      <c r="K48" s="142"/>
      <c r="L48" s="143">
        <v>76807048.620000005</v>
      </c>
      <c r="M48" s="143">
        <v>946148626.5999999</v>
      </c>
      <c r="N48" s="143">
        <v>865252295.63</v>
      </c>
      <c r="O48"/>
    </row>
    <row r="49" spans="2:15" ht="15" x14ac:dyDescent="0.25">
      <c r="B49" s="98" t="s">
        <v>151</v>
      </c>
      <c r="C49" s="146">
        <v>4204908530.9900002</v>
      </c>
      <c r="D49" s="146">
        <v>6471335101.5999994</v>
      </c>
      <c r="E49" s="147">
        <v>0</v>
      </c>
      <c r="F49" s="140">
        <v>6652165652.2399988</v>
      </c>
      <c r="G49" s="140">
        <v>6431088286.0699997</v>
      </c>
      <c r="H49" s="147">
        <v>0</v>
      </c>
      <c r="I49" s="147">
        <v>0</v>
      </c>
      <c r="J49" s="147">
        <v>0</v>
      </c>
      <c r="K49" s="140"/>
      <c r="L49" s="146">
        <v>10689396104.25</v>
      </c>
      <c r="M49" s="146">
        <v>10588050450.819996</v>
      </c>
      <c r="N49" s="146">
        <v>28168013788.100014</v>
      </c>
      <c r="O49"/>
    </row>
    <row r="50" spans="2:15" s="89" customFormat="1" ht="15" x14ac:dyDescent="0.25">
      <c r="B50" s="90" t="s">
        <v>152</v>
      </c>
      <c r="C50" s="140">
        <v>30000</v>
      </c>
      <c r="D50" s="147">
        <v>0</v>
      </c>
      <c r="E50" s="147">
        <v>32500</v>
      </c>
      <c r="F50" s="140">
        <v>1059774500</v>
      </c>
      <c r="G50" s="140">
        <v>2408500</v>
      </c>
      <c r="H50" s="140">
        <v>2419500</v>
      </c>
      <c r="I50" s="140">
        <v>16981195063.850002</v>
      </c>
      <c r="J50" s="140">
        <v>2661742965.71</v>
      </c>
      <c r="K50" s="140">
        <v>2043081042.9200001</v>
      </c>
      <c r="L50" s="140">
        <f>SUM(L51:L52)</f>
        <v>19732598424.07</v>
      </c>
      <c r="M50" s="140">
        <v>54178731984.800003</v>
      </c>
      <c r="N50" s="140">
        <v>8610318571.2199993</v>
      </c>
      <c r="O50"/>
    </row>
    <row r="51" spans="2:15" ht="15" x14ac:dyDescent="0.25">
      <c r="B51" s="98" t="s">
        <v>153</v>
      </c>
      <c r="C51" s="146">
        <v>30000</v>
      </c>
      <c r="D51" s="146">
        <v>30000</v>
      </c>
      <c r="E51" s="148">
        <v>0</v>
      </c>
      <c r="F51" s="146">
        <v>2774499.9999999995</v>
      </c>
      <c r="G51" s="146">
        <v>2408500</v>
      </c>
      <c r="H51" s="148">
        <v>0</v>
      </c>
      <c r="I51" s="148">
        <v>0</v>
      </c>
      <c r="J51" s="148">
        <v>0</v>
      </c>
      <c r="K51" s="146">
        <v>487500</v>
      </c>
      <c r="L51" s="146">
        <v>1677000</v>
      </c>
      <c r="M51" s="146">
        <v>14274500</v>
      </c>
      <c r="N51" s="146">
        <v>3569287.51</v>
      </c>
      <c r="O51"/>
    </row>
    <row r="52" spans="2:15" ht="15" x14ac:dyDescent="0.25">
      <c r="B52" s="98" t="s">
        <v>154</v>
      </c>
      <c r="C52" s="148">
        <v>0</v>
      </c>
      <c r="D52" s="148">
        <v>0</v>
      </c>
      <c r="E52" s="148">
        <v>0</v>
      </c>
      <c r="F52" s="146">
        <v>1057000000</v>
      </c>
      <c r="G52" s="148">
        <v>0</v>
      </c>
      <c r="H52" s="148">
        <v>0</v>
      </c>
      <c r="I52" s="148">
        <v>0</v>
      </c>
      <c r="J52" s="148">
        <v>0</v>
      </c>
      <c r="K52" s="146">
        <v>2042593542.9200001</v>
      </c>
      <c r="L52" s="146">
        <v>19730921424.07</v>
      </c>
      <c r="M52" s="146">
        <v>54164457484.800003</v>
      </c>
      <c r="N52" s="146">
        <v>8606749283.7099991</v>
      </c>
      <c r="O52"/>
    </row>
    <row r="53" spans="2:15" s="89" customFormat="1" ht="15" x14ac:dyDescent="0.25">
      <c r="B53" s="90" t="s">
        <v>155</v>
      </c>
      <c r="C53" s="140">
        <v>73526436.389999986</v>
      </c>
      <c r="D53" s="140">
        <v>432112384.44</v>
      </c>
      <c r="E53" s="140">
        <v>107807173.04999998</v>
      </c>
      <c r="F53" s="140">
        <v>206522018.96000001</v>
      </c>
      <c r="G53" s="140">
        <v>258449807.08999997</v>
      </c>
      <c r="H53" s="140">
        <v>551303413.51999998</v>
      </c>
      <c r="I53" s="140">
        <v>121953964.08999999</v>
      </c>
      <c r="J53" s="140">
        <v>1393553098.4500003</v>
      </c>
      <c r="K53" s="140">
        <v>1407570706.2400002</v>
      </c>
      <c r="L53" s="140">
        <v>2148955277.23</v>
      </c>
      <c r="M53" s="140">
        <v>1252878942.7700002</v>
      </c>
      <c r="N53" s="140">
        <v>1469473930.21</v>
      </c>
      <c r="O53"/>
    </row>
    <row r="54" spans="2:15" s="89" customFormat="1" ht="15" x14ac:dyDescent="0.25">
      <c r="B54" s="90" t="s">
        <v>156</v>
      </c>
      <c r="C54" s="140">
        <v>48286940.9105042</v>
      </c>
      <c r="D54" s="140">
        <v>627548610.33998919</v>
      </c>
      <c r="E54" s="140">
        <v>153485165.09999999</v>
      </c>
      <c r="F54" s="140">
        <v>334108797.84999996</v>
      </c>
      <c r="G54" s="140">
        <v>8690540421.8500004</v>
      </c>
      <c r="H54" s="140">
        <v>9296568078.7599983</v>
      </c>
      <c r="I54" s="140">
        <v>10708827688.75</v>
      </c>
      <c r="J54" s="140">
        <v>10511926173.65</v>
      </c>
      <c r="K54" s="140">
        <v>11654247108.379999</v>
      </c>
      <c r="L54" s="140">
        <v>15310057845.57</v>
      </c>
      <c r="M54" s="140">
        <v>12371957492.709999</v>
      </c>
      <c r="N54" s="140">
        <v>12062076008.300001</v>
      </c>
      <c r="O54"/>
    </row>
    <row r="55" spans="2:15" s="89" customFormat="1" ht="15" x14ac:dyDescent="0.25">
      <c r="B55" s="167" t="s">
        <v>157</v>
      </c>
      <c r="C55" s="168">
        <v>3061341738.1100001</v>
      </c>
      <c r="D55" s="168">
        <v>119473657.39999999</v>
      </c>
      <c r="E55" s="168">
        <v>110869793.93000001</v>
      </c>
      <c r="F55" s="168">
        <v>398909445.59000003</v>
      </c>
      <c r="G55" s="168">
        <v>2190736100.2199998</v>
      </c>
      <c r="H55" s="168">
        <v>298156515.08999997</v>
      </c>
      <c r="I55" s="168">
        <v>10932009785.120001</v>
      </c>
      <c r="J55" s="168">
        <v>10236995723.219999</v>
      </c>
      <c r="K55" s="168">
        <v>11556973177.75</v>
      </c>
      <c r="L55" s="168">
        <f>L56+L59+L61</f>
        <v>9244058506.4400005</v>
      </c>
      <c r="M55" s="168">
        <v>3412186799.5900002</v>
      </c>
      <c r="N55" s="168">
        <v>726479078.95000005</v>
      </c>
      <c r="O55"/>
    </row>
    <row r="56" spans="2:15" s="89" customFormat="1" ht="15" x14ac:dyDescent="0.25">
      <c r="B56" s="90" t="s">
        <v>158</v>
      </c>
      <c r="C56" s="140">
        <v>3061341738.1100001</v>
      </c>
      <c r="D56" s="140">
        <v>15095096.959999999</v>
      </c>
      <c r="E56" s="140">
        <v>110869793.93000001</v>
      </c>
      <c r="F56" s="140">
        <v>20480000</v>
      </c>
      <c r="G56" s="140">
        <v>21352092.879999999</v>
      </c>
      <c r="H56" s="140">
        <v>19481297.130000003</v>
      </c>
      <c r="I56" s="140">
        <v>11408777.59</v>
      </c>
      <c r="J56" s="140">
        <v>1219479988.6500001</v>
      </c>
      <c r="K56" s="140">
        <v>1151960800</v>
      </c>
      <c r="L56" s="140">
        <f>SUM(L57:L58)</f>
        <v>1193906300</v>
      </c>
      <c r="M56" s="140">
        <v>131022101.06</v>
      </c>
      <c r="N56" s="140">
        <v>95066527.289999992</v>
      </c>
      <c r="O56"/>
    </row>
    <row r="57" spans="2:15" ht="15" x14ac:dyDescent="0.25">
      <c r="B57" s="98" t="s">
        <v>159</v>
      </c>
      <c r="C57" s="120">
        <v>3061341738.1100001</v>
      </c>
      <c r="D57" s="120">
        <v>15095096.959999999</v>
      </c>
      <c r="E57" s="120">
        <v>22847917.399999999</v>
      </c>
      <c r="F57" s="120">
        <v>20480000</v>
      </c>
      <c r="G57" s="120">
        <v>21352092.879999999</v>
      </c>
      <c r="H57" s="120">
        <v>19481297.130000003</v>
      </c>
      <c r="I57" s="120">
        <v>11408777.59</v>
      </c>
      <c r="J57" s="120">
        <v>1219479988.6500001</v>
      </c>
      <c r="K57" s="120">
        <v>1151960800</v>
      </c>
      <c r="L57" s="120">
        <v>1193906300</v>
      </c>
      <c r="M57" s="120">
        <v>131022101.06</v>
      </c>
      <c r="N57" s="120">
        <v>95066527.289999992</v>
      </c>
      <c r="O57"/>
    </row>
    <row r="58" spans="2:15" ht="15" x14ac:dyDescent="0.25">
      <c r="B58" s="98" t="s">
        <v>160</v>
      </c>
      <c r="C58" s="144">
        <v>0</v>
      </c>
      <c r="D58" s="144">
        <v>0</v>
      </c>
      <c r="E58" s="144">
        <v>0</v>
      </c>
      <c r="F58" s="144">
        <v>0</v>
      </c>
      <c r="G58" s="144">
        <v>0</v>
      </c>
      <c r="H58" s="144">
        <v>0</v>
      </c>
      <c r="I58" s="144">
        <v>0</v>
      </c>
      <c r="J58" s="144">
        <v>0</v>
      </c>
      <c r="K58" s="149">
        <v>0</v>
      </c>
      <c r="L58" s="149">
        <v>0</v>
      </c>
      <c r="M58" s="149">
        <v>0</v>
      </c>
      <c r="N58" s="149">
        <v>0</v>
      </c>
      <c r="O58"/>
    </row>
    <row r="59" spans="2:15" s="89" customFormat="1" ht="15" x14ac:dyDescent="0.25">
      <c r="B59" s="90" t="s">
        <v>161</v>
      </c>
      <c r="C59" s="150">
        <v>0</v>
      </c>
      <c r="D59" s="150">
        <v>0</v>
      </c>
      <c r="E59" s="150">
        <v>0</v>
      </c>
      <c r="F59" s="119">
        <v>256949372.76000002</v>
      </c>
      <c r="G59" s="119">
        <v>2000634000</v>
      </c>
      <c r="H59" s="144">
        <v>0</v>
      </c>
      <c r="I59" s="119">
        <v>10651895000</v>
      </c>
      <c r="J59" s="119">
        <v>8591363000</v>
      </c>
      <c r="K59" s="119">
        <v>10015990999.99</v>
      </c>
      <c r="L59" s="119">
        <f>L60</f>
        <v>7473036500</v>
      </c>
      <c r="M59" s="119">
        <v>2642470500</v>
      </c>
      <c r="N59" s="150">
        <v>0</v>
      </c>
      <c r="O59"/>
    </row>
    <row r="60" spans="2:15" ht="15" x14ac:dyDescent="0.25">
      <c r="B60" s="98" t="s">
        <v>162</v>
      </c>
      <c r="C60" s="144">
        <v>0</v>
      </c>
      <c r="D60" s="144">
        <v>0</v>
      </c>
      <c r="E60" s="144">
        <v>0</v>
      </c>
      <c r="F60" s="120">
        <v>256949372.76000002</v>
      </c>
      <c r="G60" s="120">
        <v>2000634000</v>
      </c>
      <c r="H60" s="144">
        <v>0</v>
      </c>
      <c r="I60" s="120">
        <v>10651895000</v>
      </c>
      <c r="J60" s="120">
        <v>8591363000</v>
      </c>
      <c r="K60" s="120">
        <v>10015990999.99</v>
      </c>
      <c r="L60" s="120">
        <v>7473036500</v>
      </c>
      <c r="M60" s="120">
        <v>2642470500</v>
      </c>
      <c r="N60" s="144">
        <v>0</v>
      </c>
      <c r="O60"/>
    </row>
    <row r="61" spans="2:15" s="89" customFormat="1" ht="15" x14ac:dyDescent="0.25">
      <c r="B61" s="90" t="s">
        <v>163</v>
      </c>
      <c r="C61" s="150">
        <v>0</v>
      </c>
      <c r="D61" s="119">
        <v>104378560.44000001</v>
      </c>
      <c r="E61" s="119">
        <v>88021876.530000001</v>
      </c>
      <c r="F61" s="119">
        <v>121480072.83</v>
      </c>
      <c r="G61" s="119">
        <v>168750007.34</v>
      </c>
      <c r="H61" s="119">
        <v>278675217.95999998</v>
      </c>
      <c r="I61" s="119">
        <v>268706007.52999997</v>
      </c>
      <c r="J61" s="119">
        <v>426152734.56999999</v>
      </c>
      <c r="K61" s="119">
        <v>389021377.75999999</v>
      </c>
      <c r="L61" s="119">
        <f>L62</f>
        <v>577115706.44000006</v>
      </c>
      <c r="M61" s="119">
        <v>638694198.52999997</v>
      </c>
      <c r="N61" s="119">
        <v>631412551.66000009</v>
      </c>
      <c r="O61"/>
    </row>
    <row r="62" spans="2:15" ht="15" x14ac:dyDescent="0.25">
      <c r="B62" s="98" t="s">
        <v>164</v>
      </c>
      <c r="C62" s="144">
        <v>0</v>
      </c>
      <c r="D62" s="120">
        <v>104378560.44000001</v>
      </c>
      <c r="E62" s="120">
        <v>88021876.530000001</v>
      </c>
      <c r="F62" s="120">
        <v>121480072.83</v>
      </c>
      <c r="G62" s="120">
        <v>168750007.34</v>
      </c>
      <c r="H62" s="120">
        <v>278675217.95999998</v>
      </c>
      <c r="I62" s="120">
        <v>268706007.52999997</v>
      </c>
      <c r="J62" s="120">
        <v>426152734.56999999</v>
      </c>
      <c r="K62" s="120">
        <v>389021377.75999999</v>
      </c>
      <c r="L62" s="120">
        <v>577115706.44000006</v>
      </c>
      <c r="M62" s="120">
        <v>638694198.52999997</v>
      </c>
      <c r="N62" s="120">
        <v>631412551.66000009</v>
      </c>
      <c r="O62"/>
    </row>
    <row r="63" spans="2:15" x14ac:dyDescent="0.2">
      <c r="B63" s="113" t="s">
        <v>165</v>
      </c>
      <c r="C63" s="151">
        <f>+C10+C55</f>
        <v>417389707638.45996</v>
      </c>
      <c r="D63" s="151">
        <f t="shared" ref="D63:M63" si="0">+D10+D55</f>
        <v>442411473657.40002</v>
      </c>
      <c r="E63" s="151">
        <f t="shared" si="0"/>
        <v>484639268928.25012</v>
      </c>
      <c r="F63" s="151">
        <f t="shared" si="0"/>
        <v>537312565772.96002</v>
      </c>
      <c r="G63" s="151">
        <f t="shared" si="0"/>
        <v>603133747902.02991</v>
      </c>
      <c r="H63" s="151">
        <f t="shared" si="0"/>
        <v>660579138672.37988</v>
      </c>
      <c r="I63" s="151">
        <f t="shared" si="0"/>
        <v>635774742908.46997</v>
      </c>
      <c r="J63" s="151">
        <f t="shared" si="0"/>
        <v>841554409245.50989</v>
      </c>
      <c r="K63" s="151">
        <f t="shared" si="0"/>
        <v>956494649146.76001</v>
      </c>
      <c r="L63" s="151">
        <f t="shared" si="0"/>
        <v>1070848795681.1498</v>
      </c>
      <c r="M63" s="151">
        <f t="shared" si="0"/>
        <v>1214245735337.1406</v>
      </c>
      <c r="N63" s="151">
        <f t="shared" ref="N63" si="1">+N10+N55</f>
        <v>1246949650856.97</v>
      </c>
      <c r="O63" s="166"/>
    </row>
    <row r="64" spans="2:15" s="21" customFormat="1" x14ac:dyDescent="0.2">
      <c r="B64" s="50"/>
      <c r="C64" s="152">
        <v>0</v>
      </c>
      <c r="D64" s="152">
        <v>0</v>
      </c>
      <c r="E64" s="153"/>
      <c r="F64" s="153"/>
      <c r="G64" s="153"/>
      <c r="H64" s="153"/>
      <c r="I64" s="153"/>
      <c r="J64" s="153"/>
      <c r="K64" s="153"/>
      <c r="L64" s="153"/>
      <c r="M64" s="141"/>
      <c r="N64" s="141"/>
      <c r="O64" s="166"/>
    </row>
    <row r="65" spans="2:15" x14ac:dyDescent="0.2">
      <c r="B65" s="113" t="s">
        <v>166</v>
      </c>
      <c r="C65" s="151">
        <f>+C67+C76</f>
        <v>2101091473.9700003</v>
      </c>
      <c r="D65" s="151">
        <f t="shared" ref="D65:M65" si="2">+D67+D76</f>
        <v>96157596263.429977</v>
      </c>
      <c r="E65" s="151">
        <f t="shared" si="2"/>
        <v>1023685654.8000001</v>
      </c>
      <c r="F65" s="151">
        <f t="shared" si="2"/>
        <v>1589295969.2700002</v>
      </c>
      <c r="G65" s="151">
        <f t="shared" si="2"/>
        <v>965091039.57999992</v>
      </c>
      <c r="H65" s="151">
        <f t="shared" si="2"/>
        <v>1038440718</v>
      </c>
      <c r="I65" s="151">
        <f t="shared" si="2"/>
        <v>1493908707.6399999</v>
      </c>
      <c r="J65" s="151">
        <f t="shared" si="2"/>
        <v>330037350.44</v>
      </c>
      <c r="K65" s="151">
        <f t="shared" si="2"/>
        <v>1145816033.9400001</v>
      </c>
      <c r="L65" s="151">
        <f t="shared" si="2"/>
        <v>972970008.25</v>
      </c>
      <c r="M65" s="151">
        <f t="shared" si="2"/>
        <v>357259128.30000001</v>
      </c>
      <c r="N65" s="151">
        <f t="shared" ref="N65" si="3">+N67+N76</f>
        <v>1236662368.73</v>
      </c>
      <c r="O65" s="166"/>
    </row>
    <row r="66" spans="2:15" x14ac:dyDescent="0.2">
      <c r="B66" s="113" t="s">
        <v>167</v>
      </c>
      <c r="C66" s="151">
        <f>+C67+C85</f>
        <v>2101091473.9700003</v>
      </c>
      <c r="D66" s="151">
        <f t="shared" ref="D66:N66" si="4">+D67+D85</f>
        <v>2682045542.52</v>
      </c>
      <c r="E66" s="151">
        <f t="shared" si="4"/>
        <v>1023685654.8000001</v>
      </c>
      <c r="F66" s="151">
        <f t="shared" si="4"/>
        <v>1589295969.2700002</v>
      </c>
      <c r="G66" s="151">
        <f t="shared" si="4"/>
        <v>965091039.57999992</v>
      </c>
      <c r="H66" s="151">
        <f t="shared" si="4"/>
        <v>1038440718</v>
      </c>
      <c r="I66" s="151">
        <f t="shared" si="4"/>
        <v>1493908707.6399999</v>
      </c>
      <c r="J66" s="151">
        <f t="shared" si="4"/>
        <v>0</v>
      </c>
      <c r="K66" s="151">
        <f t="shared" si="4"/>
        <v>1145816033.9400001</v>
      </c>
      <c r="L66" s="151">
        <f t="shared" si="4"/>
        <v>972970008.25</v>
      </c>
      <c r="M66" s="151">
        <f t="shared" si="4"/>
        <v>620357265.58999991</v>
      </c>
      <c r="N66" s="151">
        <f t="shared" si="4"/>
        <v>1236662368.73</v>
      </c>
      <c r="O66" s="166"/>
    </row>
    <row r="67" spans="2:15" s="22" customFormat="1" x14ac:dyDescent="0.2">
      <c r="B67" s="99" t="s">
        <v>168</v>
      </c>
      <c r="C67" s="142">
        <v>1586915080.1400001</v>
      </c>
      <c r="D67" s="142">
        <v>287655755.42000002</v>
      </c>
      <c r="E67" s="142">
        <v>169869587.90000001</v>
      </c>
      <c r="F67" s="142">
        <v>253171978.40000001</v>
      </c>
      <c r="G67" s="142">
        <v>348574437.17000002</v>
      </c>
      <c r="H67" s="142">
        <v>231049274.75</v>
      </c>
      <c r="I67" s="142">
        <v>769423966.68999982</v>
      </c>
      <c r="J67" s="142">
        <v>0</v>
      </c>
      <c r="K67" s="142">
        <v>744810701.31000018</v>
      </c>
      <c r="L67" s="142">
        <f>L68+L70+L74</f>
        <v>419344731.56</v>
      </c>
      <c r="M67" s="142">
        <v>357259128.30000001</v>
      </c>
      <c r="N67" s="142">
        <v>336259808.75999999</v>
      </c>
      <c r="O67" s="166"/>
    </row>
    <row r="68" spans="2:15" ht="15" x14ac:dyDescent="0.25">
      <c r="B68" s="100" t="s">
        <v>169</v>
      </c>
      <c r="C68" s="120">
        <v>38828655.659999996</v>
      </c>
      <c r="D68" s="120">
        <v>74159807.790000007</v>
      </c>
      <c r="E68" s="144">
        <v>0</v>
      </c>
      <c r="F68" s="120">
        <v>8248540.6100000013</v>
      </c>
      <c r="G68" s="144">
        <v>0</v>
      </c>
      <c r="H68" s="144">
        <v>0</v>
      </c>
      <c r="I68" s="144">
        <v>0</v>
      </c>
      <c r="J68" s="144">
        <v>0</v>
      </c>
      <c r="K68" s="120">
        <v>270991145.04000002</v>
      </c>
      <c r="L68" s="120">
        <f>L69</f>
        <v>155139393.29999998</v>
      </c>
      <c r="M68" s="120">
        <v>357259128.30000001</v>
      </c>
      <c r="N68" s="169">
        <v>336259808.75999999</v>
      </c>
      <c r="O68" s="166"/>
    </row>
    <row r="69" spans="2:15" ht="15" x14ac:dyDescent="0.25">
      <c r="B69" s="98" t="s">
        <v>170</v>
      </c>
      <c r="C69" s="120">
        <v>36086954.409999996</v>
      </c>
      <c r="D69" s="120">
        <v>74159807.790000007</v>
      </c>
      <c r="E69" s="144">
        <v>0</v>
      </c>
      <c r="F69" s="120">
        <v>8248540.6100000013</v>
      </c>
      <c r="G69" s="144">
        <v>0</v>
      </c>
      <c r="H69" s="144">
        <v>0</v>
      </c>
      <c r="I69" s="144">
        <v>0</v>
      </c>
      <c r="J69" s="144">
        <v>0</v>
      </c>
      <c r="K69" s="120">
        <v>270991145.04000002</v>
      </c>
      <c r="L69" s="120">
        <v>155139393.29999998</v>
      </c>
      <c r="M69" s="120">
        <v>15807441.02</v>
      </c>
      <c r="N69" s="169">
        <v>13752251.280000001</v>
      </c>
      <c r="O69" s="166"/>
    </row>
    <row r="70" spans="2:15" s="104" customFormat="1" x14ac:dyDescent="0.2">
      <c r="B70" s="107" t="s">
        <v>171</v>
      </c>
      <c r="C70" s="154">
        <v>1548086424.48</v>
      </c>
      <c r="D70" s="154">
        <v>213495947.63</v>
      </c>
      <c r="E70" s="154">
        <v>169869587.90000001</v>
      </c>
      <c r="F70" s="154">
        <v>244923437.79000002</v>
      </c>
      <c r="G70" s="154">
        <v>348574437.16999996</v>
      </c>
      <c r="H70" s="154">
        <v>230259407.88999999</v>
      </c>
      <c r="I70" s="154">
        <v>769423966.68999982</v>
      </c>
      <c r="J70" s="154">
        <v>565688683.74000013</v>
      </c>
      <c r="K70" s="154">
        <v>473819556.27000004</v>
      </c>
      <c r="L70" s="154">
        <f>SUM(L71:L73)</f>
        <v>264205338.26000002</v>
      </c>
      <c r="M70" s="154">
        <v>15807441.02</v>
      </c>
      <c r="N70" s="154">
        <v>322507557.47999996</v>
      </c>
      <c r="O70" s="166"/>
    </row>
    <row r="71" spans="2:15" s="104" customFormat="1" x14ac:dyDescent="0.2">
      <c r="B71" s="108" t="s">
        <v>172</v>
      </c>
      <c r="C71" s="154">
        <v>1548086424.48</v>
      </c>
      <c r="D71" s="154">
        <v>213495947.63</v>
      </c>
      <c r="E71" s="154">
        <v>169869587.90000001</v>
      </c>
      <c r="F71" s="154">
        <v>244923437.79000002</v>
      </c>
      <c r="G71" s="155">
        <v>0</v>
      </c>
      <c r="H71" s="154">
        <v>230259407.88999999</v>
      </c>
      <c r="I71" s="154">
        <v>739857879.62999988</v>
      </c>
      <c r="J71" s="154">
        <v>565688683.74000013</v>
      </c>
      <c r="K71" s="154">
        <v>471813684.56000006</v>
      </c>
      <c r="L71" s="154">
        <v>264205338.26000002</v>
      </c>
      <c r="M71" s="154">
        <v>341451687.28000003</v>
      </c>
      <c r="N71" s="154"/>
      <c r="O71" s="166"/>
    </row>
    <row r="72" spans="2:15" s="104" customFormat="1" ht="15" x14ac:dyDescent="0.25">
      <c r="B72" s="108" t="s">
        <v>295</v>
      </c>
      <c r="C72" s="154"/>
      <c r="D72" s="154"/>
      <c r="E72" s="154"/>
      <c r="F72" s="154"/>
      <c r="G72" s="155"/>
      <c r="H72" s="154"/>
      <c r="I72" s="154"/>
      <c r="J72" s="154"/>
      <c r="K72" s="154"/>
      <c r="L72" s="154"/>
      <c r="M72" s="154">
        <v>341451687.28000003</v>
      </c>
      <c r="N72" s="169">
        <v>322507557.47999996</v>
      </c>
      <c r="O72" s="166"/>
    </row>
    <row r="73" spans="2:15" s="104" customFormat="1" ht="15" x14ac:dyDescent="0.25">
      <c r="B73" s="108" t="s">
        <v>173</v>
      </c>
      <c r="C73" s="155">
        <v>0</v>
      </c>
      <c r="D73" s="155">
        <v>0</v>
      </c>
      <c r="E73" s="155">
        <v>0</v>
      </c>
      <c r="F73" s="155">
        <v>0</v>
      </c>
      <c r="G73" s="155">
        <v>0</v>
      </c>
      <c r="H73" s="154">
        <v>0</v>
      </c>
      <c r="I73" s="154">
        <v>29566087.060000002</v>
      </c>
      <c r="J73" s="155">
        <v>0</v>
      </c>
      <c r="K73" s="156">
        <v>0</v>
      </c>
      <c r="L73" s="156">
        <v>0</v>
      </c>
      <c r="M73" s="156">
        <v>0</v>
      </c>
      <c r="N73" s="4">
        <v>0</v>
      </c>
      <c r="O73" s="166"/>
    </row>
    <row r="74" spans="2:15" x14ac:dyDescent="0.2">
      <c r="B74" s="100" t="s">
        <v>174</v>
      </c>
      <c r="C74" s="144">
        <v>0</v>
      </c>
      <c r="D74" s="144">
        <v>0</v>
      </c>
      <c r="E74" s="144">
        <v>0</v>
      </c>
      <c r="F74" s="144">
        <v>0</v>
      </c>
      <c r="G74" s="144">
        <v>0</v>
      </c>
      <c r="H74" s="120">
        <v>789866.86</v>
      </c>
      <c r="I74" s="144">
        <v>0</v>
      </c>
      <c r="J74" s="144">
        <v>0</v>
      </c>
      <c r="K74" s="149">
        <v>0</v>
      </c>
      <c r="L74" s="149">
        <f>L75</f>
        <v>0</v>
      </c>
      <c r="M74" s="156">
        <v>0</v>
      </c>
      <c r="N74" s="156">
        <v>0</v>
      </c>
      <c r="O74" s="166"/>
    </row>
    <row r="75" spans="2:15" x14ac:dyDescent="0.2">
      <c r="B75" s="98" t="s">
        <v>175</v>
      </c>
      <c r="C75" s="144">
        <v>0</v>
      </c>
      <c r="D75" s="144">
        <v>0</v>
      </c>
      <c r="E75" s="144">
        <v>0</v>
      </c>
      <c r="F75" s="144">
        <v>0</v>
      </c>
      <c r="G75" s="144">
        <v>0</v>
      </c>
      <c r="H75" s="120">
        <v>789866.86</v>
      </c>
      <c r="I75" s="144">
        <v>0</v>
      </c>
      <c r="J75" s="144">
        <v>0</v>
      </c>
      <c r="K75" s="149">
        <v>0</v>
      </c>
      <c r="L75" s="149">
        <v>0</v>
      </c>
      <c r="M75" s="156">
        <v>0</v>
      </c>
      <c r="N75" s="156">
        <v>0</v>
      </c>
      <c r="O75" s="166"/>
    </row>
    <row r="76" spans="2:15" s="22" customFormat="1" x14ac:dyDescent="0.2">
      <c r="B76" s="99" t="s">
        <v>176</v>
      </c>
      <c r="C76" s="142">
        <v>514176393.83000004</v>
      </c>
      <c r="D76" s="142">
        <v>95869940508.009979</v>
      </c>
      <c r="E76" s="142">
        <v>853816066.9000001</v>
      </c>
      <c r="F76" s="142">
        <v>1336123990.8700001</v>
      </c>
      <c r="G76" s="142">
        <v>616516602.40999997</v>
      </c>
      <c r="H76" s="142">
        <v>807391443.25</v>
      </c>
      <c r="I76" s="142">
        <v>724484740.95000005</v>
      </c>
      <c r="J76" s="142">
        <v>330037350.44</v>
      </c>
      <c r="K76" s="142">
        <v>401005332.62999994</v>
      </c>
      <c r="L76" s="142">
        <v>553625276.68999994</v>
      </c>
      <c r="M76" s="142"/>
      <c r="N76" s="119">
        <v>900402559.96999991</v>
      </c>
      <c r="O76" s="166"/>
    </row>
    <row r="77" spans="2:15" x14ac:dyDescent="0.2">
      <c r="B77" s="100" t="s">
        <v>177</v>
      </c>
      <c r="C77" s="120">
        <v>183184538.46000001</v>
      </c>
      <c r="D77" s="120">
        <v>93597688890.910004</v>
      </c>
      <c r="E77" s="120">
        <v>167147224.59999999</v>
      </c>
      <c r="F77" s="120">
        <v>8466645</v>
      </c>
      <c r="G77" s="120">
        <v>30190408.789999999</v>
      </c>
      <c r="H77" s="120">
        <v>71833987.5</v>
      </c>
      <c r="I77" s="120">
        <v>7691884.9699999997</v>
      </c>
      <c r="J77" s="144">
        <v>0</v>
      </c>
      <c r="K77" s="120">
        <v>100454129.45999999</v>
      </c>
      <c r="L77" s="144">
        <v>0</v>
      </c>
      <c r="M77" s="144"/>
      <c r="N77" s="144"/>
      <c r="O77" s="166"/>
    </row>
    <row r="78" spans="2:15" x14ac:dyDescent="0.2">
      <c r="B78" s="98" t="s">
        <v>178</v>
      </c>
      <c r="C78" s="120">
        <v>183184538.46000001</v>
      </c>
      <c r="D78" s="120">
        <v>122138170</v>
      </c>
      <c r="E78" s="120">
        <v>167147224.59999999</v>
      </c>
      <c r="F78" s="120">
        <v>8466645</v>
      </c>
      <c r="G78" s="144">
        <v>0</v>
      </c>
      <c r="H78" s="120">
        <v>71833987.5</v>
      </c>
      <c r="I78" s="120">
        <v>7691884.9699999997</v>
      </c>
      <c r="J78" s="144">
        <v>0</v>
      </c>
      <c r="K78" s="120">
        <v>100454129.45999999</v>
      </c>
      <c r="L78" s="144">
        <v>0</v>
      </c>
      <c r="M78" s="144"/>
      <c r="N78" s="144"/>
      <c r="O78" s="166"/>
    </row>
    <row r="79" spans="2:15" x14ac:dyDescent="0.2">
      <c r="B79" s="106" t="s">
        <v>179</v>
      </c>
      <c r="C79" s="157">
        <v>0</v>
      </c>
      <c r="D79" s="157">
        <v>93475550720.910004</v>
      </c>
      <c r="E79" s="157">
        <v>0</v>
      </c>
      <c r="F79" s="157">
        <v>0</v>
      </c>
      <c r="G79" s="157">
        <v>0</v>
      </c>
      <c r="H79" s="157">
        <v>0</v>
      </c>
      <c r="I79" s="157">
        <v>0</v>
      </c>
      <c r="J79" s="157">
        <v>0</v>
      </c>
      <c r="K79" s="157"/>
      <c r="L79" s="157"/>
      <c r="M79" s="157"/>
      <c r="N79" s="157"/>
      <c r="O79" s="166"/>
    </row>
    <row r="80" spans="2:15" ht="12.75" customHeight="1" x14ac:dyDescent="0.2">
      <c r="B80" s="100" t="s">
        <v>180</v>
      </c>
      <c r="C80" s="120">
        <v>330991855.37</v>
      </c>
      <c r="D80" s="120">
        <v>2272251617.0999999</v>
      </c>
      <c r="E80" s="120">
        <v>686668842.30000007</v>
      </c>
      <c r="F80" s="120">
        <v>1325412591.2900002</v>
      </c>
      <c r="G80" s="120">
        <v>586326193.62</v>
      </c>
      <c r="H80" s="120">
        <v>735557455.75</v>
      </c>
      <c r="I80" s="120">
        <v>716792855.98000002</v>
      </c>
      <c r="J80" s="120">
        <v>330037350.44</v>
      </c>
      <c r="K80" s="120">
        <v>300551203.16999996</v>
      </c>
      <c r="L80" s="120">
        <v>553625276.68999994</v>
      </c>
      <c r="M80" s="120"/>
      <c r="N80" s="120"/>
      <c r="O80" s="166"/>
    </row>
    <row r="81" spans="2:15" ht="12" customHeight="1" x14ac:dyDescent="0.2">
      <c r="B81" s="98" t="s">
        <v>181</v>
      </c>
      <c r="C81" s="144">
        <v>0</v>
      </c>
      <c r="D81" s="120">
        <v>2270003027.0999994</v>
      </c>
      <c r="E81" s="144">
        <v>0</v>
      </c>
      <c r="F81" s="120">
        <v>2244754.58</v>
      </c>
      <c r="G81" s="120">
        <v>0</v>
      </c>
      <c r="H81" s="120">
        <v>0</v>
      </c>
      <c r="I81" s="120">
        <v>716792855.98000002</v>
      </c>
      <c r="J81" s="120">
        <v>330037350.44</v>
      </c>
      <c r="K81" s="120">
        <v>300551203.16999996</v>
      </c>
      <c r="L81" s="120">
        <v>553625276.68999994</v>
      </c>
      <c r="M81" s="120"/>
      <c r="N81" s="120"/>
      <c r="O81" s="166"/>
    </row>
    <row r="82" spans="2:15" ht="15.75" customHeight="1" x14ac:dyDescent="0.2">
      <c r="B82" s="98" t="s">
        <v>182</v>
      </c>
      <c r="C82" s="144">
        <v>0</v>
      </c>
      <c r="D82" s="120">
        <v>2248590</v>
      </c>
      <c r="E82" s="144">
        <v>0</v>
      </c>
      <c r="F82" s="144">
        <v>0</v>
      </c>
      <c r="G82" s="144">
        <v>0</v>
      </c>
      <c r="H82" s="144">
        <v>0</v>
      </c>
      <c r="I82" s="144">
        <v>0</v>
      </c>
      <c r="J82" s="144">
        <v>0</v>
      </c>
      <c r="K82" s="149">
        <v>0</v>
      </c>
      <c r="L82" s="149">
        <v>0</v>
      </c>
      <c r="M82" s="149"/>
      <c r="N82" s="149"/>
      <c r="O82" s="166"/>
    </row>
    <row r="83" spans="2:15" x14ac:dyDescent="0.2">
      <c r="B83" s="100" t="s">
        <v>183</v>
      </c>
      <c r="C83" s="144">
        <v>0</v>
      </c>
      <c r="D83" s="144">
        <v>0</v>
      </c>
      <c r="E83" s="144">
        <v>0</v>
      </c>
      <c r="F83" s="144">
        <v>0</v>
      </c>
      <c r="G83" s="144">
        <v>0</v>
      </c>
      <c r="H83" s="144">
        <v>0</v>
      </c>
      <c r="I83" s="144">
        <v>0</v>
      </c>
      <c r="J83" s="144">
        <v>0</v>
      </c>
      <c r="K83" s="149">
        <v>0</v>
      </c>
      <c r="L83" s="149">
        <v>0</v>
      </c>
      <c r="M83" s="149"/>
      <c r="N83" s="149"/>
      <c r="O83" s="166"/>
    </row>
    <row r="84" spans="2:15" ht="15" customHeight="1" x14ac:dyDescent="0.2">
      <c r="B84" s="98" t="s">
        <v>184</v>
      </c>
      <c r="C84" s="144">
        <v>0</v>
      </c>
      <c r="D84" s="144">
        <v>0</v>
      </c>
      <c r="E84" s="144">
        <v>0</v>
      </c>
      <c r="F84" s="144">
        <v>0</v>
      </c>
      <c r="G84" s="144">
        <v>0</v>
      </c>
      <c r="H84" s="144">
        <v>0</v>
      </c>
      <c r="I84" s="144">
        <v>0</v>
      </c>
      <c r="J84" s="144">
        <v>0</v>
      </c>
      <c r="K84" s="149">
        <v>0</v>
      </c>
      <c r="L84" s="149">
        <v>0</v>
      </c>
      <c r="M84" s="149"/>
      <c r="N84" s="149"/>
      <c r="O84" s="166"/>
    </row>
    <row r="85" spans="2:15" s="21" customFormat="1" x14ac:dyDescent="0.2">
      <c r="B85" s="99" t="s">
        <v>185</v>
      </c>
      <c r="C85" s="142">
        <v>514176393.83000004</v>
      </c>
      <c r="D85" s="142">
        <v>2394389787.0999999</v>
      </c>
      <c r="E85" s="142">
        <v>853816066.9000001</v>
      </c>
      <c r="F85" s="142">
        <v>1336123990.8700001</v>
      </c>
      <c r="G85" s="142">
        <v>616516602.40999997</v>
      </c>
      <c r="H85" s="119">
        <v>807391443.25</v>
      </c>
      <c r="I85" s="119">
        <v>724484740.95000005</v>
      </c>
      <c r="J85" s="119">
        <v>0</v>
      </c>
      <c r="K85" s="119">
        <v>401005332.62999994</v>
      </c>
      <c r="L85" s="119">
        <v>553625276.68999994</v>
      </c>
      <c r="M85" s="119">
        <v>263098137.2899999</v>
      </c>
      <c r="N85" s="119">
        <v>900402559.96999991</v>
      </c>
      <c r="O85" s="166"/>
    </row>
    <row r="86" spans="2:15" ht="15" x14ac:dyDescent="0.25">
      <c r="B86" s="100" t="s">
        <v>177</v>
      </c>
      <c r="C86" s="120">
        <v>183184538.46000001</v>
      </c>
      <c r="D86" s="120">
        <v>122138170</v>
      </c>
      <c r="E86" s="120">
        <v>167147224.59999999</v>
      </c>
      <c r="F86" s="120">
        <v>8466645</v>
      </c>
      <c r="G86" s="120">
        <v>30190408.789999999</v>
      </c>
      <c r="H86" s="120">
        <v>71833987.5</v>
      </c>
      <c r="I86" s="120">
        <v>7691884.9699999997</v>
      </c>
      <c r="J86" s="120">
        <v>0</v>
      </c>
      <c r="K86" s="120">
        <v>100454129.45999999</v>
      </c>
      <c r="L86" s="120">
        <v>0</v>
      </c>
      <c r="M86" s="120"/>
      <c r="N86" s="169">
        <v>34909160</v>
      </c>
      <c r="O86" s="166"/>
    </row>
    <row r="87" spans="2:15" ht="15" x14ac:dyDescent="0.25">
      <c r="B87" s="98" t="s">
        <v>178</v>
      </c>
      <c r="C87" s="120">
        <v>183184538.46000001</v>
      </c>
      <c r="D87" s="120">
        <v>122138170</v>
      </c>
      <c r="E87" s="120">
        <v>167147224.59999999</v>
      </c>
      <c r="F87" s="120">
        <v>8466645</v>
      </c>
      <c r="G87" s="144">
        <v>0</v>
      </c>
      <c r="H87" s="120">
        <v>71833987.5</v>
      </c>
      <c r="I87" s="120">
        <v>7691884.9699999997</v>
      </c>
      <c r="J87" s="120">
        <v>0</v>
      </c>
      <c r="K87" s="120">
        <v>100454129.45999999</v>
      </c>
      <c r="L87" s="120">
        <v>0</v>
      </c>
      <c r="M87" s="120"/>
      <c r="N87" s="169">
        <v>34909160</v>
      </c>
      <c r="O87" s="166"/>
    </row>
    <row r="88" spans="2:15" ht="15" x14ac:dyDescent="0.25">
      <c r="B88" s="100" t="s">
        <v>180</v>
      </c>
      <c r="C88" s="120">
        <v>330991855.37</v>
      </c>
      <c r="D88" s="120">
        <v>2272251617.0999999</v>
      </c>
      <c r="E88" s="144">
        <v>0</v>
      </c>
      <c r="F88" s="120">
        <v>1327657345.8700001</v>
      </c>
      <c r="G88" s="120">
        <v>586326193.62</v>
      </c>
      <c r="H88" s="120">
        <v>735557455.75</v>
      </c>
      <c r="I88" s="120">
        <v>716792855.98000002</v>
      </c>
      <c r="J88" s="120">
        <v>330037350.44</v>
      </c>
      <c r="K88" s="120">
        <v>300551203.16999996</v>
      </c>
      <c r="L88" s="120">
        <v>553625276.68999994</v>
      </c>
      <c r="M88" s="120">
        <v>263098137.2899999</v>
      </c>
      <c r="N88" s="169">
        <v>865493399.96999991</v>
      </c>
      <c r="O88" s="166"/>
    </row>
    <row r="89" spans="2:15" ht="12" customHeight="1" x14ac:dyDescent="0.25">
      <c r="B89" s="98" t="s">
        <v>181</v>
      </c>
      <c r="C89" s="144">
        <v>0</v>
      </c>
      <c r="D89" s="120">
        <v>2270003027.0999994</v>
      </c>
      <c r="E89" s="120">
        <v>686668842.30000007</v>
      </c>
      <c r="F89" s="120">
        <v>1325412591.2900002</v>
      </c>
      <c r="G89" s="144">
        <v>0</v>
      </c>
      <c r="H89" s="120">
        <v>735557455.75</v>
      </c>
      <c r="I89" s="120">
        <v>716792855.98000002</v>
      </c>
      <c r="J89" s="120">
        <v>330037350.44</v>
      </c>
      <c r="K89" s="120">
        <v>300551203.16999996</v>
      </c>
      <c r="L89" s="120">
        <v>553625276.68999994</v>
      </c>
      <c r="M89" s="120">
        <v>263098137.2899999</v>
      </c>
      <c r="N89" s="169">
        <v>865493399.96999991</v>
      </c>
      <c r="O89" s="166"/>
    </row>
    <row r="90" spans="2:15" ht="11.25" customHeight="1" x14ac:dyDescent="0.2">
      <c r="B90" s="98" t="s">
        <v>182</v>
      </c>
      <c r="C90" s="144">
        <v>0</v>
      </c>
      <c r="D90" s="120">
        <v>2248590</v>
      </c>
      <c r="E90" s="144">
        <v>0</v>
      </c>
      <c r="F90" s="120">
        <v>2244754.58</v>
      </c>
      <c r="G90" s="144">
        <v>0</v>
      </c>
      <c r="H90" s="144">
        <v>0</v>
      </c>
      <c r="I90" s="144">
        <v>0</v>
      </c>
      <c r="J90" s="144">
        <v>0</v>
      </c>
      <c r="K90" s="149">
        <v>0</v>
      </c>
      <c r="L90" s="149">
        <v>0</v>
      </c>
      <c r="M90" s="149">
        <v>0</v>
      </c>
      <c r="N90" s="149"/>
      <c r="O90" s="166"/>
    </row>
    <row r="91" spans="2:15" x14ac:dyDescent="0.2">
      <c r="B91" s="100" t="s">
        <v>183</v>
      </c>
      <c r="C91" s="144">
        <v>0</v>
      </c>
      <c r="D91" s="144">
        <v>0</v>
      </c>
      <c r="E91" s="144">
        <v>0</v>
      </c>
      <c r="F91" s="144">
        <v>0</v>
      </c>
      <c r="G91" s="144">
        <v>0</v>
      </c>
      <c r="H91" s="144">
        <v>0</v>
      </c>
      <c r="I91" s="144">
        <v>0</v>
      </c>
      <c r="J91" s="144">
        <v>0</v>
      </c>
      <c r="K91" s="149">
        <v>0</v>
      </c>
      <c r="L91" s="149">
        <v>0</v>
      </c>
      <c r="M91" s="149">
        <v>0</v>
      </c>
      <c r="N91" s="149"/>
      <c r="O91" s="166"/>
    </row>
    <row r="92" spans="2:15" x14ac:dyDescent="0.2">
      <c r="B92" s="98" t="s">
        <v>184</v>
      </c>
      <c r="C92" s="120">
        <v>0</v>
      </c>
      <c r="D92" s="120">
        <v>0</v>
      </c>
      <c r="E92" s="120">
        <v>0</v>
      </c>
      <c r="F92" s="120">
        <v>0</v>
      </c>
      <c r="G92" s="120">
        <v>0</v>
      </c>
      <c r="H92" s="120">
        <v>0</v>
      </c>
      <c r="I92" s="120">
        <v>0</v>
      </c>
      <c r="J92" s="120">
        <v>0</v>
      </c>
      <c r="K92" s="120"/>
      <c r="L92" s="120"/>
      <c r="M92" s="120"/>
      <c r="N92" s="120"/>
      <c r="O92" s="166"/>
    </row>
    <row r="93" spans="2:15" x14ac:dyDescent="0.2">
      <c r="B93" s="113" t="s">
        <v>186</v>
      </c>
      <c r="C93" s="151">
        <f>+C63+C65</f>
        <v>419490799112.42993</v>
      </c>
      <c r="D93" s="151">
        <f t="shared" ref="D93:M93" si="5">+D63+D65</f>
        <v>538569069920.83002</v>
      </c>
      <c r="E93" s="151">
        <f t="shared" si="5"/>
        <v>485662954583.05011</v>
      </c>
      <c r="F93" s="151">
        <f t="shared" si="5"/>
        <v>538901861742.23004</v>
      </c>
      <c r="G93" s="151">
        <f t="shared" si="5"/>
        <v>604098838941.60986</v>
      </c>
      <c r="H93" s="151">
        <f t="shared" si="5"/>
        <v>661617579390.37988</v>
      </c>
      <c r="I93" s="151">
        <f t="shared" si="5"/>
        <v>637268651616.10999</v>
      </c>
      <c r="J93" s="151">
        <f t="shared" si="5"/>
        <v>841884446595.94983</v>
      </c>
      <c r="K93" s="151">
        <f t="shared" si="5"/>
        <v>957640465180.69995</v>
      </c>
      <c r="L93" s="151">
        <f t="shared" si="5"/>
        <v>1071821765689.3998</v>
      </c>
      <c r="M93" s="151">
        <f t="shared" si="5"/>
        <v>1214602994465.4407</v>
      </c>
      <c r="N93" s="151">
        <f t="shared" ref="N93" si="6">+N63+N65</f>
        <v>1248186313225.7</v>
      </c>
      <c r="O93" s="166"/>
    </row>
    <row r="94" spans="2:15" ht="14.25" customHeight="1" x14ac:dyDescent="0.2">
      <c r="B94" s="113" t="s">
        <v>187</v>
      </c>
      <c r="C94" s="151">
        <f>+C63+C66</f>
        <v>419490799112.42993</v>
      </c>
      <c r="D94" s="151">
        <f t="shared" ref="D94:M94" si="7">+D63+D66</f>
        <v>445093519199.92004</v>
      </c>
      <c r="E94" s="151">
        <f t="shared" si="7"/>
        <v>485662954583.05011</v>
      </c>
      <c r="F94" s="151">
        <f t="shared" si="7"/>
        <v>538901861742.23004</v>
      </c>
      <c r="G94" s="151">
        <f t="shared" si="7"/>
        <v>604098838941.60986</v>
      </c>
      <c r="H94" s="151">
        <f t="shared" si="7"/>
        <v>661617579390.37988</v>
      </c>
      <c r="I94" s="151">
        <f t="shared" si="7"/>
        <v>637268651616.10999</v>
      </c>
      <c r="J94" s="151">
        <f t="shared" si="7"/>
        <v>841554409245.50989</v>
      </c>
      <c r="K94" s="151">
        <f t="shared" si="7"/>
        <v>957640465180.69995</v>
      </c>
      <c r="L94" s="151">
        <f t="shared" si="7"/>
        <v>1071821765689.3998</v>
      </c>
      <c r="M94" s="151">
        <f t="shared" si="7"/>
        <v>1214866092602.7307</v>
      </c>
      <c r="N94" s="151">
        <f t="shared" ref="N94" si="8">+N63+N66</f>
        <v>1248186313225.7</v>
      </c>
      <c r="O94" s="166"/>
    </row>
    <row r="95" spans="2:15" x14ac:dyDescent="0.2">
      <c r="C95" s="120"/>
      <c r="D95" s="120"/>
      <c r="E95" s="120"/>
      <c r="F95" s="120"/>
      <c r="G95" s="120"/>
      <c r="H95" s="120"/>
      <c r="I95" s="120"/>
      <c r="J95" s="120"/>
      <c r="K95" s="120"/>
      <c r="L95" s="120"/>
      <c r="M95" s="141"/>
      <c r="N95" s="141"/>
    </row>
    <row r="96" spans="2:15" ht="13.5" customHeight="1" x14ac:dyDescent="0.2">
      <c r="B96" s="113" t="s">
        <v>188</v>
      </c>
      <c r="C96" s="151">
        <v>136946276823.40997</v>
      </c>
      <c r="D96" s="151">
        <v>253402814647.12</v>
      </c>
      <c r="E96" s="151">
        <v>180311638752.11002</v>
      </c>
      <c r="F96" s="151">
        <v>188914149746.66998</v>
      </c>
      <c r="G96" s="151">
        <v>217376902950.82999</v>
      </c>
      <c r="H96" s="151">
        <v>244040380279.25</v>
      </c>
      <c r="I96" s="151">
        <v>599467288501.16016</v>
      </c>
      <c r="J96" s="151">
        <v>229210202092.42001</v>
      </c>
      <c r="K96" s="151">
        <v>310014378187.27002</v>
      </c>
      <c r="L96" s="151">
        <f>L98+L101+L106+L116+L128+L131</f>
        <v>321141898015.19006</v>
      </c>
      <c r="M96" s="151">
        <f>+M97+M108+M128+M131</f>
        <v>0</v>
      </c>
      <c r="N96" s="151">
        <f>N98+N101+N106+N116+N128+N131</f>
        <v>0</v>
      </c>
    </row>
    <row r="97" spans="2:14" ht="13.5" customHeight="1" x14ac:dyDescent="0.2">
      <c r="B97" s="121" t="s">
        <v>189</v>
      </c>
      <c r="C97" s="119">
        <f>C98+C101</f>
        <v>99696626.230000004</v>
      </c>
      <c r="D97" s="150">
        <f t="shared" ref="D97:L97" si="9">D98+D101</f>
        <v>0</v>
      </c>
      <c r="E97" s="150">
        <f t="shared" si="9"/>
        <v>0</v>
      </c>
      <c r="F97" s="150">
        <f t="shared" si="9"/>
        <v>0</v>
      </c>
      <c r="G97" s="119">
        <f t="shared" si="9"/>
        <v>1281278954.9400001</v>
      </c>
      <c r="H97" s="150">
        <f t="shared" si="9"/>
        <v>0</v>
      </c>
      <c r="I97" s="150">
        <f t="shared" si="9"/>
        <v>0</v>
      </c>
      <c r="J97" s="119">
        <f t="shared" si="9"/>
        <v>134772563.49000001</v>
      </c>
      <c r="K97" s="119">
        <f t="shared" si="9"/>
        <v>30782450773.200001</v>
      </c>
      <c r="L97" s="119">
        <f t="shared" si="9"/>
        <v>26125709000</v>
      </c>
      <c r="M97" s="150"/>
      <c r="N97" s="150"/>
    </row>
    <row r="98" spans="2:14" s="89" customFormat="1" x14ac:dyDescent="0.2">
      <c r="B98" s="90" t="s">
        <v>190</v>
      </c>
      <c r="C98" s="150">
        <v>0</v>
      </c>
      <c r="D98" s="150">
        <v>0</v>
      </c>
      <c r="E98" s="150">
        <v>0</v>
      </c>
      <c r="F98" s="150">
        <v>0</v>
      </c>
      <c r="G98" s="150">
        <v>0</v>
      </c>
      <c r="H98" s="150">
        <v>0</v>
      </c>
      <c r="I98" s="150">
        <v>0</v>
      </c>
      <c r="J98" s="119">
        <v>134772563.49000001</v>
      </c>
      <c r="K98" s="119">
        <v>30782450773.200001</v>
      </c>
      <c r="L98" s="119">
        <f>L99</f>
        <v>23600000000</v>
      </c>
      <c r="M98" s="150"/>
      <c r="N98" s="150"/>
    </row>
    <row r="99" spans="2:14" x14ac:dyDescent="0.2">
      <c r="B99" s="98" t="s">
        <v>191</v>
      </c>
      <c r="C99" s="144">
        <v>0</v>
      </c>
      <c r="D99" s="144">
        <v>0</v>
      </c>
      <c r="E99" s="144">
        <v>0</v>
      </c>
      <c r="F99" s="144">
        <v>0</v>
      </c>
      <c r="G99" s="144">
        <v>0</v>
      </c>
      <c r="H99" s="150">
        <v>0</v>
      </c>
      <c r="I99" s="150">
        <v>0</v>
      </c>
      <c r="J99" s="150">
        <v>0</v>
      </c>
      <c r="K99" s="120">
        <v>30429500000</v>
      </c>
      <c r="L99" s="120">
        <v>23600000000</v>
      </c>
      <c r="M99" s="144"/>
      <c r="N99" s="144"/>
    </row>
    <row r="100" spans="2:14" hidden="1" x14ac:dyDescent="0.2">
      <c r="B100" s="101" t="s">
        <v>192</v>
      </c>
      <c r="C100" s="120">
        <v>0</v>
      </c>
      <c r="D100" s="144">
        <v>0</v>
      </c>
      <c r="E100" s="144">
        <v>0</v>
      </c>
      <c r="F100" s="144">
        <v>0</v>
      </c>
      <c r="G100" s="120">
        <v>0</v>
      </c>
      <c r="H100" s="150">
        <v>0</v>
      </c>
      <c r="I100" s="150">
        <v>0</v>
      </c>
      <c r="J100" s="150">
        <v>0</v>
      </c>
      <c r="K100" s="158">
        <v>0</v>
      </c>
      <c r="L100" s="158">
        <v>0</v>
      </c>
      <c r="M100" s="158"/>
      <c r="N100" s="158"/>
    </row>
    <row r="101" spans="2:14" s="89" customFormat="1" x14ac:dyDescent="0.2">
      <c r="B101" s="90" t="s">
        <v>193</v>
      </c>
      <c r="C101" s="119">
        <v>99696626.230000004</v>
      </c>
      <c r="D101" s="150">
        <v>0</v>
      </c>
      <c r="E101" s="150">
        <v>0</v>
      </c>
      <c r="F101" s="150">
        <v>0</v>
      </c>
      <c r="G101" s="119">
        <v>1281278954.9400001</v>
      </c>
      <c r="H101" s="150">
        <v>0</v>
      </c>
      <c r="I101" s="150">
        <v>0</v>
      </c>
      <c r="J101" s="150">
        <v>0</v>
      </c>
      <c r="K101" s="158">
        <v>0</v>
      </c>
      <c r="L101" s="119">
        <f>L102</f>
        <v>2525709000</v>
      </c>
      <c r="M101" s="119"/>
      <c r="N101" s="119"/>
    </row>
    <row r="102" spans="2:14" s="89" customFormat="1" x14ac:dyDescent="0.2">
      <c r="B102" s="98" t="s">
        <v>194</v>
      </c>
      <c r="C102" s="150">
        <v>0</v>
      </c>
      <c r="D102" s="150">
        <v>0</v>
      </c>
      <c r="E102" s="150">
        <v>0</v>
      </c>
      <c r="F102" s="150">
        <v>0</v>
      </c>
      <c r="G102" s="150">
        <v>0</v>
      </c>
      <c r="H102" s="150">
        <v>0</v>
      </c>
      <c r="I102" s="150">
        <v>0</v>
      </c>
      <c r="J102" s="150">
        <v>0</v>
      </c>
      <c r="K102" s="158">
        <v>0</v>
      </c>
      <c r="L102" s="120">
        <f>L103</f>
        <v>2525709000</v>
      </c>
      <c r="M102" s="120"/>
      <c r="N102" s="120"/>
    </row>
    <row r="103" spans="2:14" s="89" customFormat="1" x14ac:dyDescent="0.2">
      <c r="B103" s="92" t="s">
        <v>195</v>
      </c>
      <c r="C103" s="150">
        <v>0</v>
      </c>
      <c r="D103" s="150">
        <v>0</v>
      </c>
      <c r="E103" s="150">
        <v>0</v>
      </c>
      <c r="F103" s="150">
        <v>0</v>
      </c>
      <c r="G103" s="150">
        <v>0</v>
      </c>
      <c r="H103" s="150">
        <v>0</v>
      </c>
      <c r="I103" s="150">
        <v>0</v>
      </c>
      <c r="J103" s="150">
        <v>0</v>
      </c>
      <c r="K103" s="158">
        <v>0</v>
      </c>
      <c r="L103" s="120">
        <v>2525709000</v>
      </c>
      <c r="M103" s="120"/>
      <c r="N103" s="120"/>
    </row>
    <row r="104" spans="2:14" s="89" customFormat="1" x14ac:dyDescent="0.2">
      <c r="B104" s="98" t="s">
        <v>196</v>
      </c>
      <c r="C104" s="150">
        <v>0</v>
      </c>
      <c r="D104" s="150">
        <v>0</v>
      </c>
      <c r="E104" s="150">
        <v>0</v>
      </c>
      <c r="F104" s="150">
        <v>0</v>
      </c>
      <c r="G104" s="150">
        <v>0</v>
      </c>
      <c r="H104" s="150">
        <v>0</v>
      </c>
      <c r="I104" s="150">
        <v>0</v>
      </c>
      <c r="J104" s="150">
        <v>0</v>
      </c>
      <c r="K104" s="158">
        <v>0</v>
      </c>
      <c r="L104" s="158">
        <v>0</v>
      </c>
      <c r="M104" s="158"/>
      <c r="N104" s="158"/>
    </row>
    <row r="105" spans="2:14" s="89" customFormat="1" x14ac:dyDescent="0.2">
      <c r="B105" s="92" t="s">
        <v>197</v>
      </c>
      <c r="C105" s="150">
        <v>0</v>
      </c>
      <c r="D105" s="150">
        <v>0</v>
      </c>
      <c r="E105" s="150">
        <v>0</v>
      </c>
      <c r="F105" s="150">
        <v>0</v>
      </c>
      <c r="G105" s="150">
        <v>0</v>
      </c>
      <c r="H105" s="150">
        <v>0</v>
      </c>
      <c r="I105" s="150">
        <v>0</v>
      </c>
      <c r="J105" s="150">
        <v>0</v>
      </c>
      <c r="K105" s="158">
        <v>0</v>
      </c>
      <c r="L105" s="158">
        <v>0</v>
      </c>
      <c r="M105" s="158"/>
      <c r="N105" s="158"/>
    </row>
    <row r="106" spans="2:14" s="89" customFormat="1" x14ac:dyDescent="0.2">
      <c r="B106" s="100" t="s">
        <v>198</v>
      </c>
      <c r="C106" s="150">
        <v>0</v>
      </c>
      <c r="D106" s="150">
        <v>0</v>
      </c>
      <c r="E106" s="150">
        <v>0</v>
      </c>
      <c r="F106" s="150">
        <v>0</v>
      </c>
      <c r="G106" s="150">
        <v>0</v>
      </c>
      <c r="H106" s="150">
        <v>0</v>
      </c>
      <c r="I106" s="150">
        <v>0</v>
      </c>
      <c r="J106" s="150">
        <v>0</v>
      </c>
      <c r="K106" s="119">
        <v>352950772.19999999</v>
      </c>
      <c r="L106" s="119">
        <v>238721319.19999999</v>
      </c>
      <c r="M106" s="119"/>
      <c r="N106" s="119"/>
    </row>
    <row r="107" spans="2:14" s="89" customFormat="1" x14ac:dyDescent="0.2">
      <c r="B107" s="100" t="s">
        <v>199</v>
      </c>
      <c r="C107" s="150">
        <v>0</v>
      </c>
      <c r="D107" s="150">
        <v>0</v>
      </c>
      <c r="E107" s="150">
        <v>0</v>
      </c>
      <c r="F107" s="150">
        <v>0</v>
      </c>
      <c r="G107" s="150">
        <v>0</v>
      </c>
      <c r="H107" s="150">
        <v>0</v>
      </c>
      <c r="I107" s="150">
        <v>0</v>
      </c>
      <c r="J107" s="150">
        <v>0</v>
      </c>
      <c r="K107" s="120">
        <v>352950772.19999999</v>
      </c>
      <c r="L107" s="120">
        <v>238721319.19999999</v>
      </c>
      <c r="M107" s="120"/>
      <c r="N107" s="120"/>
    </row>
    <row r="108" spans="2:14" s="89" customFormat="1" x14ac:dyDescent="0.2">
      <c r="B108" s="121" t="s">
        <v>200</v>
      </c>
      <c r="C108" s="119">
        <f>C109+C116</f>
        <v>136846580197.17998</v>
      </c>
      <c r="D108" s="119">
        <f t="shared" ref="D108:L108" si="10">D109+D116</f>
        <v>253402814647.11996</v>
      </c>
      <c r="E108" s="119">
        <f t="shared" si="10"/>
        <v>180311638752.11002</v>
      </c>
      <c r="F108" s="119">
        <f t="shared" si="10"/>
        <v>188914149746.66998</v>
      </c>
      <c r="G108" s="119">
        <f t="shared" si="10"/>
        <v>216095623995.88998</v>
      </c>
      <c r="H108" s="119">
        <f t="shared" si="10"/>
        <v>244040380279.25</v>
      </c>
      <c r="I108" s="119">
        <f t="shared" si="10"/>
        <v>599467288501.16016</v>
      </c>
      <c r="J108" s="119">
        <f t="shared" si="10"/>
        <v>221718103025.68002</v>
      </c>
      <c r="K108" s="119">
        <f t="shared" si="10"/>
        <v>278099537414.07001</v>
      </c>
      <c r="L108" s="119">
        <f t="shared" si="10"/>
        <v>276522023538.41003</v>
      </c>
      <c r="M108" s="119"/>
      <c r="N108" s="119"/>
    </row>
    <row r="109" spans="2:14" s="89" customFormat="1" x14ac:dyDescent="0.2">
      <c r="B109" s="90" t="s">
        <v>201</v>
      </c>
      <c r="C109" s="150">
        <v>0</v>
      </c>
      <c r="D109" s="119">
        <v>115009428.09999999</v>
      </c>
      <c r="E109" s="150">
        <v>0</v>
      </c>
      <c r="F109" s="119">
        <v>6400000000</v>
      </c>
      <c r="G109" s="150">
        <v>0</v>
      </c>
      <c r="H109" s="150">
        <v>0</v>
      </c>
      <c r="I109" s="150">
        <v>0</v>
      </c>
      <c r="J109" s="150">
        <v>0</v>
      </c>
      <c r="K109" s="158">
        <v>0</v>
      </c>
      <c r="L109" s="158">
        <v>0</v>
      </c>
      <c r="M109" s="158"/>
      <c r="N109" s="158"/>
    </row>
    <row r="110" spans="2:14" x14ac:dyDescent="0.2">
      <c r="B110" s="98" t="s">
        <v>202</v>
      </c>
      <c r="C110" s="144">
        <v>0</v>
      </c>
      <c r="D110" s="120">
        <v>115009428.09999999</v>
      </c>
      <c r="E110" s="144">
        <v>0</v>
      </c>
      <c r="F110" s="120">
        <v>0</v>
      </c>
      <c r="G110" s="144">
        <v>0</v>
      </c>
      <c r="H110" s="150">
        <v>0</v>
      </c>
      <c r="I110" s="150">
        <v>0</v>
      </c>
      <c r="J110" s="150">
        <v>0</v>
      </c>
      <c r="K110" s="158">
        <v>0</v>
      </c>
      <c r="L110" s="158">
        <v>0</v>
      </c>
      <c r="M110" s="158"/>
      <c r="N110" s="158"/>
    </row>
    <row r="111" spans="2:14" x14ac:dyDescent="0.2">
      <c r="B111" s="101" t="s">
        <v>203</v>
      </c>
      <c r="C111" s="144">
        <v>0</v>
      </c>
      <c r="D111" s="120">
        <v>115009428.09999999</v>
      </c>
      <c r="E111" s="144">
        <v>0</v>
      </c>
      <c r="F111" s="120">
        <v>0</v>
      </c>
      <c r="G111" s="144">
        <v>0</v>
      </c>
      <c r="H111" s="150">
        <v>0</v>
      </c>
      <c r="I111" s="150">
        <v>0</v>
      </c>
      <c r="J111" s="150">
        <v>0</v>
      </c>
      <c r="K111" s="158">
        <v>0</v>
      </c>
      <c r="L111" s="158">
        <v>0</v>
      </c>
      <c r="M111" s="158"/>
      <c r="N111" s="158"/>
    </row>
    <row r="112" spans="2:14" x14ac:dyDescent="0.2">
      <c r="B112" s="90" t="s">
        <v>204</v>
      </c>
      <c r="C112" s="144">
        <v>0</v>
      </c>
      <c r="D112" s="144">
        <v>0</v>
      </c>
      <c r="E112" s="144">
        <v>0</v>
      </c>
      <c r="F112" s="144">
        <v>0</v>
      </c>
      <c r="G112" s="144">
        <v>0</v>
      </c>
      <c r="H112" s="150">
        <v>0</v>
      </c>
      <c r="I112" s="150">
        <v>0</v>
      </c>
      <c r="J112" s="150">
        <v>0</v>
      </c>
      <c r="K112" s="158">
        <v>0</v>
      </c>
      <c r="L112" s="158">
        <v>0</v>
      </c>
      <c r="M112" s="158"/>
      <c r="N112" s="158"/>
    </row>
    <row r="113" spans="2:14" x14ac:dyDescent="0.2">
      <c r="B113" s="98" t="s">
        <v>205</v>
      </c>
      <c r="C113" s="144">
        <v>0</v>
      </c>
      <c r="D113" s="144">
        <v>0</v>
      </c>
      <c r="E113" s="144">
        <v>0</v>
      </c>
      <c r="F113" s="144">
        <v>0</v>
      </c>
      <c r="G113" s="144">
        <v>0</v>
      </c>
      <c r="H113" s="150">
        <v>0</v>
      </c>
      <c r="I113" s="150">
        <v>0</v>
      </c>
      <c r="J113" s="150">
        <v>0</v>
      </c>
      <c r="K113" s="158">
        <v>0</v>
      </c>
      <c r="L113" s="158">
        <v>0</v>
      </c>
      <c r="M113" s="158"/>
      <c r="N113" s="158"/>
    </row>
    <row r="114" spans="2:14" s="89" customFormat="1" x14ac:dyDescent="0.2">
      <c r="B114" s="90" t="s">
        <v>206</v>
      </c>
      <c r="C114" s="150">
        <v>0</v>
      </c>
      <c r="D114" s="150">
        <v>0</v>
      </c>
      <c r="E114" s="150">
        <v>0</v>
      </c>
      <c r="F114" s="119">
        <v>6400000000</v>
      </c>
      <c r="G114" s="150">
        <v>0</v>
      </c>
      <c r="H114" s="150">
        <v>0</v>
      </c>
      <c r="I114" s="150">
        <v>0</v>
      </c>
      <c r="J114" s="150">
        <v>0</v>
      </c>
      <c r="K114" s="158">
        <v>0</v>
      </c>
      <c r="L114" s="158">
        <v>0</v>
      </c>
      <c r="M114" s="158"/>
      <c r="N114" s="158"/>
    </row>
    <row r="115" spans="2:14" x14ac:dyDescent="0.2">
      <c r="B115" s="98" t="s">
        <v>207</v>
      </c>
      <c r="C115" s="144">
        <v>0</v>
      </c>
      <c r="D115" s="144">
        <v>0</v>
      </c>
      <c r="E115" s="144">
        <v>0</v>
      </c>
      <c r="F115" s="120">
        <v>6400000000</v>
      </c>
      <c r="G115" s="144">
        <v>0</v>
      </c>
      <c r="H115" s="150">
        <v>0</v>
      </c>
      <c r="I115" s="150">
        <v>0</v>
      </c>
      <c r="J115" s="150">
        <v>0</v>
      </c>
      <c r="K115" s="158">
        <v>0</v>
      </c>
      <c r="L115" s="158">
        <v>0</v>
      </c>
      <c r="M115" s="158"/>
      <c r="N115" s="158"/>
    </row>
    <row r="116" spans="2:14" s="89" customFormat="1" x14ac:dyDescent="0.2">
      <c r="B116" s="90" t="s">
        <v>208</v>
      </c>
      <c r="C116" s="119">
        <v>136846580197.17998</v>
      </c>
      <c r="D116" s="119">
        <v>253287805219.01996</v>
      </c>
      <c r="E116" s="119">
        <v>180311638752.11002</v>
      </c>
      <c r="F116" s="119">
        <v>182514149746.66998</v>
      </c>
      <c r="G116" s="119">
        <v>216095623995.88998</v>
      </c>
      <c r="H116" s="119">
        <v>244040380279.25</v>
      </c>
      <c r="I116" s="119">
        <v>599467288501.16016</v>
      </c>
      <c r="J116" s="119">
        <v>221718103025.68002</v>
      </c>
      <c r="K116" s="119">
        <v>278099537414.07001</v>
      </c>
      <c r="L116" s="119">
        <f>L117+L121</f>
        <v>276522023538.41003</v>
      </c>
      <c r="M116" s="119"/>
      <c r="N116" s="119"/>
    </row>
    <row r="117" spans="2:14" s="89" customFormat="1" x14ac:dyDescent="0.2">
      <c r="B117" s="91" t="s">
        <v>209</v>
      </c>
      <c r="C117" s="119">
        <v>98717056847.199997</v>
      </c>
      <c r="D117" s="119">
        <v>198325949999.99997</v>
      </c>
      <c r="E117" s="119">
        <v>146011169500</v>
      </c>
      <c r="F117" s="119">
        <v>164825123776</v>
      </c>
      <c r="G117" s="119">
        <v>181751252392.31</v>
      </c>
      <c r="H117" s="119">
        <v>212693205818</v>
      </c>
      <c r="I117" s="119">
        <v>470465267006.46008</v>
      </c>
      <c r="J117" s="119">
        <v>197656020071.77002</v>
      </c>
      <c r="K117" s="119">
        <v>234153695214.37</v>
      </c>
      <c r="L117" s="119">
        <f>SUM(L118:L120)</f>
        <v>184543795481.07001</v>
      </c>
      <c r="M117" s="119"/>
      <c r="N117" s="119"/>
    </row>
    <row r="118" spans="2:14" x14ac:dyDescent="0.2">
      <c r="B118" s="101" t="s">
        <v>210</v>
      </c>
      <c r="C118" s="120">
        <v>33647805119.199997</v>
      </c>
      <c r="D118" s="120">
        <v>42000000000</v>
      </c>
      <c r="E118" s="120">
        <v>77425869500</v>
      </c>
      <c r="F118" s="120">
        <v>85000000000</v>
      </c>
      <c r="G118" s="120">
        <v>0</v>
      </c>
      <c r="H118" s="120">
        <v>87375900000</v>
      </c>
      <c r="I118" s="120">
        <v>122567250000</v>
      </c>
      <c r="J118" s="120">
        <v>36329199996.020004</v>
      </c>
      <c r="K118" s="120">
        <v>100000000000</v>
      </c>
      <c r="L118" s="120">
        <v>90000000000</v>
      </c>
      <c r="M118" s="120"/>
      <c r="N118" s="120"/>
    </row>
    <row r="119" spans="2:14" x14ac:dyDescent="0.2">
      <c r="B119" s="101" t="s">
        <v>211</v>
      </c>
      <c r="C119" s="120">
        <v>65069251728</v>
      </c>
      <c r="D119" s="120">
        <v>70001667492.699997</v>
      </c>
      <c r="E119" s="120">
        <v>68585300000</v>
      </c>
      <c r="F119" s="120">
        <v>79825123776</v>
      </c>
      <c r="G119" s="120">
        <v>0</v>
      </c>
      <c r="H119" s="120">
        <v>125317305818</v>
      </c>
      <c r="I119" s="120">
        <v>347898017006.46008</v>
      </c>
      <c r="J119" s="120">
        <v>161326820075.75</v>
      </c>
      <c r="K119" s="120">
        <v>134153695214.37</v>
      </c>
      <c r="L119" s="120">
        <v>94543795481.069992</v>
      </c>
      <c r="M119" s="120"/>
      <c r="N119" s="120"/>
    </row>
    <row r="120" spans="2:14" x14ac:dyDescent="0.2">
      <c r="B120" s="105" t="s">
        <v>212</v>
      </c>
      <c r="C120" s="157">
        <v>0</v>
      </c>
      <c r="D120" s="157">
        <v>86324282507.300003</v>
      </c>
      <c r="E120" s="157">
        <v>0</v>
      </c>
      <c r="F120" s="157">
        <v>0</v>
      </c>
      <c r="G120" s="157">
        <v>0</v>
      </c>
      <c r="H120" s="157">
        <v>0</v>
      </c>
      <c r="I120" s="157">
        <v>0</v>
      </c>
      <c r="J120" s="157">
        <v>0</v>
      </c>
      <c r="K120" s="159">
        <v>0</v>
      </c>
      <c r="L120" s="159">
        <v>0</v>
      </c>
      <c r="M120" s="159"/>
      <c r="N120" s="159"/>
    </row>
    <row r="121" spans="2:14" s="89" customFormat="1" x14ac:dyDescent="0.2">
      <c r="B121" s="91" t="s">
        <v>213</v>
      </c>
      <c r="C121" s="119">
        <v>38129523349.980003</v>
      </c>
      <c r="D121" s="119">
        <v>54961855219.019989</v>
      </c>
      <c r="E121" s="119">
        <v>34300469252.110008</v>
      </c>
      <c r="F121" s="119">
        <v>17689025970.670002</v>
      </c>
      <c r="G121" s="119">
        <v>34344371603.579994</v>
      </c>
      <c r="H121" s="119">
        <v>31347174461.249992</v>
      </c>
      <c r="I121" s="119">
        <v>129002021494.70006</v>
      </c>
      <c r="J121" s="119">
        <v>24062082953.910004</v>
      </c>
      <c r="K121" s="119">
        <v>43945842199.699997</v>
      </c>
      <c r="L121" s="119">
        <f>SUM(L122:L123)</f>
        <v>91978228057.339996</v>
      </c>
      <c r="M121" s="119"/>
      <c r="N121" s="119"/>
    </row>
    <row r="122" spans="2:14" ht="13.5" customHeight="1" x14ac:dyDescent="0.2">
      <c r="B122" s="101" t="s">
        <v>214</v>
      </c>
      <c r="C122" s="144">
        <v>0</v>
      </c>
      <c r="D122" s="144">
        <v>0</v>
      </c>
      <c r="E122" s="144">
        <v>0</v>
      </c>
      <c r="F122" s="144">
        <v>0</v>
      </c>
      <c r="G122" s="144">
        <v>0</v>
      </c>
      <c r="H122" s="150">
        <v>0</v>
      </c>
      <c r="I122" s="120">
        <v>7500000000</v>
      </c>
      <c r="J122" s="144">
        <v>0</v>
      </c>
      <c r="K122" s="149">
        <v>0</v>
      </c>
      <c r="L122" s="149">
        <v>0</v>
      </c>
      <c r="M122" s="149"/>
      <c r="N122" s="149"/>
    </row>
    <row r="123" spans="2:14" ht="11.25" customHeight="1" x14ac:dyDescent="0.2">
      <c r="B123" s="101" t="s">
        <v>215</v>
      </c>
      <c r="C123" s="144">
        <v>0</v>
      </c>
      <c r="D123" s="120">
        <v>54961855219.019989</v>
      </c>
      <c r="E123" s="144">
        <v>0</v>
      </c>
      <c r="F123" s="144">
        <v>0</v>
      </c>
      <c r="G123" s="144">
        <v>0</v>
      </c>
      <c r="H123" s="120">
        <v>31347174461.249992</v>
      </c>
      <c r="I123" s="120">
        <v>121502021494.70006</v>
      </c>
      <c r="J123" s="120">
        <v>24062082953.910004</v>
      </c>
      <c r="K123" s="120">
        <v>43945842199.699997</v>
      </c>
      <c r="L123" s="120">
        <v>91978228057.339996</v>
      </c>
      <c r="M123" s="120"/>
      <c r="N123" s="120"/>
    </row>
    <row r="124" spans="2:14" s="89" customFormat="1" x14ac:dyDescent="0.2">
      <c r="B124" s="110" t="s">
        <v>216</v>
      </c>
      <c r="C124" s="150">
        <v>0</v>
      </c>
      <c r="D124" s="150">
        <v>0</v>
      </c>
      <c r="E124" s="150">
        <v>0</v>
      </c>
      <c r="F124" s="150">
        <v>0</v>
      </c>
      <c r="G124" s="150">
        <v>0</v>
      </c>
      <c r="H124" s="150">
        <v>0</v>
      </c>
      <c r="I124" s="144">
        <v>0</v>
      </c>
      <c r="J124" s="144">
        <v>0</v>
      </c>
      <c r="K124" s="144">
        <v>0</v>
      </c>
      <c r="L124" s="144">
        <v>0</v>
      </c>
      <c r="M124" s="144"/>
      <c r="N124" s="144"/>
    </row>
    <row r="125" spans="2:14" x14ac:dyDescent="0.2">
      <c r="B125" s="101" t="s">
        <v>217</v>
      </c>
      <c r="C125" s="144">
        <v>0</v>
      </c>
      <c r="D125" s="144">
        <v>0</v>
      </c>
      <c r="E125" s="144">
        <v>0</v>
      </c>
      <c r="F125" s="144">
        <v>0</v>
      </c>
      <c r="G125" s="144">
        <v>0</v>
      </c>
      <c r="H125" s="150">
        <v>0</v>
      </c>
      <c r="I125" s="150">
        <v>0</v>
      </c>
      <c r="J125" s="150">
        <v>0</v>
      </c>
      <c r="K125" s="150">
        <v>0</v>
      </c>
      <c r="L125" s="150">
        <v>0</v>
      </c>
      <c r="M125" s="150"/>
      <c r="N125" s="150"/>
    </row>
    <row r="126" spans="2:14" s="89" customFormat="1" x14ac:dyDescent="0.2">
      <c r="B126" s="110" t="s">
        <v>218</v>
      </c>
      <c r="C126" s="150">
        <v>0</v>
      </c>
      <c r="D126" s="150">
        <v>0</v>
      </c>
      <c r="E126" s="150">
        <v>0</v>
      </c>
      <c r="F126" s="150">
        <v>0</v>
      </c>
      <c r="G126" s="150">
        <v>0</v>
      </c>
      <c r="H126" s="150">
        <v>0</v>
      </c>
      <c r="I126" s="150">
        <v>0</v>
      </c>
      <c r="J126" s="150">
        <v>0</v>
      </c>
      <c r="K126" s="150">
        <v>0</v>
      </c>
      <c r="L126" s="150">
        <v>0</v>
      </c>
      <c r="M126" s="150"/>
      <c r="N126" s="150"/>
    </row>
    <row r="127" spans="2:14" x14ac:dyDescent="0.2">
      <c r="B127" s="101" t="s">
        <v>219</v>
      </c>
      <c r="C127" s="144">
        <v>0</v>
      </c>
      <c r="D127" s="144">
        <v>0</v>
      </c>
      <c r="E127" s="144">
        <v>0</v>
      </c>
      <c r="F127" s="144">
        <v>0</v>
      </c>
      <c r="G127" s="144">
        <v>0</v>
      </c>
      <c r="H127" s="150">
        <v>0</v>
      </c>
      <c r="I127" s="150">
        <v>0</v>
      </c>
      <c r="J127" s="150">
        <v>0</v>
      </c>
      <c r="K127" s="150">
        <v>0</v>
      </c>
      <c r="L127" s="150">
        <v>0</v>
      </c>
      <c r="M127" s="150"/>
      <c r="N127" s="150"/>
    </row>
    <row r="128" spans="2:14" x14ac:dyDescent="0.2">
      <c r="B128" s="90" t="s">
        <v>220</v>
      </c>
      <c r="C128" s="150">
        <v>0</v>
      </c>
      <c r="D128" s="150">
        <v>0</v>
      </c>
      <c r="E128" s="150">
        <v>0</v>
      </c>
      <c r="F128" s="150">
        <v>0</v>
      </c>
      <c r="G128" s="150">
        <v>0</v>
      </c>
      <c r="H128" s="150">
        <v>0</v>
      </c>
      <c r="I128" s="150">
        <v>0</v>
      </c>
      <c r="J128" s="150">
        <v>0</v>
      </c>
      <c r="K128" s="158">
        <v>0</v>
      </c>
      <c r="L128" s="119">
        <f>L129</f>
        <v>-500</v>
      </c>
      <c r="M128" s="119"/>
      <c r="N128" s="119"/>
    </row>
    <row r="129" spans="2:14" x14ac:dyDescent="0.2">
      <c r="B129" s="110" t="s">
        <v>221</v>
      </c>
      <c r="C129" s="150">
        <v>0</v>
      </c>
      <c r="D129" s="150">
        <v>0</v>
      </c>
      <c r="E129" s="150">
        <v>0</v>
      </c>
      <c r="F129" s="150">
        <v>0</v>
      </c>
      <c r="G129" s="150">
        <v>0</v>
      </c>
      <c r="H129" s="150">
        <v>0</v>
      </c>
      <c r="I129" s="150">
        <v>0</v>
      </c>
      <c r="J129" s="150">
        <v>0</v>
      </c>
      <c r="K129" s="158">
        <v>0</v>
      </c>
      <c r="L129" s="119">
        <f>L130</f>
        <v>-500</v>
      </c>
      <c r="M129" s="119"/>
      <c r="N129" s="119"/>
    </row>
    <row r="130" spans="2:14" x14ac:dyDescent="0.2">
      <c r="B130" s="101" t="s">
        <v>222</v>
      </c>
      <c r="C130" s="144">
        <v>0</v>
      </c>
      <c r="D130" s="144">
        <v>0</v>
      </c>
      <c r="E130" s="144">
        <v>0</v>
      </c>
      <c r="F130" s="144">
        <v>0</v>
      </c>
      <c r="G130" s="144">
        <v>0</v>
      </c>
      <c r="H130" s="150">
        <v>0</v>
      </c>
      <c r="I130" s="150">
        <v>0</v>
      </c>
      <c r="J130" s="150">
        <v>0</v>
      </c>
      <c r="K130" s="158">
        <v>0</v>
      </c>
      <c r="L130" s="119">
        <v>-500</v>
      </c>
      <c r="M130" s="119"/>
      <c r="N130" s="119"/>
    </row>
    <row r="131" spans="2:14" x14ac:dyDescent="0.2">
      <c r="B131" s="90" t="s">
        <v>223</v>
      </c>
      <c r="C131" s="150">
        <v>0</v>
      </c>
      <c r="D131" s="150">
        <v>0</v>
      </c>
      <c r="E131" s="150">
        <v>0</v>
      </c>
      <c r="F131" s="150">
        <v>0</v>
      </c>
      <c r="G131" s="150">
        <v>0</v>
      </c>
      <c r="H131" s="150">
        <v>0</v>
      </c>
      <c r="I131" s="150">
        <v>0</v>
      </c>
      <c r="J131" s="119">
        <v>7357326503.25</v>
      </c>
      <c r="K131" s="161">
        <v>1132390000</v>
      </c>
      <c r="L131" s="161">
        <f>L132+L134+L137+L141</f>
        <v>18255444657.580002</v>
      </c>
      <c r="M131" s="161"/>
      <c r="N131" s="161"/>
    </row>
    <row r="132" spans="2:14" x14ac:dyDescent="0.2">
      <c r="B132" s="110" t="s">
        <v>224</v>
      </c>
      <c r="C132" s="144">
        <v>0</v>
      </c>
      <c r="D132" s="144">
        <v>0</v>
      </c>
      <c r="E132" s="144">
        <v>0</v>
      </c>
      <c r="F132" s="144">
        <v>0</v>
      </c>
      <c r="G132" s="144">
        <v>0</v>
      </c>
      <c r="H132" s="150">
        <v>0</v>
      </c>
      <c r="I132" s="150">
        <v>0</v>
      </c>
      <c r="J132" s="119">
        <v>7357326503.25</v>
      </c>
      <c r="K132" s="161">
        <v>1132390000</v>
      </c>
      <c r="L132" s="162">
        <f>L133</f>
        <v>0</v>
      </c>
      <c r="M132" s="161"/>
      <c r="N132" s="161"/>
    </row>
    <row r="133" spans="2:14" x14ac:dyDescent="0.2">
      <c r="B133" s="92" t="s">
        <v>225</v>
      </c>
      <c r="C133" s="144">
        <v>0</v>
      </c>
      <c r="D133" s="144">
        <v>0</v>
      </c>
      <c r="E133" s="144">
        <v>0</v>
      </c>
      <c r="F133" s="144">
        <v>0</v>
      </c>
      <c r="G133" s="144">
        <v>0</v>
      </c>
      <c r="H133" s="150">
        <v>0</v>
      </c>
      <c r="I133" s="150">
        <v>0</v>
      </c>
      <c r="J133" s="119">
        <v>5911985901.1999998</v>
      </c>
      <c r="K133" s="160">
        <v>1132390000</v>
      </c>
      <c r="L133" s="163">
        <v>0</v>
      </c>
      <c r="M133" s="120"/>
      <c r="N133" s="120"/>
    </row>
    <row r="134" spans="2:14" x14ac:dyDescent="0.2">
      <c r="B134" s="116" t="s">
        <v>226</v>
      </c>
      <c r="C134" s="144">
        <v>0</v>
      </c>
      <c r="D134" s="144">
        <v>0</v>
      </c>
      <c r="E134" s="144">
        <v>0</v>
      </c>
      <c r="F134" s="144">
        <v>0</v>
      </c>
      <c r="G134" s="144">
        <v>0</v>
      </c>
      <c r="H134" s="150">
        <v>0</v>
      </c>
      <c r="I134" s="150">
        <v>0</v>
      </c>
      <c r="J134" s="119">
        <v>3173560409.1999998</v>
      </c>
      <c r="K134" s="162">
        <v>0</v>
      </c>
      <c r="L134" s="162">
        <v>0</v>
      </c>
      <c r="M134" s="162"/>
      <c r="N134" s="162"/>
    </row>
    <row r="135" spans="2:14" x14ac:dyDescent="0.2">
      <c r="B135" s="117" t="s">
        <v>227</v>
      </c>
      <c r="C135" s="144">
        <v>0</v>
      </c>
      <c r="D135" s="144">
        <v>0</v>
      </c>
      <c r="E135" s="144">
        <v>0</v>
      </c>
      <c r="F135" s="144">
        <v>0</v>
      </c>
      <c r="G135" s="144">
        <v>0</v>
      </c>
      <c r="H135" s="150">
        <v>0</v>
      </c>
      <c r="I135" s="150">
        <v>0</v>
      </c>
      <c r="J135" s="119">
        <v>3173560409.1999998</v>
      </c>
      <c r="K135" s="163">
        <v>0</v>
      </c>
      <c r="L135" s="163">
        <v>0</v>
      </c>
      <c r="M135" s="163"/>
      <c r="N135" s="163"/>
    </row>
    <row r="136" spans="2:14" x14ac:dyDescent="0.2">
      <c r="B136" s="118" t="s">
        <v>228</v>
      </c>
      <c r="C136" s="144">
        <v>0</v>
      </c>
      <c r="D136" s="144">
        <v>0</v>
      </c>
      <c r="E136" s="144">
        <v>0</v>
      </c>
      <c r="F136" s="144">
        <v>0</v>
      </c>
      <c r="G136" s="144">
        <v>0</v>
      </c>
      <c r="H136" s="150">
        <v>0</v>
      </c>
      <c r="I136" s="150">
        <v>0</v>
      </c>
      <c r="J136" s="119">
        <v>3173560409.1999998</v>
      </c>
      <c r="K136" s="163">
        <v>0</v>
      </c>
      <c r="L136" s="163">
        <v>0</v>
      </c>
      <c r="M136" s="163"/>
      <c r="N136" s="163"/>
    </row>
    <row r="137" spans="2:14" x14ac:dyDescent="0.2">
      <c r="B137" s="116" t="s">
        <v>229</v>
      </c>
      <c r="C137" s="144">
        <v>0</v>
      </c>
      <c r="D137" s="144">
        <v>0</v>
      </c>
      <c r="E137" s="144">
        <v>0</v>
      </c>
      <c r="F137" s="144">
        <v>0</v>
      </c>
      <c r="G137" s="144">
        <v>0</v>
      </c>
      <c r="H137" s="150">
        <v>0</v>
      </c>
      <c r="I137" s="150">
        <v>0</v>
      </c>
      <c r="J137" s="119">
        <v>2738425492</v>
      </c>
      <c r="K137" s="162">
        <v>0</v>
      </c>
      <c r="L137" s="161">
        <f>L138</f>
        <v>15868270000</v>
      </c>
      <c r="M137" s="161"/>
      <c r="N137" s="161"/>
    </row>
    <row r="138" spans="2:14" x14ac:dyDescent="0.2">
      <c r="B138" s="117" t="s">
        <v>227</v>
      </c>
      <c r="C138" s="144">
        <v>0</v>
      </c>
      <c r="D138" s="144">
        <v>0</v>
      </c>
      <c r="E138" s="144">
        <v>0</v>
      </c>
      <c r="F138" s="144">
        <v>0</v>
      </c>
      <c r="G138" s="144">
        <v>0</v>
      </c>
      <c r="H138" s="150">
        <v>0</v>
      </c>
      <c r="I138" s="150">
        <v>0</v>
      </c>
      <c r="J138" s="119">
        <v>2738425492</v>
      </c>
      <c r="K138" s="163">
        <v>0</v>
      </c>
      <c r="L138" s="160">
        <f>SUM(L139:L139)</f>
        <v>15868270000</v>
      </c>
      <c r="M138" s="160"/>
      <c r="N138" s="160"/>
    </row>
    <row r="139" spans="2:14" x14ac:dyDescent="0.2">
      <c r="B139" s="118" t="s">
        <v>230</v>
      </c>
      <c r="C139" s="144">
        <v>0</v>
      </c>
      <c r="D139" s="144">
        <v>0</v>
      </c>
      <c r="E139" s="144">
        <v>0</v>
      </c>
      <c r="F139" s="144">
        <v>0</v>
      </c>
      <c r="G139" s="144">
        <v>0</v>
      </c>
      <c r="H139" s="150">
        <v>0</v>
      </c>
      <c r="I139" s="150">
        <v>0</v>
      </c>
      <c r="J139" s="119">
        <v>2738425492</v>
      </c>
      <c r="K139" s="163">
        <v>0</v>
      </c>
      <c r="L139" s="160">
        <v>15868270000</v>
      </c>
      <c r="M139" s="160"/>
      <c r="N139" s="160"/>
    </row>
    <row r="140" spans="2:14" x14ac:dyDescent="0.2">
      <c r="B140" s="92" t="s">
        <v>231</v>
      </c>
      <c r="C140" s="144">
        <v>0</v>
      </c>
      <c r="D140" s="144">
        <v>0</v>
      </c>
      <c r="E140" s="144">
        <v>0</v>
      </c>
      <c r="F140" s="144">
        <v>0</v>
      </c>
      <c r="G140" s="144">
        <v>0</v>
      </c>
      <c r="H140" s="150">
        <v>0</v>
      </c>
      <c r="I140" s="150">
        <v>0</v>
      </c>
      <c r="J140" s="119">
        <v>1445340602.05</v>
      </c>
      <c r="K140" s="163">
        <v>0</v>
      </c>
      <c r="L140" s="163">
        <v>0</v>
      </c>
      <c r="M140" s="163"/>
      <c r="N140" s="163"/>
    </row>
    <row r="141" spans="2:14" x14ac:dyDescent="0.2">
      <c r="B141" s="116" t="s">
        <v>232</v>
      </c>
      <c r="C141" s="144">
        <v>0</v>
      </c>
      <c r="D141" s="144">
        <v>0</v>
      </c>
      <c r="E141" s="144">
        <v>0</v>
      </c>
      <c r="F141" s="144">
        <v>0</v>
      </c>
      <c r="G141" s="144">
        <v>0</v>
      </c>
      <c r="H141" s="150">
        <v>0</v>
      </c>
      <c r="I141" s="150">
        <v>0</v>
      </c>
      <c r="J141" s="119">
        <v>1445340602.05</v>
      </c>
      <c r="K141" s="162">
        <v>0</v>
      </c>
      <c r="L141" s="161">
        <f>L142</f>
        <v>2387174657.5799999</v>
      </c>
      <c r="M141" s="161"/>
      <c r="N141" s="161"/>
    </row>
    <row r="142" spans="2:14" x14ac:dyDescent="0.2">
      <c r="B142" s="117" t="s">
        <v>233</v>
      </c>
      <c r="C142" s="144">
        <v>0</v>
      </c>
      <c r="D142" s="144">
        <v>0</v>
      </c>
      <c r="E142" s="144">
        <v>0</v>
      </c>
      <c r="F142" s="144">
        <v>0</v>
      </c>
      <c r="G142" s="144">
        <v>0</v>
      </c>
      <c r="H142" s="150">
        <v>0</v>
      </c>
      <c r="I142" s="150">
        <v>0</v>
      </c>
      <c r="J142" s="119">
        <v>1445340602.05</v>
      </c>
      <c r="K142" s="163">
        <v>0</v>
      </c>
      <c r="L142" s="160">
        <f>SUM(L143:L144)</f>
        <v>2387174657.5799999</v>
      </c>
      <c r="M142" s="160"/>
      <c r="N142" s="160"/>
    </row>
    <row r="143" spans="2:14" x14ac:dyDescent="0.2">
      <c r="B143" s="118" t="s">
        <v>234</v>
      </c>
      <c r="C143" s="144">
        <v>0</v>
      </c>
      <c r="D143" s="144">
        <v>0</v>
      </c>
      <c r="E143" s="144">
        <v>0</v>
      </c>
      <c r="F143" s="144">
        <v>0</v>
      </c>
      <c r="G143" s="144">
        <v>0</v>
      </c>
      <c r="H143" s="150">
        <v>0</v>
      </c>
      <c r="I143" s="150">
        <v>0</v>
      </c>
      <c r="J143" s="119">
        <v>205479452.05000001</v>
      </c>
      <c r="K143" s="163">
        <v>0</v>
      </c>
      <c r="L143" s="160">
        <v>2387174657.5799999</v>
      </c>
      <c r="M143" s="160"/>
      <c r="N143" s="160"/>
    </row>
    <row r="144" spans="2:14" x14ac:dyDescent="0.2">
      <c r="B144" s="118" t="s">
        <v>235</v>
      </c>
      <c r="C144" s="144">
        <v>0</v>
      </c>
      <c r="D144" s="144">
        <v>0</v>
      </c>
      <c r="E144" s="144">
        <v>0</v>
      </c>
      <c r="F144" s="144">
        <v>0</v>
      </c>
      <c r="G144" s="144">
        <v>0</v>
      </c>
      <c r="H144" s="150">
        <v>0</v>
      </c>
      <c r="I144" s="150">
        <v>0</v>
      </c>
      <c r="J144" s="119">
        <v>1239861150</v>
      </c>
      <c r="K144" s="163">
        <v>0</v>
      </c>
      <c r="L144" s="163">
        <v>0</v>
      </c>
      <c r="M144" s="163"/>
      <c r="N144" s="163"/>
    </row>
    <row r="145" spans="2:14" x14ac:dyDescent="0.2">
      <c r="B145" s="113" t="s">
        <v>236</v>
      </c>
      <c r="C145" s="151">
        <f>+C146+C151+C170+C173</f>
        <v>136946276823.40997</v>
      </c>
      <c r="D145" s="151">
        <f t="shared" ref="D145:N145" si="11">+D146+D151+D170+D173</f>
        <v>167078532139.82001</v>
      </c>
      <c r="E145" s="151">
        <f t="shared" si="11"/>
        <v>180311638752.11002</v>
      </c>
      <c r="F145" s="151">
        <f t="shared" si="11"/>
        <v>188914149746.66998</v>
      </c>
      <c r="G145" s="151">
        <f t="shared" si="11"/>
        <v>217376902950.82999</v>
      </c>
      <c r="H145" s="151">
        <f t="shared" si="11"/>
        <v>244040380279.25</v>
      </c>
      <c r="I145" s="151">
        <f t="shared" si="11"/>
        <v>599467288501.16016</v>
      </c>
      <c r="J145" s="151">
        <f t="shared" si="11"/>
        <v>229210202092.42001</v>
      </c>
      <c r="K145" s="151">
        <f t="shared" si="11"/>
        <v>310367328959.47003</v>
      </c>
      <c r="L145" s="151">
        <f t="shared" si="11"/>
        <v>321141898015.19006</v>
      </c>
      <c r="M145" s="151">
        <f t="shared" si="11"/>
        <v>328750263532.65002</v>
      </c>
      <c r="N145" s="151">
        <f t="shared" si="11"/>
        <v>367874799396.47992</v>
      </c>
    </row>
    <row r="146" spans="2:14" x14ac:dyDescent="0.2">
      <c r="B146" s="121" t="s">
        <v>189</v>
      </c>
      <c r="C146" s="119">
        <f>C147+C150</f>
        <v>99696626.230000004</v>
      </c>
      <c r="D146" s="119">
        <f t="shared" ref="D146:L146" si="12">D147+D150</f>
        <v>0</v>
      </c>
      <c r="E146" s="119">
        <f t="shared" si="12"/>
        <v>0</v>
      </c>
      <c r="F146" s="119">
        <f t="shared" si="12"/>
        <v>0</v>
      </c>
      <c r="G146" s="119">
        <f t="shared" si="12"/>
        <v>1281278954.9400001</v>
      </c>
      <c r="H146" s="119">
        <f t="shared" si="12"/>
        <v>0</v>
      </c>
      <c r="I146" s="119">
        <f t="shared" si="12"/>
        <v>0</v>
      </c>
      <c r="J146" s="119">
        <f t="shared" si="12"/>
        <v>134772563.49000001</v>
      </c>
      <c r="K146" s="119">
        <f t="shared" si="12"/>
        <v>31135401545.400002</v>
      </c>
      <c r="L146" s="119">
        <f t="shared" si="12"/>
        <v>26364430319.200001</v>
      </c>
      <c r="M146" s="119">
        <v>9100217500</v>
      </c>
      <c r="N146" s="119">
        <v>6959877160.9099998</v>
      </c>
    </row>
    <row r="147" spans="2:14" x14ac:dyDescent="0.2">
      <c r="B147" s="90" t="s">
        <v>190</v>
      </c>
      <c r="C147" s="150">
        <v>0</v>
      </c>
      <c r="D147" s="150">
        <v>0</v>
      </c>
      <c r="E147" s="150">
        <v>0</v>
      </c>
      <c r="F147" s="150">
        <v>0</v>
      </c>
      <c r="G147" s="150">
        <v>0</v>
      </c>
      <c r="H147" s="150">
        <v>0</v>
      </c>
      <c r="I147" s="150">
        <v>0</v>
      </c>
      <c r="J147" s="119">
        <v>134772563.49000001</v>
      </c>
      <c r="K147" s="119">
        <v>30782450773.200001</v>
      </c>
      <c r="L147" s="119">
        <f>L148</f>
        <v>23600000000</v>
      </c>
      <c r="M147" s="119"/>
      <c r="N147" s="119"/>
    </row>
    <row r="148" spans="2:14" x14ac:dyDescent="0.2">
      <c r="B148" s="98" t="s">
        <v>191</v>
      </c>
      <c r="C148" s="144">
        <v>0</v>
      </c>
      <c r="D148" s="144">
        <v>0</v>
      </c>
      <c r="E148" s="144">
        <v>0</v>
      </c>
      <c r="F148" s="144">
        <v>0</v>
      </c>
      <c r="G148" s="144">
        <v>0</v>
      </c>
      <c r="H148" s="150">
        <v>0</v>
      </c>
      <c r="I148" s="150">
        <v>0</v>
      </c>
      <c r="J148" s="150">
        <v>0</v>
      </c>
      <c r="K148" s="119">
        <v>30429500000</v>
      </c>
      <c r="L148" s="119">
        <v>23600000000</v>
      </c>
      <c r="M148" s="119"/>
      <c r="N148" s="119"/>
    </row>
    <row r="149" spans="2:14" hidden="1" x14ac:dyDescent="0.2">
      <c r="B149" s="101" t="s">
        <v>192</v>
      </c>
      <c r="C149" s="120">
        <v>0</v>
      </c>
      <c r="D149" s="120">
        <v>0</v>
      </c>
      <c r="E149" s="120">
        <v>0</v>
      </c>
      <c r="F149" s="120">
        <v>0</v>
      </c>
      <c r="G149" s="120">
        <v>0</v>
      </c>
      <c r="H149" s="119">
        <v>0</v>
      </c>
      <c r="I149" s="119">
        <v>0</v>
      </c>
      <c r="J149" s="150">
        <v>0</v>
      </c>
      <c r="K149" s="119"/>
      <c r="L149" s="119"/>
      <c r="M149" s="119"/>
      <c r="N149" s="119"/>
    </row>
    <row r="150" spans="2:14" s="89" customFormat="1" ht="15" x14ac:dyDescent="0.25">
      <c r="B150" s="90" t="s">
        <v>193</v>
      </c>
      <c r="C150" s="119">
        <v>99696626.230000004</v>
      </c>
      <c r="D150" s="150">
        <v>0</v>
      </c>
      <c r="E150" s="150">
        <v>0</v>
      </c>
      <c r="F150" s="150">
        <v>0</v>
      </c>
      <c r="G150" s="119">
        <v>1281278954.9400001</v>
      </c>
      <c r="H150" s="150">
        <v>0</v>
      </c>
      <c r="I150" s="150">
        <v>0</v>
      </c>
      <c r="J150" s="150">
        <v>0</v>
      </c>
      <c r="K150" s="119">
        <v>352950772.19999999</v>
      </c>
      <c r="L150" s="119">
        <v>2764430319.1999998</v>
      </c>
      <c r="M150" s="119">
        <v>9100217500</v>
      </c>
      <c r="N150" s="169">
        <v>6959877160.9099998</v>
      </c>
    </row>
    <row r="151" spans="2:14" s="89" customFormat="1" ht="15" x14ac:dyDescent="0.25">
      <c r="B151" s="90" t="s">
        <v>200</v>
      </c>
      <c r="C151" s="119">
        <f>C152+C159</f>
        <v>136846580197.17998</v>
      </c>
      <c r="D151" s="119">
        <f t="shared" ref="D151:L151" si="13">D152+D159</f>
        <v>167078532139.82001</v>
      </c>
      <c r="E151" s="119">
        <f t="shared" si="13"/>
        <v>180311638752.11002</v>
      </c>
      <c r="F151" s="119">
        <f t="shared" si="13"/>
        <v>188914149746.66998</v>
      </c>
      <c r="G151" s="119">
        <f t="shared" si="13"/>
        <v>216095623995.88998</v>
      </c>
      <c r="H151" s="119">
        <f t="shared" si="13"/>
        <v>244040380279.25</v>
      </c>
      <c r="I151" s="119">
        <f t="shared" si="13"/>
        <v>599467288501.16016</v>
      </c>
      <c r="J151" s="119">
        <f t="shared" si="13"/>
        <v>221718103025.68002</v>
      </c>
      <c r="K151" s="119">
        <f t="shared" si="13"/>
        <v>278099537414.07001</v>
      </c>
      <c r="L151" s="119">
        <f t="shared" si="13"/>
        <v>276522023538.41003</v>
      </c>
      <c r="M151" s="119">
        <v>314904839311.37</v>
      </c>
      <c r="N151" s="170">
        <v>360178462235.56995</v>
      </c>
    </row>
    <row r="152" spans="2:14" ht="15" x14ac:dyDescent="0.25">
      <c r="B152" s="90" t="s">
        <v>201</v>
      </c>
      <c r="C152" s="150">
        <v>0</v>
      </c>
      <c r="D152" s="119">
        <v>115009428.09999999</v>
      </c>
      <c r="E152" s="150">
        <v>0</v>
      </c>
      <c r="F152" s="119">
        <v>6400000000</v>
      </c>
      <c r="G152" s="150">
        <v>0</v>
      </c>
      <c r="H152" s="150">
        <v>0</v>
      </c>
      <c r="I152" s="150">
        <v>0</v>
      </c>
      <c r="J152" s="150">
        <v>0</v>
      </c>
      <c r="K152" s="119">
        <v>0</v>
      </c>
      <c r="L152" s="119">
        <v>0</v>
      </c>
      <c r="M152" s="119"/>
      <c r="N152" s="169">
        <v>166934.78</v>
      </c>
    </row>
    <row r="153" spans="2:14" ht="15" x14ac:dyDescent="0.25">
      <c r="B153" s="98" t="s">
        <v>202</v>
      </c>
      <c r="C153" s="144">
        <v>0</v>
      </c>
      <c r="D153" s="120">
        <v>115009428.09999999</v>
      </c>
      <c r="E153" s="144">
        <v>0</v>
      </c>
      <c r="F153" s="144">
        <v>0</v>
      </c>
      <c r="G153" s="144">
        <v>0</v>
      </c>
      <c r="H153" s="150">
        <v>0</v>
      </c>
      <c r="I153" s="150">
        <v>0</v>
      </c>
      <c r="J153" s="150">
        <v>0</v>
      </c>
      <c r="K153" s="158">
        <v>0</v>
      </c>
      <c r="L153" s="158">
        <v>0</v>
      </c>
      <c r="M153" s="158"/>
      <c r="N153" s="170">
        <v>166934.78</v>
      </c>
    </row>
    <row r="154" spans="2:14" x14ac:dyDescent="0.2">
      <c r="B154" s="101" t="s">
        <v>203</v>
      </c>
      <c r="C154" s="144">
        <v>0</v>
      </c>
      <c r="D154" s="120">
        <v>115009428.09999999</v>
      </c>
      <c r="E154" s="144">
        <v>0</v>
      </c>
      <c r="F154" s="144">
        <v>0</v>
      </c>
      <c r="G154" s="144">
        <v>0</v>
      </c>
      <c r="H154" s="150">
        <v>0</v>
      </c>
      <c r="I154" s="150">
        <v>0</v>
      </c>
      <c r="J154" s="150">
        <v>0</v>
      </c>
      <c r="K154" s="158">
        <v>0</v>
      </c>
      <c r="L154" s="158">
        <v>0</v>
      </c>
      <c r="M154" s="158"/>
      <c r="N154" s="158"/>
    </row>
    <row r="155" spans="2:14" x14ac:dyDescent="0.2">
      <c r="B155" s="90" t="s">
        <v>204</v>
      </c>
      <c r="C155" s="144">
        <v>0</v>
      </c>
      <c r="D155" s="144">
        <v>0</v>
      </c>
      <c r="E155" s="144">
        <v>0</v>
      </c>
      <c r="F155" s="144">
        <v>0</v>
      </c>
      <c r="G155" s="144">
        <v>0</v>
      </c>
      <c r="H155" s="150">
        <v>0</v>
      </c>
      <c r="I155" s="150">
        <v>0</v>
      </c>
      <c r="J155" s="150">
        <v>0</v>
      </c>
      <c r="K155" s="158">
        <v>0</v>
      </c>
      <c r="L155" s="158">
        <v>0</v>
      </c>
      <c r="M155" s="158"/>
      <c r="N155" s="158"/>
    </row>
    <row r="156" spans="2:14" x14ac:dyDescent="0.2">
      <c r="B156" s="98" t="s">
        <v>205</v>
      </c>
      <c r="C156" s="144">
        <v>0</v>
      </c>
      <c r="D156" s="144">
        <v>0</v>
      </c>
      <c r="E156" s="144">
        <v>0</v>
      </c>
      <c r="F156" s="144">
        <v>0</v>
      </c>
      <c r="G156" s="144">
        <v>0</v>
      </c>
      <c r="H156" s="150">
        <v>0</v>
      </c>
      <c r="I156" s="150">
        <v>0</v>
      </c>
      <c r="J156" s="150">
        <v>0</v>
      </c>
      <c r="K156" s="158">
        <v>0</v>
      </c>
      <c r="L156" s="158">
        <v>0</v>
      </c>
      <c r="M156" s="158"/>
      <c r="N156" s="158"/>
    </row>
    <row r="157" spans="2:14" x14ac:dyDescent="0.2">
      <c r="B157" s="90" t="s">
        <v>206</v>
      </c>
      <c r="C157" s="150">
        <v>0</v>
      </c>
      <c r="D157" s="150">
        <v>0</v>
      </c>
      <c r="E157" s="150">
        <v>0</v>
      </c>
      <c r="F157" s="119">
        <v>6400000000</v>
      </c>
      <c r="G157" s="150">
        <v>0</v>
      </c>
      <c r="H157" s="150">
        <v>0</v>
      </c>
      <c r="I157" s="150">
        <v>0</v>
      </c>
      <c r="J157" s="150">
        <v>0</v>
      </c>
      <c r="K157" s="158">
        <v>0</v>
      </c>
      <c r="L157" s="158">
        <v>0</v>
      </c>
      <c r="M157" s="158"/>
      <c r="N157" s="158"/>
    </row>
    <row r="158" spans="2:14" x14ac:dyDescent="0.2">
      <c r="B158" s="98" t="s">
        <v>207</v>
      </c>
      <c r="C158" s="144">
        <v>0</v>
      </c>
      <c r="D158" s="144">
        <v>0</v>
      </c>
      <c r="E158" s="144">
        <v>0</v>
      </c>
      <c r="F158" s="120">
        <v>6400000000</v>
      </c>
      <c r="G158" s="144">
        <v>0</v>
      </c>
      <c r="H158" s="150">
        <v>0</v>
      </c>
      <c r="I158" s="150">
        <v>0</v>
      </c>
      <c r="J158" s="150">
        <v>0</v>
      </c>
      <c r="K158" s="158">
        <v>0</v>
      </c>
      <c r="L158" s="158">
        <v>0</v>
      </c>
      <c r="M158" s="158"/>
      <c r="N158" s="158"/>
    </row>
    <row r="159" spans="2:14" ht="15" x14ac:dyDescent="0.25">
      <c r="B159" s="90" t="s">
        <v>208</v>
      </c>
      <c r="C159" s="119">
        <v>136846580197.17998</v>
      </c>
      <c r="D159" s="119">
        <v>166963522711.72</v>
      </c>
      <c r="E159" s="119">
        <v>180311638752.11002</v>
      </c>
      <c r="F159" s="119">
        <v>182514149746.66998</v>
      </c>
      <c r="G159" s="119">
        <v>216095623995.88998</v>
      </c>
      <c r="H159" s="119">
        <v>244040380279.25</v>
      </c>
      <c r="I159" s="119">
        <v>599467288501.16016</v>
      </c>
      <c r="J159" s="119">
        <v>221718103025.68002</v>
      </c>
      <c r="K159" s="119">
        <v>278099537414.07001</v>
      </c>
      <c r="L159" s="119">
        <f>L160+L163</f>
        <v>276522023538.41003</v>
      </c>
      <c r="M159" s="119">
        <f>M160+M163</f>
        <v>314904839311.37</v>
      </c>
      <c r="N159" s="169">
        <v>360178295300.78998</v>
      </c>
    </row>
    <row r="160" spans="2:14" ht="15" x14ac:dyDescent="0.25">
      <c r="B160" s="98" t="s">
        <v>209</v>
      </c>
      <c r="C160" s="120">
        <v>98717056847.199997</v>
      </c>
      <c r="D160" s="120">
        <v>112001667492.69998</v>
      </c>
      <c r="E160" s="120">
        <v>146011169500</v>
      </c>
      <c r="F160" s="119">
        <v>164825123776</v>
      </c>
      <c r="G160" s="119">
        <v>181751252392.31</v>
      </c>
      <c r="H160" s="119">
        <v>212693205818</v>
      </c>
      <c r="I160" s="119">
        <v>470465267006.46008</v>
      </c>
      <c r="J160" s="119">
        <v>197656020071.77002</v>
      </c>
      <c r="K160" s="119">
        <v>234153695214.37</v>
      </c>
      <c r="L160" s="119">
        <f>SUM(L161:L162)</f>
        <v>184543795481.07001</v>
      </c>
      <c r="M160" s="119">
        <f>SUM(M161:M162)</f>
        <v>245502384239.20001</v>
      </c>
      <c r="N160" s="170">
        <v>285842932478.01001</v>
      </c>
    </row>
    <row r="161" spans="2:14" ht="15" x14ac:dyDescent="0.25">
      <c r="B161" s="101" t="s">
        <v>210</v>
      </c>
      <c r="C161" s="120">
        <v>33647805119.199997</v>
      </c>
      <c r="D161" s="120">
        <v>42000000000</v>
      </c>
      <c r="E161" s="120">
        <v>77425869500</v>
      </c>
      <c r="F161" s="120">
        <v>85000000000</v>
      </c>
      <c r="G161" s="144">
        <v>0</v>
      </c>
      <c r="H161" s="120">
        <v>87375900000</v>
      </c>
      <c r="I161" s="120">
        <v>122567250000</v>
      </c>
      <c r="J161" s="120">
        <v>36329199996.020004</v>
      </c>
      <c r="K161" s="120">
        <v>100000000000</v>
      </c>
      <c r="L161" s="120">
        <v>90000000000</v>
      </c>
      <c r="M161" s="120">
        <v>125000000000</v>
      </c>
      <c r="N161" s="169">
        <v>20000000000</v>
      </c>
    </row>
    <row r="162" spans="2:14" ht="15" x14ac:dyDescent="0.25">
      <c r="B162" s="101" t="s">
        <v>211</v>
      </c>
      <c r="C162" s="120">
        <v>65069251728</v>
      </c>
      <c r="D162" s="120">
        <v>70001667492.699997</v>
      </c>
      <c r="E162" s="120">
        <v>68585300000</v>
      </c>
      <c r="F162" s="120">
        <v>79825123776</v>
      </c>
      <c r="G162" s="144">
        <v>0</v>
      </c>
      <c r="H162" s="120">
        <v>125317305818</v>
      </c>
      <c r="I162" s="120">
        <v>347898017006.46008</v>
      </c>
      <c r="J162" s="120">
        <v>161326820075.75</v>
      </c>
      <c r="K162" s="120">
        <v>134153695214.37</v>
      </c>
      <c r="L162" s="120">
        <v>94543795481.069992</v>
      </c>
      <c r="M162" s="120">
        <v>120502384239.2</v>
      </c>
      <c r="N162" s="169">
        <v>265842932478.00998</v>
      </c>
    </row>
    <row r="163" spans="2:14" ht="15" x14ac:dyDescent="0.25">
      <c r="B163" s="98" t="s">
        <v>213</v>
      </c>
      <c r="C163" s="120">
        <v>38129523349.980003</v>
      </c>
      <c r="D163" s="120">
        <v>54961855219.019989</v>
      </c>
      <c r="E163" s="120">
        <v>34300469252.110008</v>
      </c>
      <c r="F163" s="119">
        <v>17689025970.670002</v>
      </c>
      <c r="G163" s="119">
        <v>34344371603.579994</v>
      </c>
      <c r="H163" s="119">
        <v>31347174461.249992</v>
      </c>
      <c r="I163" s="119">
        <v>129002021494.70006</v>
      </c>
      <c r="J163" s="150">
        <v>0</v>
      </c>
      <c r="K163" s="119">
        <v>43945842199.699997</v>
      </c>
      <c r="L163" s="119">
        <f>SUM(L164:L165)</f>
        <v>91978228057.339996</v>
      </c>
      <c r="M163" s="119">
        <f>SUM(M164:M165)</f>
        <v>69402455072.170013</v>
      </c>
      <c r="N163" s="170">
        <v>74335362822.779953</v>
      </c>
    </row>
    <row r="164" spans="2:14" ht="12" customHeight="1" x14ac:dyDescent="0.25">
      <c r="B164" s="101" t="s">
        <v>214</v>
      </c>
      <c r="C164" s="144">
        <v>0</v>
      </c>
      <c r="D164" s="144">
        <v>0</v>
      </c>
      <c r="E164" s="120">
        <v>34300469252.110008</v>
      </c>
      <c r="F164" s="120">
        <v>17689025970.670002</v>
      </c>
      <c r="G164" s="144">
        <v>0</v>
      </c>
      <c r="H164" s="150">
        <v>0</v>
      </c>
      <c r="I164" s="120">
        <v>7500000000</v>
      </c>
      <c r="J164" s="144">
        <v>0</v>
      </c>
      <c r="K164" s="149">
        <v>0</v>
      </c>
      <c r="L164" s="149">
        <v>0</v>
      </c>
      <c r="M164" s="149"/>
      <c r="N164" s="169">
        <v>0</v>
      </c>
    </row>
    <row r="165" spans="2:14" ht="12" customHeight="1" x14ac:dyDescent="0.25">
      <c r="B165" s="101" t="s">
        <v>215</v>
      </c>
      <c r="C165" s="144">
        <v>0</v>
      </c>
      <c r="D165" s="120">
        <v>54961855219.019989</v>
      </c>
      <c r="E165" s="144">
        <v>0</v>
      </c>
      <c r="F165" s="144">
        <v>0</v>
      </c>
      <c r="G165" s="144">
        <v>0</v>
      </c>
      <c r="H165" s="120">
        <v>31347174461.249992</v>
      </c>
      <c r="I165" s="120">
        <v>121502021494.70006</v>
      </c>
      <c r="J165" s="144">
        <v>0</v>
      </c>
      <c r="K165" s="120">
        <v>43945842199.699997</v>
      </c>
      <c r="L165" s="120">
        <v>91978228057.339996</v>
      </c>
      <c r="M165" s="120">
        <v>69402455072.170013</v>
      </c>
      <c r="N165" s="169">
        <v>74335362822.779953</v>
      </c>
    </row>
    <row r="166" spans="2:14" x14ac:dyDescent="0.2">
      <c r="B166" s="110" t="s">
        <v>216</v>
      </c>
      <c r="C166" s="150">
        <v>0</v>
      </c>
      <c r="D166" s="150">
        <v>0</v>
      </c>
      <c r="E166" s="150">
        <v>0</v>
      </c>
      <c r="F166" s="150">
        <v>0</v>
      </c>
      <c r="G166" s="150">
        <v>0</v>
      </c>
      <c r="H166" s="150">
        <v>0</v>
      </c>
      <c r="I166" s="150">
        <v>0</v>
      </c>
      <c r="J166" s="150">
        <v>0</v>
      </c>
      <c r="K166" s="158">
        <v>0</v>
      </c>
      <c r="L166" s="158">
        <v>0</v>
      </c>
      <c r="M166" s="158"/>
      <c r="N166" s="158"/>
    </row>
    <row r="167" spans="2:14" x14ac:dyDescent="0.2">
      <c r="B167" s="101" t="s">
        <v>217</v>
      </c>
      <c r="C167" s="144">
        <v>0</v>
      </c>
      <c r="D167" s="144">
        <v>0</v>
      </c>
      <c r="E167" s="144">
        <v>0</v>
      </c>
      <c r="F167" s="144">
        <v>0</v>
      </c>
      <c r="G167" s="144">
        <v>0</v>
      </c>
      <c r="H167" s="150">
        <v>0</v>
      </c>
      <c r="I167" s="150">
        <v>0</v>
      </c>
      <c r="J167" s="150">
        <v>0</v>
      </c>
      <c r="K167" s="158">
        <v>0</v>
      </c>
      <c r="L167" s="158">
        <v>0</v>
      </c>
      <c r="M167" s="158"/>
      <c r="N167" s="158"/>
    </row>
    <row r="168" spans="2:14" x14ac:dyDescent="0.2">
      <c r="B168" s="110" t="s">
        <v>218</v>
      </c>
      <c r="C168" s="150">
        <v>0</v>
      </c>
      <c r="D168" s="150">
        <v>0</v>
      </c>
      <c r="E168" s="150">
        <v>0</v>
      </c>
      <c r="F168" s="150">
        <v>0</v>
      </c>
      <c r="G168" s="150">
        <v>0</v>
      </c>
      <c r="H168" s="150">
        <v>0</v>
      </c>
      <c r="I168" s="150">
        <v>0</v>
      </c>
      <c r="J168" s="150">
        <v>0</v>
      </c>
      <c r="K168" s="158">
        <v>0</v>
      </c>
      <c r="L168" s="158">
        <v>0</v>
      </c>
      <c r="M168" s="158"/>
      <c r="N168" s="158"/>
    </row>
    <row r="169" spans="2:14" x14ac:dyDescent="0.2">
      <c r="B169" s="101" t="s">
        <v>219</v>
      </c>
      <c r="C169" s="144">
        <v>0</v>
      </c>
      <c r="D169" s="144">
        <v>0</v>
      </c>
      <c r="E169" s="144">
        <v>0</v>
      </c>
      <c r="F169" s="144">
        <v>0</v>
      </c>
      <c r="G169" s="144">
        <v>0</v>
      </c>
      <c r="H169" s="150">
        <v>0</v>
      </c>
      <c r="I169" s="150">
        <v>0</v>
      </c>
      <c r="J169" s="150">
        <v>0</v>
      </c>
      <c r="K169" s="158">
        <v>0</v>
      </c>
      <c r="L169" s="158">
        <v>0</v>
      </c>
      <c r="M169" s="158"/>
      <c r="N169" s="158"/>
    </row>
    <row r="170" spans="2:14" x14ac:dyDescent="0.2">
      <c r="B170" s="90" t="s">
        <v>220</v>
      </c>
      <c r="C170" s="150">
        <v>0</v>
      </c>
      <c r="D170" s="150">
        <v>0</v>
      </c>
      <c r="E170" s="150">
        <v>0</v>
      </c>
      <c r="F170" s="150">
        <v>0</v>
      </c>
      <c r="G170" s="150">
        <v>0</v>
      </c>
      <c r="H170" s="150">
        <v>0</v>
      </c>
      <c r="I170" s="150">
        <v>0</v>
      </c>
      <c r="J170" s="150">
        <v>0</v>
      </c>
      <c r="K170" s="158">
        <v>0</v>
      </c>
      <c r="L170" s="119">
        <f>L171</f>
        <v>-500</v>
      </c>
      <c r="M170" s="119"/>
      <c r="N170" s="119"/>
    </row>
    <row r="171" spans="2:14" x14ac:dyDescent="0.2">
      <c r="B171" s="110" t="s">
        <v>221</v>
      </c>
      <c r="C171" s="150">
        <v>0</v>
      </c>
      <c r="D171" s="150">
        <v>0</v>
      </c>
      <c r="E171" s="150">
        <v>0</v>
      </c>
      <c r="F171" s="150">
        <v>0</v>
      </c>
      <c r="G171" s="150">
        <v>0</v>
      </c>
      <c r="H171" s="150">
        <v>0</v>
      </c>
      <c r="I171" s="150">
        <v>0</v>
      </c>
      <c r="J171" s="150">
        <v>0</v>
      </c>
      <c r="K171" s="158">
        <v>0</v>
      </c>
      <c r="L171" s="119">
        <f>L172</f>
        <v>-500</v>
      </c>
      <c r="M171" s="119"/>
      <c r="N171" s="119"/>
    </row>
    <row r="172" spans="2:14" x14ac:dyDescent="0.2">
      <c r="B172" s="101" t="s">
        <v>222</v>
      </c>
      <c r="C172" s="144">
        <v>0</v>
      </c>
      <c r="D172" s="144">
        <v>0</v>
      </c>
      <c r="E172" s="144">
        <v>0</v>
      </c>
      <c r="F172" s="144">
        <v>0</v>
      </c>
      <c r="G172" s="144">
        <v>0</v>
      </c>
      <c r="H172" s="150">
        <v>0</v>
      </c>
      <c r="I172" s="150">
        <v>0</v>
      </c>
      <c r="J172" s="150">
        <v>0</v>
      </c>
      <c r="K172" s="158">
        <v>0</v>
      </c>
      <c r="L172" s="119">
        <v>-500</v>
      </c>
      <c r="M172" s="119"/>
      <c r="N172" s="119"/>
    </row>
    <row r="173" spans="2:14" ht="15" x14ac:dyDescent="0.25">
      <c r="B173" s="165" t="s">
        <v>223</v>
      </c>
      <c r="C173" s="150">
        <v>0</v>
      </c>
      <c r="D173" s="150">
        <v>0</v>
      </c>
      <c r="E173" s="150">
        <v>0</v>
      </c>
      <c r="F173" s="150">
        <v>0</v>
      </c>
      <c r="G173" s="150">
        <v>0</v>
      </c>
      <c r="H173" s="150">
        <v>0</v>
      </c>
      <c r="I173" s="150">
        <v>0</v>
      </c>
      <c r="J173" s="119">
        <v>7357326503.25</v>
      </c>
      <c r="K173" s="161">
        <v>1132390000</v>
      </c>
      <c r="L173" s="161">
        <f>L174+L176+L179+L183</f>
        <v>18255444657.580002</v>
      </c>
      <c r="M173" s="161">
        <f>M174+M176+M179+M183</f>
        <v>4745206721.2799997</v>
      </c>
      <c r="N173" s="170">
        <v>736460000</v>
      </c>
    </row>
    <row r="174" spans="2:14" ht="15" x14ac:dyDescent="0.25">
      <c r="B174" s="110" t="s">
        <v>224</v>
      </c>
      <c r="C174" s="144">
        <v>0</v>
      </c>
      <c r="D174" s="144">
        <v>0</v>
      </c>
      <c r="E174" s="144">
        <v>0</v>
      </c>
      <c r="F174" s="144">
        <v>0</v>
      </c>
      <c r="G174" s="144">
        <v>0</v>
      </c>
      <c r="H174" s="150">
        <v>0</v>
      </c>
      <c r="I174" s="150">
        <v>0</v>
      </c>
      <c r="J174" s="119">
        <v>7357326503.25</v>
      </c>
      <c r="K174" s="161">
        <v>1132390000</v>
      </c>
      <c r="L174" s="162">
        <f>L175</f>
        <v>0</v>
      </c>
      <c r="M174" s="120">
        <f>M175</f>
        <v>3087010000</v>
      </c>
      <c r="N174" s="170">
        <v>736460000</v>
      </c>
    </row>
    <row r="175" spans="2:14" ht="15" x14ac:dyDescent="0.25">
      <c r="B175" s="92" t="s">
        <v>225</v>
      </c>
      <c r="C175" s="144">
        <v>0</v>
      </c>
      <c r="D175" s="144">
        <v>0</v>
      </c>
      <c r="E175" s="144">
        <v>0</v>
      </c>
      <c r="F175" s="144">
        <v>0</v>
      </c>
      <c r="G175" s="144">
        <v>0</v>
      </c>
      <c r="H175" s="150">
        <v>0</v>
      </c>
      <c r="I175" s="150">
        <v>0</v>
      </c>
      <c r="J175" s="119">
        <v>5911985901.1999998</v>
      </c>
      <c r="K175" s="160">
        <v>1132390000</v>
      </c>
      <c r="L175" s="163">
        <v>0</v>
      </c>
      <c r="M175" s="120">
        <v>3087010000</v>
      </c>
      <c r="N175" s="170">
        <v>736460000</v>
      </c>
    </row>
    <row r="176" spans="2:14" x14ac:dyDescent="0.2">
      <c r="B176" s="116" t="s">
        <v>226</v>
      </c>
      <c r="C176" s="144">
        <v>0</v>
      </c>
      <c r="D176" s="144">
        <v>0</v>
      </c>
      <c r="E176" s="144">
        <v>0</v>
      </c>
      <c r="F176" s="144">
        <v>0</v>
      </c>
      <c r="G176" s="144">
        <v>0</v>
      </c>
      <c r="H176" s="150">
        <v>0</v>
      </c>
      <c r="I176" s="150">
        <v>0</v>
      </c>
      <c r="J176" s="119">
        <v>3173560409.1999998</v>
      </c>
      <c r="K176" s="158">
        <v>0</v>
      </c>
      <c r="L176" s="158">
        <f>L177</f>
        <v>0</v>
      </c>
      <c r="M176" s="158"/>
      <c r="N176" s="158"/>
    </row>
    <row r="177" spans="2:20" x14ac:dyDescent="0.2">
      <c r="B177" s="117" t="s">
        <v>227</v>
      </c>
      <c r="C177" s="144">
        <v>0</v>
      </c>
      <c r="D177" s="144">
        <v>0</v>
      </c>
      <c r="E177" s="144">
        <v>0</v>
      </c>
      <c r="F177" s="144">
        <v>0</v>
      </c>
      <c r="G177" s="144">
        <v>0</v>
      </c>
      <c r="H177" s="150">
        <v>0</v>
      </c>
      <c r="I177" s="150">
        <v>0</v>
      </c>
      <c r="J177" s="119">
        <v>3173560409.1999998</v>
      </c>
      <c r="K177" s="158">
        <v>0</v>
      </c>
      <c r="L177" s="158">
        <f>L178</f>
        <v>0</v>
      </c>
      <c r="M177" s="158"/>
      <c r="N177" s="158"/>
    </row>
    <row r="178" spans="2:20" x14ac:dyDescent="0.2">
      <c r="B178" s="118" t="s">
        <v>228</v>
      </c>
      <c r="C178" s="144">
        <v>0</v>
      </c>
      <c r="D178" s="144">
        <v>0</v>
      </c>
      <c r="E178" s="144">
        <v>0</v>
      </c>
      <c r="F178" s="144">
        <v>0</v>
      </c>
      <c r="G178" s="144">
        <v>0</v>
      </c>
      <c r="H178" s="150">
        <v>0</v>
      </c>
      <c r="I178" s="150">
        <v>0</v>
      </c>
      <c r="J178" s="119">
        <v>3173560409.1999998</v>
      </c>
      <c r="K178" s="158">
        <v>0</v>
      </c>
      <c r="L178" s="158">
        <v>0</v>
      </c>
      <c r="M178" s="158"/>
      <c r="N178" s="158"/>
    </row>
    <row r="179" spans="2:20" x14ac:dyDescent="0.2">
      <c r="B179" s="116" t="s">
        <v>229</v>
      </c>
      <c r="C179" s="144">
        <v>0</v>
      </c>
      <c r="D179" s="144">
        <v>0</v>
      </c>
      <c r="E179" s="144">
        <v>0</v>
      </c>
      <c r="F179" s="144">
        <v>0</v>
      </c>
      <c r="G179" s="144">
        <v>0</v>
      </c>
      <c r="H179" s="150">
        <v>0</v>
      </c>
      <c r="I179" s="150">
        <v>0</v>
      </c>
      <c r="J179" s="119">
        <v>2738425492</v>
      </c>
      <c r="K179" s="158">
        <v>0</v>
      </c>
      <c r="L179" s="119">
        <f>L180</f>
        <v>15868270000</v>
      </c>
      <c r="M179" s="119"/>
      <c r="N179" s="119"/>
    </row>
    <row r="180" spans="2:20" x14ac:dyDescent="0.2">
      <c r="B180" s="117" t="s">
        <v>227</v>
      </c>
      <c r="C180" s="144">
        <v>0</v>
      </c>
      <c r="D180" s="144">
        <v>0</v>
      </c>
      <c r="E180" s="144">
        <v>0</v>
      </c>
      <c r="F180" s="144">
        <v>0</v>
      </c>
      <c r="G180" s="144">
        <v>0</v>
      </c>
      <c r="H180" s="150">
        <v>0</v>
      </c>
      <c r="I180" s="150">
        <v>0</v>
      </c>
      <c r="J180" s="119">
        <v>2738425492</v>
      </c>
      <c r="K180" s="158">
        <v>0</v>
      </c>
      <c r="L180" s="120">
        <v>15868270000</v>
      </c>
      <c r="M180" s="120"/>
      <c r="N180" s="120"/>
    </row>
    <row r="181" spans="2:20" x14ac:dyDescent="0.2">
      <c r="B181" s="118" t="s">
        <v>230</v>
      </c>
      <c r="C181" s="144">
        <v>0</v>
      </c>
      <c r="D181" s="144">
        <v>0</v>
      </c>
      <c r="E181" s="144">
        <v>0</v>
      </c>
      <c r="F181" s="144">
        <v>0</v>
      </c>
      <c r="G181" s="144">
        <v>0</v>
      </c>
      <c r="H181" s="150">
        <v>0</v>
      </c>
      <c r="I181" s="150">
        <v>0</v>
      </c>
      <c r="J181" s="119">
        <v>2738425492</v>
      </c>
      <c r="K181" s="158">
        <v>0</v>
      </c>
      <c r="L181" s="158"/>
      <c r="M181" s="158"/>
      <c r="N181" s="158"/>
    </row>
    <row r="182" spans="2:20" x14ac:dyDescent="0.2">
      <c r="B182" s="92" t="s">
        <v>231</v>
      </c>
      <c r="C182" s="144">
        <v>0</v>
      </c>
      <c r="D182" s="144">
        <v>0</v>
      </c>
      <c r="E182" s="144">
        <v>0</v>
      </c>
      <c r="F182" s="144">
        <v>0</v>
      </c>
      <c r="G182" s="144">
        <v>0</v>
      </c>
      <c r="H182" s="150">
        <v>0</v>
      </c>
      <c r="I182" s="150">
        <v>0</v>
      </c>
      <c r="J182" s="119">
        <v>1445340602.05</v>
      </c>
      <c r="K182" s="158">
        <v>0</v>
      </c>
      <c r="L182" s="119">
        <f>L183</f>
        <v>2387174657.5799999</v>
      </c>
      <c r="M182" s="119">
        <f>M183</f>
        <v>1658196721.2799997</v>
      </c>
      <c r="N182" s="119"/>
    </row>
    <row r="183" spans="2:20" x14ac:dyDescent="0.2">
      <c r="B183" s="116" t="s">
        <v>232</v>
      </c>
      <c r="C183" s="144">
        <v>0</v>
      </c>
      <c r="D183" s="144">
        <v>0</v>
      </c>
      <c r="E183" s="144">
        <v>0</v>
      </c>
      <c r="F183" s="144">
        <v>0</v>
      </c>
      <c r="G183" s="144">
        <v>0</v>
      </c>
      <c r="H183" s="150">
        <v>0</v>
      </c>
      <c r="I183" s="150">
        <v>0</v>
      </c>
      <c r="J183" s="119">
        <v>1445340602.05</v>
      </c>
      <c r="K183" s="158">
        <v>0</v>
      </c>
      <c r="L183" s="119">
        <f>L184</f>
        <v>2387174657.5799999</v>
      </c>
      <c r="M183" s="119">
        <f>M184</f>
        <v>1658196721.2799997</v>
      </c>
      <c r="N183" s="119"/>
    </row>
    <row r="184" spans="2:20" x14ac:dyDescent="0.2">
      <c r="B184" s="117" t="s">
        <v>233</v>
      </c>
      <c r="C184" s="144">
        <v>0</v>
      </c>
      <c r="D184" s="144">
        <v>0</v>
      </c>
      <c r="E184" s="144">
        <v>0</v>
      </c>
      <c r="F184" s="144">
        <v>0</v>
      </c>
      <c r="G184" s="144">
        <v>0</v>
      </c>
      <c r="H184" s="150">
        <v>0</v>
      </c>
      <c r="I184" s="150">
        <v>0</v>
      </c>
      <c r="J184" s="119">
        <v>1445340602.05</v>
      </c>
      <c r="K184" s="158">
        <v>0</v>
      </c>
      <c r="L184" s="120">
        <f>SUM(L185:L186)</f>
        <v>2387174657.5799999</v>
      </c>
      <c r="M184" s="120">
        <v>1658196721.2799997</v>
      </c>
      <c r="N184" s="120"/>
    </row>
    <row r="185" spans="2:20" x14ac:dyDescent="0.2">
      <c r="B185" s="118" t="s">
        <v>234</v>
      </c>
      <c r="C185" s="144">
        <v>0</v>
      </c>
      <c r="D185" s="144">
        <v>0</v>
      </c>
      <c r="E185" s="144">
        <v>0</v>
      </c>
      <c r="F185" s="144">
        <v>0</v>
      </c>
      <c r="G185" s="144">
        <v>0</v>
      </c>
      <c r="H185" s="150">
        <v>0</v>
      </c>
      <c r="I185" s="150">
        <v>0</v>
      </c>
      <c r="J185" s="119">
        <v>205479452.05000001</v>
      </c>
      <c r="K185" s="158">
        <v>0</v>
      </c>
      <c r="L185" s="120">
        <v>2387174657.5799999</v>
      </c>
      <c r="M185" s="120">
        <v>1658196721.2799997</v>
      </c>
      <c r="N185" s="120"/>
    </row>
    <row r="186" spans="2:20" x14ac:dyDescent="0.2">
      <c r="B186" s="118" t="s">
        <v>235</v>
      </c>
      <c r="C186" s="144">
        <v>0</v>
      </c>
      <c r="D186" s="144">
        <v>0</v>
      </c>
      <c r="E186" s="144">
        <v>0</v>
      </c>
      <c r="F186" s="144">
        <v>0</v>
      </c>
      <c r="G186" s="144">
        <v>0</v>
      </c>
      <c r="H186" s="150">
        <v>0</v>
      </c>
      <c r="I186" s="150">
        <v>0</v>
      </c>
      <c r="J186" s="119">
        <v>1239861150</v>
      </c>
      <c r="K186" s="158">
        <v>0</v>
      </c>
      <c r="L186" s="158">
        <v>0</v>
      </c>
      <c r="M186" s="158"/>
      <c r="N186" s="158"/>
    </row>
    <row r="187" spans="2:20" x14ac:dyDescent="0.2">
      <c r="B187" s="114" t="s">
        <v>237</v>
      </c>
      <c r="C187" s="164">
        <f>+C93+C96</f>
        <v>556437075935.83984</v>
      </c>
      <c r="D187" s="164">
        <f t="shared" ref="D187:N187" si="14">+D93+D96</f>
        <v>791971884567.94995</v>
      </c>
      <c r="E187" s="164">
        <f t="shared" si="14"/>
        <v>665974593335.16016</v>
      </c>
      <c r="F187" s="164">
        <f t="shared" si="14"/>
        <v>727816011488.90002</v>
      </c>
      <c r="G187" s="164">
        <f t="shared" si="14"/>
        <v>821475741892.43982</v>
      </c>
      <c r="H187" s="164">
        <f t="shared" si="14"/>
        <v>905657959669.62988</v>
      </c>
      <c r="I187" s="164">
        <f t="shared" si="14"/>
        <v>1236735940117.27</v>
      </c>
      <c r="J187" s="164">
        <f t="shared" si="14"/>
        <v>1071094648688.3699</v>
      </c>
      <c r="K187" s="164">
        <f t="shared" si="14"/>
        <v>1267654843367.97</v>
      </c>
      <c r="L187" s="164">
        <f t="shared" si="14"/>
        <v>1392963663704.5898</v>
      </c>
      <c r="M187" s="164">
        <f t="shared" si="14"/>
        <v>1214602994465.4407</v>
      </c>
      <c r="N187" s="164">
        <f t="shared" si="14"/>
        <v>1248186313225.7</v>
      </c>
    </row>
    <row r="188" spans="2:20" x14ac:dyDescent="0.2">
      <c r="B188" s="114" t="s">
        <v>238</v>
      </c>
      <c r="C188" s="164">
        <f>+C94+C145</f>
        <v>556437075935.83984</v>
      </c>
      <c r="D188" s="164">
        <f t="shared" ref="D188:M188" si="15">+D94+D145</f>
        <v>612172051339.73999</v>
      </c>
      <c r="E188" s="164">
        <f t="shared" si="15"/>
        <v>665974593335.16016</v>
      </c>
      <c r="F188" s="164">
        <f t="shared" si="15"/>
        <v>727816011488.90002</v>
      </c>
      <c r="G188" s="164">
        <f t="shared" si="15"/>
        <v>821475741892.43982</v>
      </c>
      <c r="H188" s="164">
        <f t="shared" si="15"/>
        <v>905657959669.62988</v>
      </c>
      <c r="I188" s="164">
        <f t="shared" si="15"/>
        <v>1236735940117.27</v>
      </c>
      <c r="J188" s="164">
        <f t="shared" si="15"/>
        <v>1070764611337.9299</v>
      </c>
      <c r="K188" s="164">
        <f t="shared" si="15"/>
        <v>1268007794140.1699</v>
      </c>
      <c r="L188" s="164">
        <f t="shared" si="15"/>
        <v>1392963663704.5898</v>
      </c>
      <c r="M188" s="164">
        <f t="shared" si="15"/>
        <v>1543616356135.3809</v>
      </c>
      <c r="N188" s="164">
        <f t="shared" ref="N188" si="16">+N94+N145</f>
        <v>1616061112622.1799</v>
      </c>
      <c r="O188" s="141"/>
      <c r="P188" s="141"/>
      <c r="Q188" s="141"/>
      <c r="R188" s="141"/>
      <c r="S188" s="141"/>
      <c r="T188" s="141"/>
    </row>
    <row r="189" spans="2:20" x14ac:dyDescent="0.2">
      <c r="B189" s="89" t="s">
        <v>239</v>
      </c>
      <c r="C189" s="93"/>
      <c r="G189" s="111"/>
      <c r="H189" s="111"/>
      <c r="I189" s="111"/>
      <c r="J189" s="111"/>
      <c r="K189" s="111"/>
      <c r="L189" s="111"/>
    </row>
    <row r="190" spans="2:20" ht="147.75" customHeight="1" x14ac:dyDescent="0.2">
      <c r="B190" s="179" t="s">
        <v>240</v>
      </c>
      <c r="C190" s="179"/>
    </row>
    <row r="191" spans="2:20" ht="33" customHeight="1" x14ac:dyDescent="0.2">
      <c r="B191" s="179" t="s">
        <v>241</v>
      </c>
      <c r="C191" s="179"/>
    </row>
    <row r="204" spans="14:14" x14ac:dyDescent="0.2">
      <c r="N204" s="112"/>
    </row>
  </sheetData>
  <mergeCells count="19">
    <mergeCell ref="L8:L9"/>
    <mergeCell ref="B190:C190"/>
    <mergeCell ref="B191:C191"/>
    <mergeCell ref="M8:M9"/>
    <mergeCell ref="N8:N9"/>
    <mergeCell ref="B3:L3"/>
    <mergeCell ref="B4:L4"/>
    <mergeCell ref="B5:L5"/>
    <mergeCell ref="B6:L6"/>
    <mergeCell ref="B8:B9"/>
    <mergeCell ref="C8:C9"/>
    <mergeCell ref="D8:D9"/>
    <mergeCell ref="E8:E9"/>
    <mergeCell ref="F8:F9"/>
    <mergeCell ref="G8:G9"/>
    <mergeCell ref="K8:K9"/>
    <mergeCell ref="H8:H9"/>
    <mergeCell ref="I8:I9"/>
    <mergeCell ref="J8:J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2:T67"/>
  <sheetViews>
    <sheetView showGridLines="0" zoomScaleNormal="100" workbookViewId="0">
      <pane xSplit="2" ySplit="9" topLeftCell="C25" activePane="bottomRight" state="frozen"/>
      <selection pane="topRight" activeCell="C1" sqref="C1"/>
      <selection pane="bottomLeft" activeCell="A10" sqref="A10"/>
      <selection pane="bottomRight" activeCell="G38" sqref="G38"/>
    </sheetView>
  </sheetViews>
  <sheetFormatPr defaultColWidth="11.42578125" defaultRowHeight="12.75" x14ac:dyDescent="0.2"/>
  <cols>
    <col min="1" max="1" width="5.85546875" style="18" customWidth="1"/>
    <col min="2" max="2" width="81" style="18" bestFit="1" customWidth="1"/>
    <col min="3" max="3" width="11.7109375" style="18" customWidth="1"/>
    <col min="4" max="4" width="10" style="18" bestFit="1" customWidth="1"/>
    <col min="5" max="5" width="11" style="18" bestFit="1" customWidth="1"/>
    <col min="6" max="6" width="10.7109375" style="18" customWidth="1"/>
    <col min="7" max="7" width="10" style="18" bestFit="1" customWidth="1"/>
    <col min="8" max="8" width="11.5703125" style="18" bestFit="1" customWidth="1"/>
    <col min="9" max="13" width="10" style="18" customWidth="1"/>
    <col min="14" max="14" width="11" style="18" bestFit="1" customWidth="1"/>
    <col min="15" max="15" width="11.42578125" style="18"/>
    <col min="16" max="16" width="11.7109375" style="18" bestFit="1" customWidth="1"/>
    <col min="17" max="16384" width="11.42578125" style="18"/>
  </cols>
  <sheetData>
    <row r="2" spans="1:16" ht="23.25" x14ac:dyDescent="0.35">
      <c r="B2" s="54" t="s">
        <v>0</v>
      </c>
      <c r="C2" s="48"/>
      <c r="D2" s="48"/>
      <c r="E2" s="48"/>
      <c r="F2" s="48"/>
      <c r="G2" s="48"/>
      <c r="H2" s="48"/>
      <c r="I2" s="48"/>
      <c r="J2" s="48"/>
      <c r="K2" s="48"/>
      <c r="L2" s="48"/>
      <c r="M2" s="48"/>
      <c r="N2" s="48"/>
    </row>
    <row r="3" spans="1:16" x14ac:dyDescent="0.2">
      <c r="B3" s="53" t="s">
        <v>1</v>
      </c>
    </row>
    <row r="4" spans="1:16" x14ac:dyDescent="0.2">
      <c r="B4" s="53" t="s">
        <v>242</v>
      </c>
    </row>
    <row r="5" spans="1:16" x14ac:dyDescent="0.2">
      <c r="B5" s="53" t="s">
        <v>243</v>
      </c>
    </row>
    <row r="6" spans="1:16" x14ac:dyDescent="0.2">
      <c r="C6" s="19"/>
      <c r="D6" s="19"/>
      <c r="E6" s="19"/>
      <c r="F6" s="19"/>
      <c r="G6" s="19"/>
      <c r="H6" s="19"/>
      <c r="I6" s="19"/>
      <c r="J6" s="19"/>
      <c r="K6" s="19"/>
      <c r="L6" s="19"/>
      <c r="M6" s="19"/>
    </row>
    <row r="7" spans="1:16" x14ac:dyDescent="0.2">
      <c r="C7" s="20"/>
      <c r="D7" s="20"/>
      <c r="E7" s="20"/>
      <c r="F7" s="20"/>
      <c r="G7" s="20"/>
      <c r="H7" s="20"/>
      <c r="I7" s="20"/>
      <c r="J7" s="20"/>
      <c r="K7" s="20"/>
      <c r="L7" s="20"/>
      <c r="M7" s="20"/>
    </row>
    <row r="8" spans="1:16" ht="15" customHeight="1" x14ac:dyDescent="0.2">
      <c r="B8" s="190" t="s">
        <v>6</v>
      </c>
      <c r="C8" s="188">
        <v>2014</v>
      </c>
      <c r="D8" s="188"/>
      <c r="E8" s="189"/>
      <c r="F8" s="188">
        <v>2015</v>
      </c>
      <c r="G8" s="188"/>
      <c r="H8" s="189"/>
      <c r="I8" s="46"/>
      <c r="J8" s="46"/>
      <c r="K8" s="46"/>
      <c r="L8" s="46"/>
      <c r="M8" s="46"/>
      <c r="N8" s="46"/>
      <c r="P8" s="20"/>
    </row>
    <row r="9" spans="1:16" ht="15" customHeight="1" x14ac:dyDescent="0.2">
      <c r="B9" s="190"/>
      <c r="C9" s="55" t="s">
        <v>244</v>
      </c>
      <c r="D9" s="56" t="s">
        <v>245</v>
      </c>
      <c r="E9" s="57" t="s">
        <v>246</v>
      </c>
      <c r="F9" s="55" t="s">
        <v>244</v>
      </c>
      <c r="G9" s="56" t="s">
        <v>245</v>
      </c>
      <c r="H9" s="57" t="s">
        <v>246</v>
      </c>
      <c r="I9" s="21"/>
      <c r="J9" s="21"/>
      <c r="K9" s="21"/>
      <c r="L9" s="21"/>
      <c r="M9" s="21"/>
      <c r="N9" s="21"/>
    </row>
    <row r="10" spans="1:16" ht="15" x14ac:dyDescent="0.25">
      <c r="A10" s="21"/>
      <c r="B10" s="22" t="s">
        <v>8</v>
      </c>
      <c r="C10" s="68">
        <v>418814.80000000005</v>
      </c>
      <c r="E10" s="23">
        <f>+E11+E33+E34+E35+E36</f>
        <v>414328.49999999988</v>
      </c>
      <c r="F10" s="71">
        <v>449942.99773</v>
      </c>
      <c r="G10" s="69"/>
      <c r="H10" s="72">
        <v>442291.95097197988</v>
      </c>
    </row>
    <row r="11" spans="1:16" ht="15" x14ac:dyDescent="0.25">
      <c r="A11" s="21"/>
      <c r="B11" s="22" t="s">
        <v>247</v>
      </c>
      <c r="C11" s="68">
        <v>401832.8</v>
      </c>
      <c r="E11" s="23">
        <f>+E12+E16+E17+E26+E31+E32</f>
        <v>391642.29999999993</v>
      </c>
      <c r="F11" s="71">
        <v>426459.29094899999</v>
      </c>
      <c r="G11" s="69"/>
      <c r="H11" s="72">
        <v>412762.12986768992</v>
      </c>
    </row>
    <row r="12" spans="1:16" ht="15" x14ac:dyDescent="0.25">
      <c r="A12" s="21"/>
      <c r="B12" s="25" t="s">
        <v>248</v>
      </c>
      <c r="C12" s="60">
        <v>122742.20000000001</v>
      </c>
      <c r="E12" s="26">
        <v>125097.8</v>
      </c>
      <c r="F12" s="71">
        <v>128780.23278799999</v>
      </c>
      <c r="G12" s="69"/>
      <c r="H12" s="72">
        <v>119819.22845500005</v>
      </c>
    </row>
    <row r="13" spans="1:16" ht="15" x14ac:dyDescent="0.25">
      <c r="A13" s="21"/>
      <c r="B13" s="27" t="s">
        <v>249</v>
      </c>
      <c r="C13" s="61">
        <v>31483.599999999999</v>
      </c>
      <c r="E13" s="26">
        <v>31525</v>
      </c>
      <c r="F13" s="73">
        <v>33296.344511000003</v>
      </c>
      <c r="G13" s="69"/>
      <c r="H13" s="74">
        <v>35548.441502369991</v>
      </c>
    </row>
    <row r="14" spans="1:16" ht="15" x14ac:dyDescent="0.25">
      <c r="A14" s="21"/>
      <c r="B14" s="27" t="s">
        <v>250</v>
      </c>
      <c r="C14" s="61">
        <v>67588.800000000003</v>
      </c>
      <c r="E14" s="26">
        <v>72865.299999999988</v>
      </c>
      <c r="F14" s="73">
        <v>71282.074041</v>
      </c>
      <c r="G14" s="69"/>
      <c r="H14" s="74">
        <v>62740.835352189992</v>
      </c>
    </row>
    <row r="15" spans="1:16" ht="15" x14ac:dyDescent="0.25">
      <c r="A15" s="21"/>
      <c r="B15" s="27" t="s">
        <v>251</v>
      </c>
      <c r="C15" s="61">
        <v>23669.800000000003</v>
      </c>
      <c r="E15" s="26">
        <v>20707.5</v>
      </c>
      <c r="F15" s="73">
        <v>24201.814235999998</v>
      </c>
      <c r="G15" s="69"/>
      <c r="H15" s="74">
        <v>21529.951600439999</v>
      </c>
    </row>
    <row r="16" spans="1:16" x14ac:dyDescent="0.2">
      <c r="A16" s="21"/>
      <c r="B16" s="25" t="s">
        <v>252</v>
      </c>
      <c r="C16" s="60">
        <v>19178.100000000002</v>
      </c>
      <c r="E16" s="26">
        <v>18183</v>
      </c>
      <c r="F16" s="69">
        <v>20100.630456999999</v>
      </c>
      <c r="G16" s="69"/>
      <c r="H16" s="69">
        <v>19044.111690359998</v>
      </c>
    </row>
    <row r="17" spans="1:10" x14ac:dyDescent="0.2">
      <c r="A17" s="21"/>
      <c r="B17" s="25" t="s">
        <v>253</v>
      </c>
      <c r="C17" s="60">
        <v>230113.60000000003</v>
      </c>
      <c r="E17" s="26">
        <v>221382.5</v>
      </c>
      <c r="F17" s="69">
        <v>247551.99973000001</v>
      </c>
      <c r="G17" s="69"/>
      <c r="H17" s="69">
        <v>242282.36012506991</v>
      </c>
    </row>
    <row r="18" spans="1:10" x14ac:dyDescent="0.2">
      <c r="A18" s="21"/>
      <c r="B18" s="27" t="s">
        <v>254</v>
      </c>
      <c r="C18" s="61">
        <v>131336.9</v>
      </c>
      <c r="E18" s="26">
        <v>130446.69999999998</v>
      </c>
      <c r="F18" s="69">
        <v>141895.43872199999</v>
      </c>
      <c r="G18" s="69"/>
      <c r="H18" s="69">
        <v>147038.79262168001</v>
      </c>
    </row>
    <row r="19" spans="1:10" x14ac:dyDescent="0.2">
      <c r="A19" s="21"/>
      <c r="B19" s="75" t="s">
        <v>255</v>
      </c>
      <c r="C19" s="76">
        <v>86507.500000000015</v>
      </c>
      <c r="D19" s="77"/>
      <c r="E19" s="78">
        <v>81579.600000000006</v>
      </c>
      <c r="F19" s="79"/>
      <c r="G19" s="79"/>
      <c r="H19" s="79"/>
    </row>
    <row r="20" spans="1:10" x14ac:dyDescent="0.2">
      <c r="A20" s="21"/>
      <c r="B20" s="80" t="s">
        <v>256</v>
      </c>
      <c r="C20" s="81">
        <v>17837.8</v>
      </c>
      <c r="D20" s="77"/>
      <c r="E20" s="78">
        <v>19779.099999999999</v>
      </c>
      <c r="F20" s="79"/>
      <c r="G20" s="79"/>
      <c r="H20" s="79"/>
    </row>
    <row r="21" spans="1:10" x14ac:dyDescent="0.2">
      <c r="A21" s="21"/>
      <c r="B21" s="80" t="s">
        <v>257</v>
      </c>
      <c r="C21" s="81">
        <v>4514.6000000000004</v>
      </c>
      <c r="D21" s="77"/>
      <c r="E21" s="78">
        <v>4381.7000000000007</v>
      </c>
      <c r="F21" s="79"/>
      <c r="G21" s="79"/>
      <c r="H21" s="79"/>
      <c r="I21" s="20"/>
      <c r="J21" s="20">
        <v>1000000</v>
      </c>
    </row>
    <row r="22" spans="1:10" x14ac:dyDescent="0.2">
      <c r="A22" s="21"/>
      <c r="B22" s="80" t="s">
        <v>258</v>
      </c>
      <c r="C22" s="81">
        <v>27314.600000000002</v>
      </c>
      <c r="D22" s="77"/>
      <c r="E22" s="78">
        <v>25473.499999999996</v>
      </c>
      <c r="F22" s="79">
        <v>28772.447769999999</v>
      </c>
      <c r="G22" s="79">
        <v>28683.673019000002</v>
      </c>
      <c r="H22" s="79">
        <v>29988.439446059994</v>
      </c>
      <c r="I22" s="23"/>
      <c r="J22" s="23"/>
    </row>
    <row r="23" spans="1:10" x14ac:dyDescent="0.2">
      <c r="A23" s="21"/>
      <c r="B23" s="80" t="s">
        <v>259</v>
      </c>
      <c r="C23" s="81">
        <v>20729.899999999998</v>
      </c>
      <c r="D23" s="77"/>
      <c r="E23" s="78">
        <v>18861.300000000003</v>
      </c>
      <c r="F23" s="79">
        <v>22513.521581000001</v>
      </c>
      <c r="G23" s="79">
        <v>22513.521581000001</v>
      </c>
      <c r="H23" s="79">
        <v>13326.733759649998</v>
      </c>
    </row>
    <row r="24" spans="1:10" x14ac:dyDescent="0.2">
      <c r="A24" s="21"/>
      <c r="B24" s="80" t="s">
        <v>260</v>
      </c>
      <c r="C24" s="81">
        <v>16110.599999999999</v>
      </c>
      <c r="D24" s="77"/>
      <c r="E24" s="78">
        <v>13084</v>
      </c>
      <c r="F24" s="79"/>
      <c r="G24" s="79"/>
      <c r="H24" s="79"/>
    </row>
    <row r="25" spans="1:10" x14ac:dyDescent="0.2">
      <c r="A25" s="21"/>
      <c r="B25" s="75" t="s">
        <v>261</v>
      </c>
      <c r="C25" s="76">
        <v>12269.199999999999</v>
      </c>
      <c r="D25" s="77"/>
      <c r="E25" s="78">
        <v>9356.2000000000007</v>
      </c>
      <c r="F25" s="79"/>
      <c r="G25" s="79"/>
      <c r="H25" s="79"/>
    </row>
    <row r="26" spans="1:10" x14ac:dyDescent="0.2">
      <c r="A26" s="21"/>
      <c r="B26" s="25" t="s">
        <v>262</v>
      </c>
      <c r="C26" s="60">
        <v>29515.1</v>
      </c>
      <c r="E26" s="26">
        <v>26562.799999999999</v>
      </c>
      <c r="F26" s="69">
        <v>29611.695489000002</v>
      </c>
      <c r="G26" s="69"/>
      <c r="H26" s="69">
        <v>31099.968939520004</v>
      </c>
    </row>
    <row r="27" spans="1:10" x14ac:dyDescent="0.2">
      <c r="A27" s="21"/>
      <c r="B27" s="25" t="s">
        <v>263</v>
      </c>
      <c r="C27" s="60">
        <v>24194.5</v>
      </c>
      <c r="E27" s="26">
        <v>21314.5</v>
      </c>
      <c r="F27" s="69"/>
      <c r="G27" s="69"/>
      <c r="H27" s="69"/>
    </row>
    <row r="28" spans="1:10" x14ac:dyDescent="0.2">
      <c r="A28" s="21"/>
      <c r="B28" s="29" t="s">
        <v>264</v>
      </c>
      <c r="C28" s="62">
        <v>24051.7</v>
      </c>
      <c r="E28" s="26">
        <v>21238.3</v>
      </c>
      <c r="F28" s="69">
        <v>23473.489139000001</v>
      </c>
      <c r="G28" s="69">
        <f>24838489139/1000000</f>
        <v>24838.489139000001</v>
      </c>
      <c r="H28" s="69">
        <v>24377.940203270002</v>
      </c>
    </row>
    <row r="29" spans="1:10" x14ac:dyDescent="0.2">
      <c r="A29" s="21"/>
      <c r="B29" s="80" t="s">
        <v>260</v>
      </c>
      <c r="C29" s="81">
        <v>16110.599999999999</v>
      </c>
      <c r="D29" s="77"/>
      <c r="E29" s="78">
        <v>76.199999999999989</v>
      </c>
      <c r="F29" s="79"/>
      <c r="G29" s="79"/>
      <c r="H29" s="79"/>
    </row>
    <row r="30" spans="1:10" x14ac:dyDescent="0.2">
      <c r="A30" s="21"/>
      <c r="B30" s="75" t="s">
        <v>265</v>
      </c>
      <c r="C30" s="76">
        <v>5320.6</v>
      </c>
      <c r="D30" s="77"/>
      <c r="E30" s="78">
        <v>5248.2999999999993</v>
      </c>
      <c r="F30" s="79"/>
      <c r="G30" s="79"/>
      <c r="H30" s="79"/>
    </row>
    <row r="31" spans="1:10" x14ac:dyDescent="0.2">
      <c r="A31" s="21"/>
      <c r="B31" s="25" t="s">
        <v>266</v>
      </c>
      <c r="C31" s="60">
        <v>283.79999999999995</v>
      </c>
      <c r="E31" s="26">
        <v>415.60000000000008</v>
      </c>
      <c r="F31" s="69">
        <v>414.36199699999997</v>
      </c>
      <c r="G31" s="69"/>
      <c r="H31" s="69">
        <v>515.31941067000002</v>
      </c>
    </row>
    <row r="32" spans="1:10" x14ac:dyDescent="0.2">
      <c r="A32" s="21"/>
      <c r="B32" s="25" t="s">
        <v>267</v>
      </c>
      <c r="C32" s="60">
        <v>0</v>
      </c>
      <c r="E32" s="26">
        <v>0.6</v>
      </c>
      <c r="F32" s="69">
        <v>0.37048799999999998</v>
      </c>
      <c r="G32" s="69"/>
      <c r="H32" s="69">
        <v>1.1412470699999999</v>
      </c>
    </row>
    <row r="33" spans="1:11" x14ac:dyDescent="0.2">
      <c r="A33" s="21"/>
      <c r="B33" s="22" t="s">
        <v>268</v>
      </c>
      <c r="C33" s="59">
        <v>1600.3999999999999</v>
      </c>
      <c r="D33" s="28"/>
      <c r="E33" s="23">
        <v>1515.1</v>
      </c>
      <c r="F33" s="69">
        <v>1485.9554619999999</v>
      </c>
      <c r="G33" s="69">
        <f>1485955462/1000000</f>
        <v>1485.9554619999999</v>
      </c>
      <c r="H33" s="69">
        <v>1483.2338262199999</v>
      </c>
    </row>
    <row r="34" spans="1:11" x14ac:dyDescent="0.2">
      <c r="A34" s="21"/>
      <c r="B34" s="83" t="s">
        <v>269</v>
      </c>
      <c r="C34" s="82">
        <v>8.9</v>
      </c>
      <c r="D34" s="77"/>
      <c r="E34" s="84">
        <v>0</v>
      </c>
      <c r="F34" s="79">
        <v>2.9048000000000001E-2</v>
      </c>
      <c r="G34" s="79">
        <v>2.9048000000000001E-2</v>
      </c>
      <c r="H34" s="79">
        <v>0.03</v>
      </c>
    </row>
    <row r="35" spans="1:11" x14ac:dyDescent="0.2">
      <c r="A35" s="21"/>
      <c r="B35" s="83" t="s">
        <v>270</v>
      </c>
      <c r="C35" s="82">
        <v>9793.6999999999989</v>
      </c>
      <c r="D35" s="77"/>
      <c r="E35" s="84">
        <v>13996.800000000003</v>
      </c>
      <c r="F35" s="77"/>
      <c r="G35" s="77"/>
      <c r="H35" s="77"/>
    </row>
    <row r="36" spans="1:11" x14ac:dyDescent="0.2">
      <c r="A36" s="21"/>
      <c r="B36" s="83" t="s">
        <v>271</v>
      </c>
      <c r="C36" s="82">
        <v>5579</v>
      </c>
      <c r="D36" s="85"/>
      <c r="E36" s="84">
        <v>7174.3000000000011</v>
      </c>
      <c r="F36" s="85"/>
      <c r="G36" s="85"/>
      <c r="H36" s="85"/>
      <c r="I36" s="19"/>
      <c r="J36" s="19"/>
      <c r="K36" s="31"/>
    </row>
    <row r="37" spans="1:11" x14ac:dyDescent="0.2">
      <c r="A37" s="21"/>
      <c r="B37" s="83" t="s">
        <v>81</v>
      </c>
      <c r="C37" s="82">
        <v>0.89999999999999991</v>
      </c>
      <c r="D37" s="77"/>
      <c r="E37" s="84">
        <v>3061.3</v>
      </c>
      <c r="F37" s="86">
        <v>1.0656000000000001E-2</v>
      </c>
      <c r="G37" s="86">
        <v>1.0656000000000001E-2</v>
      </c>
      <c r="H37" s="86">
        <v>119.47365740000001</v>
      </c>
    </row>
    <row r="38" spans="1:11" x14ac:dyDescent="0.2">
      <c r="B38" s="52" t="s">
        <v>272</v>
      </c>
      <c r="C38" s="51">
        <f>+C10+C37</f>
        <v>418815.70000000007</v>
      </c>
      <c r="D38" s="51">
        <f>+D10+D37</f>
        <v>0</v>
      </c>
      <c r="E38" s="51">
        <f>+E10+E37</f>
        <v>417389.79999999987</v>
      </c>
    </row>
    <row r="39" spans="1:11" x14ac:dyDescent="0.2">
      <c r="B39" s="22" t="s">
        <v>273</v>
      </c>
      <c r="C39" s="63">
        <v>2101</v>
      </c>
      <c r="D39" s="31"/>
      <c r="E39" s="32">
        <v>2101</v>
      </c>
      <c r="F39" s="31"/>
      <c r="G39" s="31"/>
      <c r="H39" s="31"/>
      <c r="I39" s="31"/>
      <c r="J39" s="31"/>
      <c r="K39" s="31"/>
    </row>
    <row r="40" spans="1:11" x14ac:dyDescent="0.2">
      <c r="B40" s="52" t="s">
        <v>274</v>
      </c>
      <c r="C40" s="51">
        <f>+C38+C39</f>
        <v>420916.70000000007</v>
      </c>
      <c r="D40" s="51">
        <f>+D38+D39</f>
        <v>0</v>
      </c>
      <c r="E40" s="51">
        <f>+E38+E39</f>
        <v>419490.79999999987</v>
      </c>
      <c r="F40" s="31"/>
      <c r="G40" s="31"/>
      <c r="H40" s="31"/>
      <c r="I40" s="31"/>
      <c r="J40" s="31"/>
      <c r="K40" s="31"/>
    </row>
    <row r="41" spans="1:11" s="21" customFormat="1" x14ac:dyDescent="0.2">
      <c r="B41" s="33" t="s">
        <v>94</v>
      </c>
      <c r="C41" s="64">
        <v>136946.40000000002</v>
      </c>
      <c r="D41" s="30"/>
      <c r="E41" s="30">
        <f>+E42+E44</f>
        <v>136946.40000000002</v>
      </c>
      <c r="F41" s="30"/>
      <c r="G41" s="30"/>
      <c r="H41" s="30"/>
    </row>
    <row r="42" spans="1:11" s="21" customFormat="1" x14ac:dyDescent="0.2">
      <c r="B42" s="34" t="s">
        <v>275</v>
      </c>
      <c r="C42" s="65">
        <v>99.7</v>
      </c>
      <c r="D42" s="30"/>
      <c r="E42" s="30">
        <v>99.7</v>
      </c>
      <c r="F42" s="30"/>
      <c r="G42" s="30"/>
      <c r="H42" s="30"/>
    </row>
    <row r="43" spans="1:11" s="21" customFormat="1" x14ac:dyDescent="0.2">
      <c r="B43" s="35" t="s">
        <v>276</v>
      </c>
      <c r="C43" s="66">
        <v>99.7</v>
      </c>
      <c r="D43" s="30"/>
      <c r="E43" s="30">
        <v>99.7</v>
      </c>
      <c r="F43" s="30"/>
      <c r="G43" s="30"/>
      <c r="H43" s="30"/>
    </row>
    <row r="44" spans="1:11" s="21" customFormat="1" x14ac:dyDescent="0.2">
      <c r="A44" s="36"/>
      <c r="B44" s="34" t="s">
        <v>277</v>
      </c>
      <c r="C44" s="65">
        <v>136846.70000000001</v>
      </c>
      <c r="D44" s="30"/>
      <c r="E44" s="30">
        <v>136846.70000000001</v>
      </c>
      <c r="F44" s="30"/>
      <c r="G44" s="30"/>
      <c r="H44" s="30"/>
    </row>
    <row r="45" spans="1:11" s="21" customFormat="1" x14ac:dyDescent="0.2">
      <c r="B45" s="37" t="s">
        <v>278</v>
      </c>
      <c r="C45" s="67">
        <v>0</v>
      </c>
      <c r="D45" s="30"/>
      <c r="E45" s="30">
        <v>0</v>
      </c>
      <c r="F45" s="30"/>
      <c r="G45" s="30"/>
      <c r="H45" s="30"/>
    </row>
    <row r="46" spans="1:11" s="21" customFormat="1" x14ac:dyDescent="0.2">
      <c r="B46" s="37" t="s">
        <v>279</v>
      </c>
      <c r="C46" s="67">
        <v>136846.70000000001</v>
      </c>
      <c r="D46" s="30"/>
      <c r="E46" s="30">
        <v>136846.70000000001</v>
      </c>
      <c r="F46" s="30"/>
      <c r="G46" s="30"/>
      <c r="H46" s="30"/>
    </row>
    <row r="47" spans="1:11" s="21" customFormat="1" x14ac:dyDescent="0.2">
      <c r="B47" s="38" t="s">
        <v>280</v>
      </c>
      <c r="C47" s="65">
        <v>326.8</v>
      </c>
      <c r="D47" s="30"/>
      <c r="E47" s="30">
        <v>326.8</v>
      </c>
      <c r="F47" s="30"/>
      <c r="G47" s="30"/>
      <c r="H47" s="30"/>
    </row>
    <row r="48" spans="1:11" s="21" customFormat="1" x14ac:dyDescent="0.2">
      <c r="B48" s="39" t="s">
        <v>281</v>
      </c>
      <c r="C48" s="64">
        <v>98717.1</v>
      </c>
      <c r="D48" s="30"/>
      <c r="E48" s="30">
        <v>98717.099999999991</v>
      </c>
      <c r="F48" s="30"/>
      <c r="G48" s="30"/>
      <c r="H48" s="30"/>
    </row>
    <row r="49" spans="2:20" s="21" customFormat="1" x14ac:dyDescent="0.2">
      <c r="B49" s="40" t="s">
        <v>282</v>
      </c>
      <c r="C49" s="66">
        <v>33647.800000000003</v>
      </c>
      <c r="D49" s="30"/>
      <c r="E49" s="30">
        <v>33647.800000000003</v>
      </c>
      <c r="F49" s="30"/>
      <c r="G49" s="30"/>
      <c r="H49" s="30"/>
    </row>
    <row r="50" spans="2:20" s="21" customFormat="1" x14ac:dyDescent="0.2">
      <c r="B50" s="40" t="s">
        <v>283</v>
      </c>
      <c r="C50" s="66">
        <v>65069.3</v>
      </c>
      <c r="D50" s="30"/>
      <c r="E50" s="30">
        <v>65069.3</v>
      </c>
      <c r="F50" s="30"/>
      <c r="G50" s="30"/>
      <c r="H50" s="30"/>
    </row>
    <row r="51" spans="2:20" s="21" customFormat="1" x14ac:dyDescent="0.2">
      <c r="B51" s="39" t="s">
        <v>284</v>
      </c>
      <c r="C51" s="64">
        <v>37802.800000000003</v>
      </c>
      <c r="D51" s="30"/>
      <c r="E51" s="30">
        <v>37802.799999999996</v>
      </c>
      <c r="F51" s="30"/>
      <c r="G51" s="30"/>
      <c r="H51" s="30"/>
    </row>
    <row r="52" spans="2:20" s="21" customFormat="1" x14ac:dyDescent="0.2">
      <c r="B52" s="40" t="s">
        <v>285</v>
      </c>
      <c r="C52" s="66">
        <v>0</v>
      </c>
      <c r="D52" s="30"/>
      <c r="E52" s="30">
        <v>0</v>
      </c>
      <c r="F52" s="30"/>
      <c r="G52" s="30"/>
      <c r="H52" s="30"/>
    </row>
    <row r="53" spans="2:20" s="21" customFormat="1" x14ac:dyDescent="0.2">
      <c r="B53" s="40" t="s">
        <v>286</v>
      </c>
      <c r="C53" s="66">
        <v>37802.800000000003</v>
      </c>
      <c r="D53" s="30"/>
      <c r="E53" s="30">
        <v>37802.799999999996</v>
      </c>
      <c r="F53" s="30"/>
      <c r="G53" s="30"/>
      <c r="H53" s="30"/>
    </row>
    <row r="54" spans="2:20" s="21" customFormat="1" x14ac:dyDescent="0.2">
      <c r="B54" s="41" t="s">
        <v>287</v>
      </c>
      <c r="C54" s="66">
        <v>25710.100000000002</v>
      </c>
      <c r="D54" s="30"/>
      <c r="E54" s="30">
        <v>25710.100000000002</v>
      </c>
      <c r="F54" s="30"/>
      <c r="G54" s="30"/>
      <c r="H54" s="30"/>
    </row>
    <row r="55" spans="2:20" s="21" customFormat="1" x14ac:dyDescent="0.2">
      <c r="B55" s="41" t="s">
        <v>260</v>
      </c>
      <c r="C55" s="66">
        <v>12092.7</v>
      </c>
      <c r="D55" s="30"/>
      <c r="E55" s="30">
        <v>12092.7</v>
      </c>
      <c r="F55" s="30"/>
      <c r="G55" s="30"/>
      <c r="H55" s="30"/>
    </row>
    <row r="56" spans="2:20" s="21" customFormat="1" x14ac:dyDescent="0.2">
      <c r="B56" s="52" t="s">
        <v>288</v>
      </c>
      <c r="C56" s="51">
        <f>+C40+C41</f>
        <v>557863.10000000009</v>
      </c>
      <c r="D56" s="51">
        <f>+D40+D41</f>
        <v>0</v>
      </c>
      <c r="E56" s="51">
        <f>+E40+E41</f>
        <v>556437.19999999995</v>
      </c>
      <c r="F56" s="30"/>
      <c r="G56" s="30"/>
    </row>
    <row r="57" spans="2:20" s="21" customFormat="1" x14ac:dyDescent="0.2">
      <c r="B57" s="42" t="s">
        <v>289</v>
      </c>
      <c r="C57" s="20"/>
      <c r="D57" s="43"/>
      <c r="E57" s="43"/>
      <c r="F57" s="43"/>
      <c r="G57" s="43"/>
      <c r="H57" s="43"/>
      <c r="I57" s="43"/>
      <c r="J57" s="43"/>
      <c r="K57" s="43"/>
      <c r="L57" s="43"/>
      <c r="M57" s="43"/>
      <c r="N57" s="43"/>
      <c r="O57" s="30"/>
      <c r="P57" s="30"/>
      <c r="Q57" s="30"/>
      <c r="R57" s="30"/>
      <c r="S57" s="30"/>
      <c r="T57" s="30"/>
    </row>
    <row r="58" spans="2:20" s="21" customFormat="1" x14ac:dyDescent="0.2">
      <c r="B58" s="44" t="s">
        <v>290</v>
      </c>
      <c r="C58" s="18"/>
      <c r="D58" s="20"/>
      <c r="E58" s="20"/>
      <c r="F58" s="20"/>
      <c r="G58" s="20"/>
      <c r="H58" s="20"/>
      <c r="I58" s="20"/>
      <c r="J58" s="20"/>
      <c r="K58" s="20"/>
      <c r="L58" s="20"/>
      <c r="M58" s="20"/>
      <c r="N58" s="20"/>
      <c r="O58" s="30"/>
      <c r="P58" s="30"/>
      <c r="Q58" s="30"/>
      <c r="R58" s="30"/>
      <c r="S58" s="30"/>
      <c r="T58" s="30"/>
    </row>
    <row r="59" spans="2:20" s="21" customFormat="1" ht="0.75" customHeight="1" x14ac:dyDescent="0.2">
      <c r="B59" s="18"/>
      <c r="C59" s="45"/>
      <c r="D59" s="18"/>
      <c r="E59" s="18"/>
      <c r="F59" s="18"/>
      <c r="G59" s="18"/>
      <c r="H59" s="18"/>
      <c r="I59" s="18"/>
      <c r="J59" s="18"/>
      <c r="K59" s="18"/>
      <c r="L59" s="18"/>
      <c r="M59" s="18"/>
      <c r="N59" s="18"/>
      <c r="O59" s="30"/>
      <c r="P59" s="30"/>
      <c r="Q59" s="30"/>
      <c r="R59" s="30"/>
      <c r="S59" s="30"/>
      <c r="T59" s="30"/>
    </row>
    <row r="60" spans="2:20" x14ac:dyDescent="0.2">
      <c r="B60" s="47" t="s">
        <v>291</v>
      </c>
      <c r="D60" s="45"/>
      <c r="E60" s="45"/>
      <c r="F60" s="45"/>
      <c r="G60" s="45"/>
      <c r="H60" s="45"/>
      <c r="I60" s="45"/>
      <c r="J60" s="45"/>
      <c r="K60" s="45"/>
      <c r="L60" s="45"/>
      <c r="M60" s="45"/>
    </row>
    <row r="61" spans="2:20" x14ac:dyDescent="0.2">
      <c r="E61" s="26"/>
      <c r="F61" s="26"/>
      <c r="G61" s="24"/>
      <c r="H61" s="24"/>
      <c r="I61" s="24"/>
      <c r="J61" s="24"/>
      <c r="K61" s="24"/>
      <c r="L61" s="24"/>
      <c r="M61" s="24"/>
    </row>
    <row r="62" spans="2:20" x14ac:dyDescent="0.2">
      <c r="C62" s="45"/>
    </row>
    <row r="63" spans="2:20" x14ac:dyDescent="0.2">
      <c r="C63" s="20"/>
      <c r="D63" s="45"/>
      <c r="E63" s="45"/>
      <c r="F63" s="45"/>
      <c r="G63" s="45"/>
      <c r="H63" s="45"/>
      <c r="I63" s="45"/>
      <c r="J63" s="45"/>
      <c r="K63" s="45"/>
      <c r="L63" s="45"/>
      <c r="M63" s="45"/>
    </row>
    <row r="64" spans="2:20" x14ac:dyDescent="0.2">
      <c r="C64" s="31"/>
      <c r="D64" s="20"/>
      <c r="E64" s="20"/>
      <c r="F64" s="20"/>
      <c r="G64" s="20"/>
      <c r="H64" s="20"/>
      <c r="I64" s="20"/>
    </row>
    <row r="65" spans="4:13" x14ac:dyDescent="0.2">
      <c r="D65" s="31"/>
      <c r="E65" s="31"/>
      <c r="F65" s="31"/>
      <c r="G65" s="31"/>
      <c r="H65" s="31"/>
      <c r="I65" s="31"/>
      <c r="J65" s="31"/>
      <c r="K65" s="31"/>
      <c r="L65" s="31"/>
      <c r="M65" s="31"/>
    </row>
    <row r="67" spans="4:13" x14ac:dyDescent="0.2">
      <c r="J67" s="31"/>
      <c r="K67" s="31"/>
      <c r="L67" s="31"/>
      <c r="M67" s="31"/>
    </row>
  </sheetData>
  <mergeCells count="3">
    <mergeCell ref="C8:E8"/>
    <mergeCell ref="F8:H8"/>
    <mergeCell ref="B8:B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EA911-A8DF-4E98-89D9-F002A551A026}">
  <ds:schemaRefs>
    <ds:schemaRef ds:uri="http://schemas.microsoft.com/sharepoint/v3/contenttype/forms"/>
  </ds:schemaRefs>
</ds:datastoreItem>
</file>

<file path=customXml/itemProps2.xml><?xml version="1.0" encoding="utf-8"?>
<ds:datastoreItem xmlns:ds="http://schemas.openxmlformats.org/officeDocument/2006/customXml" ds:itemID="{6A7B9BBC-A390-4E90-9936-FE2229F34FC6}">
  <ds:schemaRefs>
    <ds:schemaRef ds:uri="http://www.w3.org/XML/1998/namespace"/>
    <ds:schemaRef ds:uri="http://purl.org/dc/terms/"/>
    <ds:schemaRef ds:uri="09100588-ee89-45b2-81d6-a67d223ce91b"/>
    <ds:schemaRef ds:uri="http://schemas.microsoft.com/office/2006/documentManagement/types"/>
    <ds:schemaRef ds:uri="f7c7372e-77c9-4c4a-9e9a-3e04be05905d"/>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682F421-1EE5-4CF0-9188-8F2ECBBAA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2003-2013 </vt:lpstr>
      <vt:lpstr>2014 -2025</vt:lpstr>
      <vt:lpstr>2014-2015</vt:lpstr>
      <vt:lpstr>'2003-2013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2013-07-18T18:22:20Z</dcterms:created>
  <dcterms:modified xsi:type="dcterms:W3CDTF">2026-03-11T15:14:24Z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ies>
</file>