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rjsantana\Desktop\Semanales\"/>
    </mc:Choice>
  </mc:AlternateContent>
  <xr:revisionPtr revIDLastSave="0" documentId="13_ncr:1_{72DCD35A-4FB7-414D-B2FE-EF2BC2E1396A}" xr6:coauthVersionLast="47" xr6:coauthVersionMax="47" xr10:uidLastSave="{00000000-0000-0000-0000-000000000000}"/>
  <bookViews>
    <workbookView xWindow="-120" yWindow="-120" windowWidth="29040" windowHeight="15840" tabRatio="876" activeTab="1" xr2:uid="{00000000-000D-0000-FFFF-FFFF00000000}"/>
  </bookViews>
  <sheets>
    <sheet name="Dinámica" sheetId="156"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58"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41" l="1"/>
  <c r="F14" i="141"/>
  <c r="E22" i="130" l="1"/>
  <c r="D22" i="130"/>
  <c r="D45" i="4"/>
  <c r="D28" i="149" l="1"/>
  <c r="E28" i="149"/>
  <c r="D23" i="149" l="1"/>
  <c r="E23" i="149"/>
  <c r="F13" i="141" l="1"/>
  <c r="G29" i="141"/>
  <c r="E13" i="141"/>
  <c r="G13" i="141" l="1"/>
  <c r="H13" i="141"/>
  <c r="D13" i="141"/>
  <c r="G17" i="141"/>
  <c r="G16" i="141"/>
  <c r="G15" i="141"/>
  <c r="G14" i="141"/>
  <c r="D24" i="141" l="1"/>
  <c r="D23" i="141"/>
  <c r="D47" i="149"/>
  <c r="D36" i="149"/>
  <c r="D33" i="149"/>
  <c r="D30"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15" i="130"/>
  <c r="D58" i="4"/>
  <c r="D57" i="4" s="1"/>
  <c r="D55" i="4"/>
  <c r="D53" i="4"/>
  <c r="D51" i="4"/>
  <c r="D49" i="4"/>
  <c r="D47" i="4"/>
  <c r="D43" i="4"/>
  <c r="D17" i="4"/>
  <c r="D14" i="4"/>
  <c r="E28" i="148"/>
  <c r="E26" i="148"/>
  <c r="E24" i="148"/>
  <c r="E21" i="148"/>
  <c r="E20" i="148" s="1"/>
  <c r="E18" i="148"/>
  <c r="E16" i="148"/>
  <c r="D14" i="3"/>
  <c r="E75" i="131" l="1"/>
  <c r="E23" i="141"/>
  <c r="D32" i="149"/>
  <c r="D19" i="149"/>
  <c r="E15" i="148"/>
  <c r="E13" i="131"/>
  <c r="D104" i="130"/>
  <c r="D74" i="130"/>
  <c r="D38" i="130"/>
  <c r="D14" i="130"/>
  <c r="D13" i="4"/>
  <c r="D64" i="4" s="1"/>
  <c r="E23" i="148"/>
  <c r="D29" i="3"/>
  <c r="D21" i="3"/>
  <c r="E80" i="131" l="1"/>
  <c r="D28" i="3"/>
  <c r="E27" i="14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23" i="141" s="1"/>
  <c r="E21" i="3"/>
  <c r="F24" i="141" s="1"/>
  <c r="E29" i="3"/>
  <c r="G21" i="141" l="1"/>
  <c r="G24" i="141"/>
  <c r="G19" i="141"/>
  <c r="G23" i="141"/>
  <c r="G31" i="14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<sst xmlns="http://schemas.openxmlformats.org/spreadsheetml/2006/main" count="2384" uniqueCount="2016">
  <si>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</si>
  <si>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</si>
  <si>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</si>
  <si>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</si>
  <si>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</si>
  <si>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</si>
  <si>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</si>
  <si>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</si>
  <si>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</si>
  <si>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</si>
  <si>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</si>
  <si>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</si>
  <si>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</si>
  <si>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</si>
  <si>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</si>
  <si>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</si>
  <si>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</si>
  <si>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</si>
  <si>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</si>
  <si>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</si>
  <si>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</si>
  <si>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</si>
  <si>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</si>
  <si>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</si>
  <si>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</si>
  <si>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</si>
  <si>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</si>
  <si>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</si>
  <si>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</si>
  <si>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</si>
  <si>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</si>
  <si>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</si>
  <si>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</si>
  <si>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</si>
  <si>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</si>
  <si>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</si>
  <si>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</si>
  <si>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</si>
  <si>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</si>
  <si>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</si>
  <si>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</si>
  <si>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</si>
  <si>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</si>
  <si>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</si>
  <si>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</si>
  <si>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</si>
  <si>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</si>
  <si>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</si>
  <si>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</si>
  <si>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</si>
  <si>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</si>
  <si>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</si>
  <si>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</si>
  <si>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</si>
  <si>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</si>
  <si>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</si>
  <si>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</si>
  <si>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</si>
  <si>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</si>
  <si>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</si>
  <si>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</si>
  <si>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</si>
  <si>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</si>
  <si>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</si>
  <si>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</si>
  <si>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</si>
  <si>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</si>
  <si>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</si>
  <si>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</si>
  <si>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</si>
  <si>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</si>
  <si>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</si>
  <si>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</si>
  <si>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</si>
  <si>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</si>
  <si>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</si>
  <si>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</si>
  <si>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</si>
  <si>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</si>
  <si>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</si>
  <si>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</si>
  <si>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</si>
  <si>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</si>
  <si>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</si>
  <si>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</si>
  <si>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</si>
  <si>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</si>
  <si>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</si>
  <si>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</si>
  <si>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</si>
  <si>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</si>
  <si>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</si>
  <si>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</si>
  <si>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</si>
  <si>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</si>
  <si>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</si>
  <si>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</si>
  <si>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</si>
  <si>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</si>
  <si>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</si>
  <si>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</si>
  <si>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</si>
  <si>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</si>
  <si>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</si>
  <si>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</si>
  <si>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</si>
  <si>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</si>
  <si>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</si>
  <si>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</si>
  <si>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</si>
  <si>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</si>
  <si>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</si>
  <si>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</si>
  <si>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</si>
  <si>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</si>
  <si>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</si>
  <si>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</si>
  <si>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</si>
  <si>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</si>
  <si>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</si>
  <si>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</si>
  <si>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</si>
  <si>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</si>
  <si>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</si>
  <si>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</si>
  <si>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</si>
  <si>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</si>
  <si>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</si>
  <si>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</si>
  <si>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</si>
  <si>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</si>
  <si>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</si>
  <si>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</si>
  <si>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</si>
  <si>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</si>
  <si>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</si>
  <si>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</si>
  <si>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</si>
  <si>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</si>
  <si>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</si>
  <si>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</si>
  <si>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</si>
  <si>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</si>
  <si>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</si>
  <si>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</si>
  <si>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</si>
  <si>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</si>
  <si>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</si>
  <si>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</si>
  <si>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</si>
  <si>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</si>
  <si>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</si>
  <si>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</si>
  <si>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</si>
  <si>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</si>
  <si>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</si>
  <si>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</si>
  <si>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</si>
  <si>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</si>
  <si>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</si>
  <si>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</si>
  <si>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</si>
  <si>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</si>
  <si>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</si>
  <si>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</si>
  <si>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</si>
  <si>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</si>
  <si>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</si>
  <si>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</si>
  <si>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</si>
  <si>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</si>
  <si>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</si>
  <si>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</si>
  <si>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</si>
  <si>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</si>
  <si>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</si>
  <si>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</si>
  <si>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</si>
  <si>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</si>
  <si>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</si>
  <si>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</si>
  <si>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</si>
  <si>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</si>
  <si>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</si>
  <si>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</si>
  <si>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</si>
  <si>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</si>
  <si>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</si>
  <si>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</si>
  <si>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</si>
  <si>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</si>
  <si>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</si>
  <si>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</si>
  <si>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</si>
  <si>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</si>
  <si>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</si>
  <si>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</si>
  <si>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</si>
  <si>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</si>
  <si>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</si>
  <si>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</si>
  <si>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</si>
  <si>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</si>
  <si>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</si>
  <si>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</si>
  <si>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</si>
  <si>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</si>
  <si>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</si>
  <si>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</si>
  <si>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</si>
  <si>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</si>
  <si>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</si>
  <si>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</si>
  <si>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</si>
  <si>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</si>
  <si>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</si>
  <si>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</si>
  <si>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</si>
  <si>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</si>
  <si>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</si>
  <si>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</si>
  <si>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</si>
  <si>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</si>
  <si>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</si>
  <si>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</si>
  <si>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</si>
  <si>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</si>
  <si>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</si>
  <si>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</si>
  <si>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</si>
  <si>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</si>
  <si>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</si>
  <si>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</si>
  <si>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</si>
  <si>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</si>
  <si>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</si>
  <si>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</si>
  <si>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</si>
  <si>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</si>
  <si>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</si>
  <si>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</si>
  <si>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</si>
  <si>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</si>
  <si>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</si>
  <si>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</si>
  <si>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</si>
  <si>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</si>
  <si>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</si>
  <si>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</si>
  <si>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</si>
  <si>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</si>
  <si>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</si>
  <si>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</si>
  <si>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</si>
  <si>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</si>
  <si>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</si>
  <si>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</si>
  <si>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</si>
  <si>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</si>
  <si>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</si>
  <si>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</si>
  <si>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</si>
  <si>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</si>
  <si>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</si>
  <si>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</si>
  <si>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</si>
  <si>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</si>
  <si>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</si>
  <si>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</si>
  <si>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</si>
  <si>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</si>
  <si>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</si>
  <si>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</si>
  <si>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</si>
  <si>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</si>
  <si>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</si>
  <si>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</si>
  <si>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</si>
  <si>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</si>
  <si>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</si>
  <si>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</si>
  <si>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</si>
  <si>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</si>
  <si>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</si>
  <si>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</si>
  <si>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</si>
  <si>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</si>
  <si>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</si>
  <si>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</si>
  <si>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</si>
  <si>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</si>
  <si>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</si>
  <si>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</si>
  <si>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</si>
  <si>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</si>
  <si>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</si>
  <si>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</si>
  <si>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</si>
  <si>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</si>
  <si>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</si>
  <si>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</si>
  <si>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</si>
  <si>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</si>
  <si>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</si>
  <si>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</si>
  <si>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</si>
  <si>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</si>
  <si>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</si>
  <si>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</si>
  <si>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</si>
  <si>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</si>
  <si>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</si>
  <si>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</si>
  <si>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</si>
  <si>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</si>
  <si>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</si>
  <si>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</si>
  <si>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</si>
  <si>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</si>
  <si>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</si>
  <si>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</si>
  <si>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</si>
  <si>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</si>
  <si>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</si>
  <si>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</si>
  <si>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</si>
  <si>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</si>
  <si>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</si>
  <si>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</si>
  <si>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</si>
  <si>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</si>
  <si>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</si>
  <si>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</si>
  <si>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</si>
  <si>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</si>
  <si>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</si>
  <si>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</si>
  <si>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</si>
  <si>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</si>
  <si>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</si>
  <si>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</si>
  <si>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</si>
  <si>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</si>
  <si>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</si>
  <si>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</si>
  <si>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</si>
  <si>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</si>
  <si>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</si>
  <si>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</si>
  <si>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</si>
  <si>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</si>
  <si>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</si>
  <si>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</si>
  <si>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</si>
  <si>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</si>
  <si>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</si>
  <si>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</si>
  <si>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</si>
  <si>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</si>
  <si>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</si>
  <si>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</si>
  <si>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</si>
  <si>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</si>
  <si>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</si>
  <si>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</si>
  <si>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</si>
  <si>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</si>
  <si>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</si>
  <si>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</si>
  <si>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</si>
  <si>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</si>
  <si>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</si>
  <si>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</si>
  <si>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</si>
  <si>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</si>
  <si>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</si>
  <si>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</si>
  <si>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</si>
  <si>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</si>
  <si>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</si>
  <si>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</si>
  <si>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</si>
  <si>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</si>
  <si>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</si>
  <si>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</si>
  <si>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</si>
  <si>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</si>
  <si>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</si>
  <si>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</si>
  <si>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</si>
  <si>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</si>
  <si>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</si>
  <si>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</si>
  <si>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</si>
  <si>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</si>
  <si>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</si>
  <si>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</si>
  <si>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</si>
  <si>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</si>
  <si>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</si>
  <si>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</si>
  <si>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</si>
  <si>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</si>
  <si>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</si>
  <si>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</si>
  <si>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</si>
  <si>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</si>
  <si>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</si>
  <si>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</si>
  <si>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</si>
  <si>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</si>
  <si>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</si>
  <si>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</si>
  <si>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</si>
  <si>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</si>
  <si>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</si>
  <si>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</si>
  <si>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</si>
  <si>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</si>
  <si>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</si>
  <si>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</si>
  <si>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</si>
  <si>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</si>
  <si>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</si>
  <si>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</si>
  <si>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</si>
  <si>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</si>
  <si>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</si>
  <si>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</si>
  <si>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</si>
  <si>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</si>
  <si>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</si>
  <si>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</si>
  <si>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</si>
  <si>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</si>
  <si>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</si>
  <si>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</si>
  <si>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</si>
  <si>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</si>
  <si>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</si>
  <si>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</si>
  <si>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</si>
  <si>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</si>
  <si>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</si>
  <si>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</si>
  <si>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</si>
  <si>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</si>
  <si>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</si>
  <si>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</si>
  <si>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</si>
  <si>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</si>
  <si>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</si>
  <si>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</si>
  <si>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</si>
  <si>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</si>
  <si>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</si>
  <si>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</si>
  <si>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</si>
  <si>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</si>
  <si>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</si>
  <si>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</si>
  <si>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</si>
  <si>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</si>
  <si>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</si>
  <si>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</si>
  <si>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</si>
  <si>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</si>
  <si>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</si>
  <si>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</si>
  <si>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</si>
  <si>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</si>
  <si>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</si>
  <si>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</si>
  <si>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</si>
  <si>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</si>
  <si>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</si>
  <si>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</si>
  <si>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</si>
  <si>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</si>
  <si>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</si>
  <si>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</si>
  <si>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</si>
  <si>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</si>
  <si>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</si>
  <si>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</si>
  <si>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</si>
  <si>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</si>
  <si>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</si>
  <si>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</si>
  <si>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</si>
  <si>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</si>
  <si>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</si>
  <si>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</si>
  <si>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</si>
  <si>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</si>
  <si>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</si>
  <si>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</si>
  <si>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</si>
  <si>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</si>
  <si>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</si>
  <si>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</si>
  <si>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</si>
  <si>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</si>
  <si>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</si>
  <si>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</si>
  <si>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</si>
  <si>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</si>
  <si>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</si>
  <si>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</si>
  <si>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</si>
  <si>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</si>
  <si>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</si>
  <si>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</si>
  <si>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</si>
  <si>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</si>
  <si>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</si>
  <si>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</si>
  <si>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</si>
  <si>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</si>
  <si>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</si>
  <si>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</si>
  <si>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</si>
  <si>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</si>
  <si>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</si>
  <si>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</si>
  <si>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</si>
  <si>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</si>
  <si>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</si>
  <si>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</si>
  <si>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</si>
  <si>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</si>
  <si>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</si>
  <si>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</si>
  <si>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</si>
  <si>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</si>
  <si>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</si>
  <si>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</si>
  <si>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</si>
  <si>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</si>
  <si>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</si>
  <si>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</si>
  <si>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</si>
  <si>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</si>
  <si>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</si>
  <si>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</si>
  <si>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</si>
  <si>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</si>
  <si>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</si>
  <si>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</si>
  <si>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</si>
  <si>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</si>
  <si>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</si>
  <si>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</si>
  <si>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</si>
  <si>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</si>
  <si>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</si>
  <si>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</si>
  <si>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</si>
  <si>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</si>
  <si>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</si>
  <si>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</si>
  <si>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</si>
  <si>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</si>
  <si>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</si>
  <si>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</si>
  <si>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</si>
  <si>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</si>
  <si>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</si>
  <si>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</si>
  <si>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</si>
  <si>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</si>
  <si>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</si>
  <si>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</si>
  <si>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</si>
  <si>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</si>
  <si>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</si>
  <si>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</si>
  <si>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</si>
  <si>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</si>
  <si>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</si>
  <si>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</si>
  <si>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</si>
  <si>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</si>
  <si>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</si>
  <si>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</si>
  <si>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</si>
  <si>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</si>
  <si>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</si>
  <si>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</si>
  <si>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</si>
  <si>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</si>
  <si>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</si>
  <si>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</si>
  <si>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</si>
  <si>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</si>
  <si>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</si>
  <si>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</si>
  <si>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</si>
  <si>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</si>
  <si>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</si>
  <si>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</si>
  <si>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</si>
  <si>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</si>
  <si>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</si>
  <si>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</si>
  <si>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</si>
  <si>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</si>
  <si>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</si>
  <si>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</si>
  <si>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</si>
  <si>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</si>
  <si>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</si>
  <si>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</si>
  <si>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</si>
  <si>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</si>
  <si>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</si>
  <si>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</si>
  <si>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</si>
  <si>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</si>
  <si>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</si>
  <si>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</si>
  <si>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</si>
  <si>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</si>
  <si>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</si>
  <si>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</si>
  <si>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</si>
  <si>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</si>
  <si>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</si>
  <si>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</si>
  <si>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</si>
  <si>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</si>
  <si>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</si>
  <si>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</si>
  <si>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</si>
  <si>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</si>
  <si>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</si>
  <si>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</si>
  <si>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</si>
  <si>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</si>
  <si>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</si>
  <si>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</si>
  <si>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</si>
  <si>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</si>
  <si>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</si>
  <si>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</si>
  <si>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</si>
  <si>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</si>
  <si>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</si>
  <si>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</si>
  <si>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</si>
  <si>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</si>
  <si>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</si>
  <si>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</si>
  <si>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</si>
  <si>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</si>
  <si>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</si>
  <si>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</si>
  <si>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</si>
  <si>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</si>
  <si>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</si>
  <si>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</si>
  <si>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</si>
  <si>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</si>
  <si>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</si>
  <si>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</si>
  <si>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</si>
  <si>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</si>
  <si>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</si>
  <si>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</si>
  <si>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</si>
  <si>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</si>
  <si>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</si>
  <si>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</si>
  <si>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</si>
  <si>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</si>
  <si>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</si>
  <si>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</si>
  <si>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</si>
  <si>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</si>
  <si>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</si>
  <si>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</si>
  <si>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</si>
  <si>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</si>
  <si>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</si>
  <si>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</si>
  <si>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</si>
  <si>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</si>
  <si>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</si>
  <si>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</si>
  <si>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</si>
  <si>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</si>
  <si>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</si>
  <si>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</si>
  <si>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</si>
  <si>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</si>
  <si>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</si>
  <si>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</si>
  <si>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</si>
  <si>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</si>
  <si>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</si>
  <si>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</si>
  <si>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</si>
  <si>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</si>
  <si>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</si>
  <si>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</si>
  <si>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</si>
  <si>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</si>
  <si>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</si>
  <si>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</si>
  <si>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</si>
  <si>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</si>
  <si>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</si>
  <si>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</si>
  <si>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</si>
  <si>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</si>
  <si>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</si>
  <si>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</si>
  <si>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</si>
  <si>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</si>
  <si>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</si>
  <si>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</si>
  <si>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</si>
  <si>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</si>
  <si>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</si>
  <si>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</si>
  <si>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</si>
  <si>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</si>
  <si>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</si>
  <si>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</si>
  <si>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</si>
  <si>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</si>
  <si>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</si>
  <si>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</si>
  <si>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</si>
  <si>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</si>
  <si>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</si>
  <si>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</si>
  <si>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</si>
  <si>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</si>
  <si>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</si>
  <si>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</si>
  <si>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</si>
  <si>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</si>
  <si>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</si>
  <si>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</si>
  <si>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</si>
  <si>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</si>
  <si>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</si>
  <si>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</si>
  <si>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</si>
  <si>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</si>
  <si>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</si>
  <si>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</si>
  <si>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</si>
  <si>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</si>
  <si>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</si>
  <si>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</si>
  <si>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</si>
  <si>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</si>
  <si>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</si>
  <si>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</si>
  <si>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</si>
  <si>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</si>
  <si>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</si>
  <si>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</si>
  <si>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</si>
  <si>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</si>
  <si>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</si>
  <si>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</si>
  <si>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</si>
  <si>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</si>
  <si>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</si>
  <si>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</si>
  <si>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</si>
  <si>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</si>
  <si>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</si>
  <si>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</si>
  <si>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</si>
  <si>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</si>
  <si>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</si>
  <si>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</si>
  <si>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</si>
  <si>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</si>
  <si>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</si>
  <si>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</si>
  <si>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</si>
  <si>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</si>
  <si>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</si>
  <si>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</si>
  <si>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</si>
  <si>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</si>
  <si>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</si>
  <si>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</si>
  <si>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</si>
  <si>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</si>
  <si>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</si>
  <si>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</si>
  <si>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</si>
  <si>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</si>
  <si>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</si>
  <si>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</si>
  <si>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</si>
  <si>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</si>
  <si>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</si>
  <si>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</si>
  <si>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</si>
  <si>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</si>
  <si>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</si>
  <si>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</si>
  <si>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</si>
  <si>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</si>
  <si>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</si>
  <si>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</si>
  <si>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</si>
  <si>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</si>
  <si>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</si>
  <si>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</si>
  <si>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</si>
  <si>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</si>
  <si>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</si>
  <si>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</si>
  <si>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</si>
  <si>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</si>
  <si>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</si>
  <si>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</si>
  <si>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</si>
  <si>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</si>
  <si>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</si>
  <si>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</si>
  <si>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</si>
  <si>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</si>
  <si>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</si>
  <si>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</si>
  <si>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</si>
  <si>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</si>
  <si>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</si>
  <si>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</si>
  <si>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</si>
  <si>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</si>
  <si>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</si>
  <si>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</si>
  <si>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</si>
  <si>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</si>
  <si>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</si>
  <si>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</si>
  <si>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</si>
  <si>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</si>
  <si>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</si>
  <si>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</si>
  <si>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</si>
  <si>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</si>
  <si>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</si>
  <si>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</si>
  <si>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</si>
  <si>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</si>
  <si>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</si>
  <si>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</si>
  <si>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</si>
  <si>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</si>
  <si>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</si>
  <si>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</si>
  <si>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</si>
  <si>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</si>
  <si>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</si>
  <si>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</si>
  <si>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</si>
  <si>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</si>
  <si>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</si>
  <si>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</si>
  <si>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</si>
  <si>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</si>
  <si>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</si>
  <si>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</si>
  <si>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</si>
  <si>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</si>
  <si>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</si>
  <si>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</si>
  <si>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</si>
  <si>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</si>
  <si>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</si>
  <si>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</si>
  <si>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</si>
  <si>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</si>
  <si>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</si>
  <si>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</si>
  <si>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</si>
  <si>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</si>
  <si>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</si>
  <si>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</si>
  <si>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</si>
  <si>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</si>
  <si>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</si>
  <si>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</si>
  <si>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</si>
  <si>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</si>
  <si>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</si>
  <si>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</si>
  <si>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</si>
  <si>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</si>
  <si>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</si>
  <si>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</si>
  <si>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</si>
  <si>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</si>
  <si>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</si>
  <si>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</si>
  <si>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</si>
  <si>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</si>
  <si>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</si>
  <si>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</si>
  <si>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</si>
  <si>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</si>
  <si>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</si>
  <si>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</si>
  <si>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</si>
  <si>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</si>
  <si>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</si>
  <si>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</si>
  <si>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</si>
  <si>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</si>
  <si>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</si>
  <si>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</si>
  <si>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</si>
  <si>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</si>
  <si>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</si>
  <si>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</si>
  <si>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</si>
  <si>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</si>
  <si>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</si>
  <si>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</si>
  <si>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</si>
  <si>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</si>
  <si>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</si>
  <si>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</si>
  <si>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</si>
  <si>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</si>
  <si>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</si>
  <si>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</si>
  <si>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</si>
  <si>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</si>
  <si>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</si>
  <si>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</si>
  <si>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</si>
  <si>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</si>
  <si>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</si>
  <si>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</si>
  <si>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</si>
  <si>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</si>
  <si>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</si>
  <si>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</si>
  <si>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</si>
  <si>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</si>
  <si>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</si>
  <si>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</si>
  <si>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</si>
  <si>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</si>
  <si>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</si>
  <si>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</si>
  <si>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</si>
  <si>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</si>
  <si>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</si>
  <si>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</si>
  <si>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</si>
  <si>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</si>
  <si>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</si>
  <si>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</si>
  <si>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</si>
  <si>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</si>
  <si>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</si>
  <si>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</si>
  <si>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</si>
  <si>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</si>
  <si>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</si>
  <si>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</si>
  <si>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</si>
  <si>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</si>
  <si>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</si>
  <si>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</si>
  <si>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</si>
  <si>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</si>
  <si>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</si>
  <si>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</si>
  <si>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</si>
  <si>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</si>
  <si>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</si>
  <si>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</si>
  <si>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</si>
  <si>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</si>
  <si>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</si>
  <si>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</si>
  <si>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</si>
  <si>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</si>
  <si>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</si>
  <si>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</si>
  <si>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</si>
  <si>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</si>
  <si>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</si>
  <si>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</si>
  <si>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</si>
  <si>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</si>
  <si>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</si>
  <si>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</si>
  <si>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</si>
  <si>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</si>
  <si>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</si>
  <si>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</si>
  <si>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</si>
  <si>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</si>
  <si>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</si>
  <si>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</si>
  <si>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</si>
  <si>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</si>
  <si>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</si>
  <si>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</si>
  <si>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</si>
  <si>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</si>
  <si>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</si>
  <si>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</si>
  <si>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</si>
  <si>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</si>
  <si>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</si>
  <si>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</si>
  <si>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</si>
  <si>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</si>
  <si>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</si>
  <si>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</si>
  <si>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</si>
  <si>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</si>
  <si>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</si>
  <si>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</si>
  <si>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</si>
  <si>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</si>
  <si>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</si>
  <si>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</si>
  <si>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</si>
  <si>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</si>
  <si>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</si>
  <si>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</si>
  <si>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</si>
  <si>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</si>
  <si>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</si>
  <si>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</si>
  <si>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</si>
  <si>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</si>
  <si>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</si>
  <si>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</si>
  <si>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</si>
  <si>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</si>
  <si>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</si>
  <si>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</si>
  <si>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</si>
  <si>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</si>
  <si>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</si>
  <si>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</si>
  <si>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</si>
  <si>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</si>
  <si>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</si>
  <si>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</si>
  <si>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</si>
  <si>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</si>
  <si>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</si>
  <si>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</si>
  <si>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</si>
  <si>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</si>
  <si>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</si>
  <si>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</si>
  <si>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</si>
  <si>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</si>
  <si>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</si>
  <si>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</si>
  <si>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</si>
  <si>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</si>
  <si>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</si>
  <si>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</si>
  <si>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</si>
  <si>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</si>
  <si>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</si>
  <si>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</si>
  <si>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</si>
  <si>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</si>
  <si>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</si>
  <si>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</si>
  <si>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</si>
  <si>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</si>
  <si>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</si>
  <si>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</si>
  <si>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</si>
  <si>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</si>
  <si>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</si>
  <si>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</si>
  <si>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</si>
  <si>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</si>
  <si>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</si>
  <si>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</si>
  <si>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</si>
  <si>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</si>
  <si>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</si>
  <si>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</si>
  <si>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</si>
  <si>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</si>
  <si>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</si>
  <si>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</si>
  <si>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</si>
  <si>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</si>
  <si>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</si>
  <si>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</si>
  <si>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</si>
  <si>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</si>
  <si>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</si>
  <si>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</si>
  <si>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</si>
  <si>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</si>
  <si>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</si>
  <si>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</si>
  <si>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</si>
  <si>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</si>
  <si>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</si>
  <si>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</si>
  <si>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</si>
  <si>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</si>
  <si>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</si>
  <si>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</si>
  <si>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</si>
  <si>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</si>
  <si>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</si>
  <si>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</si>
  <si>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</si>
  <si>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</si>
  <si>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</si>
  <si>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</si>
  <si>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</si>
  <si>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</si>
  <si>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</si>
  <si>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</si>
  <si>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</si>
  <si>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</si>
  <si>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</si>
  <si>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</si>
  <si>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</si>
  <si>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</si>
  <si>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</si>
  <si>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</si>
  <si>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</si>
  <si>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</si>
  <si>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</si>
  <si>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</si>
  <si>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</si>
  <si>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</si>
  <si>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</si>
  <si>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</si>
  <si>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</si>
  <si>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</si>
  <si>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</si>
  <si>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</si>
  <si>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</si>
  <si>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</si>
  <si>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</si>
  <si>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</si>
  <si>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</si>
  <si>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</si>
  <si>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</si>
  <si>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</si>
  <si>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</si>
  <si>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</si>
  <si>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</si>
  <si>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</si>
  <si>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</si>
  <si>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</si>
  <si>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</si>
  <si>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</si>
  <si>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</si>
  <si>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</si>
  <si>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</si>
  <si>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</si>
  <si>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</si>
  <si>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</si>
  <si>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</si>
  <si>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</si>
  <si>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</si>
  <si>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</si>
  <si>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</si>
  <si>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</si>
  <si>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</si>
  <si>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</si>
  <si>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</si>
  <si>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</si>
  <si>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</si>
  <si>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</si>
  <si>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</si>
  <si>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</si>
  <si>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</si>
  <si>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</si>
  <si>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</si>
  <si>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</si>
  <si>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</si>
  <si>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</si>
  <si>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</si>
  <si>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</si>
  <si>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</si>
  <si>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</si>
  <si>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</si>
  <si>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</si>
  <si>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</si>
  <si>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</si>
  <si>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</si>
  <si>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</si>
  <si>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</si>
  <si>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</si>
  <si>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</si>
  <si>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</si>
  <si>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</si>
  <si>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</si>
  <si>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</si>
  <si>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</si>
  <si>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</si>
  <si>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</si>
  <si>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</si>
  <si>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</si>
  <si>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</si>
  <si>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</si>
  <si>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</si>
  <si>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</si>
  <si>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</si>
  <si>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</si>
  <si>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</si>
  <si>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</si>
  <si>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</si>
  <si>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</si>
  <si>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</si>
  <si>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</si>
  <si>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</si>
  <si>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</si>
  <si>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</si>
  <si>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</si>
  <si>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</si>
  <si>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</si>
  <si>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</si>
  <si>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</si>
  <si>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</si>
  <si>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</si>
  <si>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</si>
  <si>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</si>
  <si>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</si>
  <si>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</si>
  <si>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</si>
  <si>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</si>
  <si>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</si>
  <si>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</si>
  <si>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</si>
  <si>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</si>
  <si>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</si>
  <si>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</si>
  <si>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</si>
  <si>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</si>
  <si>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</si>
  <si>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</si>
  <si>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</si>
  <si>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</si>
  <si>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</si>
  <si>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</si>
  <si>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</si>
  <si>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</si>
  <si>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</si>
  <si>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</si>
  <si>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</si>
  <si>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</si>
  <si>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</si>
  <si>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</si>
  <si>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</si>
  <si>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</si>
  <si>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</si>
  <si>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</si>
  <si>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</si>
  <si>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</si>
  <si>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</si>
  <si>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</si>
  <si>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</si>
  <si>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</si>
  <si>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</si>
  <si>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</si>
  <si>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</si>
  <si>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</si>
  <si>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</si>
  <si>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</si>
  <si>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</si>
  <si>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</si>
  <si>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</si>
  <si>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</si>
  <si>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</si>
  <si>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</si>
  <si>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</si>
  <si>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</si>
  <si>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</si>
  <si>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</si>
  <si>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</si>
  <si>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</si>
  <si>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</si>
  <si>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</si>
  <si>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</si>
  <si>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</si>
  <si>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</si>
  <si>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</si>
  <si>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</si>
  <si>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</si>
  <si>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</si>
  <si>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</si>
  <si>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</si>
  <si>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</si>
  <si>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</si>
  <si>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</si>
  <si>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</si>
  <si>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</si>
  <si>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</si>
  <si>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</si>
  <si>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</si>
  <si>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</si>
  <si>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</si>
  <si>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</si>
  <si>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</si>
  <si>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</si>
  <si>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</si>
  <si>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</si>
  <si>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</si>
  <si>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</si>
  <si>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</si>
  <si>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</si>
  <si>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</si>
  <si>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</si>
  <si>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</si>
  <si>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</si>
  <si>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</si>
  <si>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</si>
  <si>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</si>
  <si>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</si>
  <si>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</si>
  <si>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</si>
  <si>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</si>
  <si>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</si>
  <si>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</si>
  <si>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</si>
  <si>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</si>
  <si>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</si>
  <si>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</si>
  <si>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</si>
  <si>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</si>
  <si>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</si>
  <si>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</si>
  <si>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</si>
  <si>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</si>
  <si>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</si>
  <si>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</si>
  <si>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</si>
  <si>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</si>
  <si>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</si>
  <si>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</si>
  <si>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</si>
  <si>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</si>
  <si>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</si>
  <si>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</si>
  <si>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</si>
  <si>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</si>
  <si>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</si>
  <si>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</si>
  <si>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</si>
  <si>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</si>
  <si>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</si>
  <si>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</si>
  <si>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</si>
  <si>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</si>
  <si>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</si>
  <si>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</si>
  <si>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</si>
  <si>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</si>
  <si>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</si>
  <si>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</si>
  <si>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</si>
  <si>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</si>
  <si>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</si>
  <si>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</si>
  <si>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</si>
  <si>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</si>
  <si>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</si>
  <si>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</si>
  <si>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</si>
  <si>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</si>
  <si>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</si>
  <si>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</si>
  <si>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</si>
  <si>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</si>
  <si>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</si>
  <si>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</si>
  <si>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</si>
  <si>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</si>
  <si>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</si>
  <si>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</si>
  <si>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</si>
  <si>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</si>
  <si>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</si>
  <si>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</si>
  <si>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</si>
  <si>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</si>
  <si>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</si>
  <si>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</si>
  <si>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</si>
  <si>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</si>
  <si>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</si>
  <si>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</si>
  <si>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</si>
  <si>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</si>
  <si>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</si>
  <si>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</si>
  <si>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</si>
  <si>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</si>
  <si>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</si>
  <si>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</si>
  <si>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</si>
  <si>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</si>
  <si>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</si>
  <si>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</si>
  <si>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</si>
  <si>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</si>
  <si>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</si>
  <si>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</si>
  <si>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</si>
  <si>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</si>
  <si>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</si>
  <si>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</si>
  <si>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</si>
  <si>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</si>
  <si>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</si>
  <si>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</si>
  <si>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</si>
  <si>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</si>
  <si>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</si>
  <si>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</si>
  <si>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</si>
  <si>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</si>
  <si>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</si>
  <si>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</si>
  <si>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</si>
  <si>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</si>
  <si>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</si>
  <si>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</si>
  <si>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</si>
  <si>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</si>
  <si>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</si>
  <si>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</si>
  <si>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</si>
  <si>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</si>
  <si>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</si>
  <si>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</si>
  <si>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</si>
  <si>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</si>
  <si>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</si>
  <si>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</si>
  <si>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</si>
  <si>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</si>
  <si>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</si>
  <si>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</si>
  <si>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</si>
  <si>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</si>
  <si>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</si>
  <si>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</si>
  <si>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</si>
  <si>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</si>
  <si>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</si>
  <si>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</si>
  <si>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</si>
  <si>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</si>
  <si>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</si>
  <si>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</si>
  <si>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</si>
  <si>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</si>
  <si>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</si>
  <si>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</si>
  <si>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</si>
  <si>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</si>
  <si>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</si>
  <si>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</si>
  <si>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</si>
  <si>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</si>
  <si>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</si>
  <si>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</si>
  <si>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</si>
  <si>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</si>
  <si>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</si>
  <si>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</si>
  <si>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</si>
  <si>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</si>
  <si>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</si>
  <si>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</si>
  <si>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</si>
  <si>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</si>
  <si>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</si>
  <si>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</si>
  <si>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</si>
  <si>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</si>
  <si>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</si>
  <si>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</si>
  <si>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</si>
  <si>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</si>
  <si>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</si>
  <si>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</si>
  <si>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</si>
  <si>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</si>
  <si>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</si>
  <si>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</si>
  <si>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</si>
  <si>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</si>
  <si>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</si>
  <si>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</si>
  <si>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</si>
  <si>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</si>
  <si>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</si>
  <si>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</si>
  <si>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</si>
  <si>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</si>
  <si>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</si>
  <si>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</si>
  <si>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</si>
  <si>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</si>
  <si>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</si>
  <si>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</si>
  <si>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</si>
  <si>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</si>
  <si>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</si>
  <si>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</si>
  <si>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</si>
  <si>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</si>
  <si>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</si>
  <si>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</si>
  <si>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</si>
  <si>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</si>
  <si>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</si>
  <si>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</si>
  <si>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</si>
  <si>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</si>
  <si>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</si>
  <si>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</si>
  <si>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</si>
  <si>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</si>
  <si>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</si>
  <si>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</si>
  <si>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</si>
  <si>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</si>
  <si>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</si>
  <si>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</si>
  <si>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</si>
  <si>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</si>
  <si>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</si>
  <si>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</si>
  <si>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</si>
  <si>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</si>
  <si>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</si>
  <si>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</si>
  <si>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</si>
  <si>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</si>
  <si>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</si>
  <si>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</si>
  <si>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</si>
  <si>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</si>
  <si>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</si>
  <si>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</si>
  <si>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</si>
  <si>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</si>
  <si>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</si>
  <si>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</si>
  <si>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</si>
  <si>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</si>
  <si>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</si>
  <si>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</si>
  <si>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</si>
  <si>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</si>
  <si>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</si>
  <si>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</si>
  <si>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</si>
  <si>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</si>
  <si>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</si>
  <si>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</si>
  <si>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</si>
  <si>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</si>
  <si>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</si>
  <si>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</si>
  <si>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</si>
  <si>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</si>
  <si>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</si>
  <si>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</si>
  <si>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</si>
  <si>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</si>
  <si>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</si>
  <si>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</si>
  <si>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</si>
  <si>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</si>
  <si>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</si>
  <si>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</si>
  <si>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</si>
  <si>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</si>
  <si>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</si>
  <si>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</si>
  <si>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</si>
  <si>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</si>
  <si>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</si>
  <si>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</si>
  <si>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</si>
  <si>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</si>
  <si>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</si>
  <si>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</si>
  <si>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</si>
  <si>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</si>
  <si>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</si>
  <si>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</si>
  <si>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</si>
  <si>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</si>
  <si>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</si>
  <si>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</si>
  <si>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</si>
  <si>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</si>
  <si>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</si>
  <si>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</si>
  <si>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</si>
  <si>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</si>
  <si>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</si>
  <si>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</si>
  <si>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</si>
  <si>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</si>
  <si>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</si>
  <si>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</si>
  <si>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</si>
  <si>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</si>
  <si>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</si>
  <si>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</si>
  <si>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</si>
  <si>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</si>
  <si>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</si>
  <si>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</si>
  <si>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</si>
  <si>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</si>
  <si>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</si>
  <si>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</si>
  <si>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</si>
  <si>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</si>
  <si>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</si>
  <si>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</si>
  <si>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</si>
  <si>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</si>
  <si>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</si>
  <si>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</si>
  <si>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</si>
  <si>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</si>
  <si>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</si>
  <si>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</si>
  <si>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</si>
  <si>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</si>
  <si>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</si>
  <si>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</si>
  <si>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</si>
  <si>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</si>
  <si>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</si>
  <si>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</si>
  <si>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</si>
  <si>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</si>
  <si>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</si>
  <si>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</si>
  <si>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</si>
  <si>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</si>
  <si>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</si>
  <si>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</si>
  <si>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</si>
  <si>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</si>
  <si>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</si>
  <si>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</si>
  <si>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</si>
  <si>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</si>
  <si>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</si>
  <si>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</si>
  <si>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</si>
  <si>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</si>
  <si>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</si>
  <si>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</si>
  <si>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</si>
  <si>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</si>
  <si>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</si>
  <si>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</si>
  <si>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</si>
  <si>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</si>
  <si>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</si>
  <si>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</si>
  <si>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</si>
  <si>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</si>
  <si>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</si>
  <si>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</si>
  <si>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</si>
  <si>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</si>
  <si>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</si>
  <si>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</si>
  <si>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</si>
  <si>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</si>
  <si>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</si>
  <si>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</si>
  <si>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</si>
  <si>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</si>
  <si>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</si>
  <si>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</si>
  <si>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</si>
  <si>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</si>
  <si>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</si>
  <si>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</si>
  <si>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</si>
  <si>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</si>
  <si>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</si>
  <si>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</si>
  <si>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</si>
  <si>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</si>
  <si>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</si>
  <si>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</si>
  <si>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</si>
  <si>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</si>
  <si>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</si>
  <si>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</si>
  <si>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</si>
  <si>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</si>
  <si>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</si>
  <si>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</si>
  <si>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</si>
  <si>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</si>
  <si>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</si>
  <si>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</si>
  <si>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</si>
  <si>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</si>
  <si>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</si>
  <si>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</si>
  <si>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</si>
  <si>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</si>
  <si>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</si>
  <si>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</si>
  <si>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</si>
  <si>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</si>
  <si>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</si>
  <si>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</si>
  <si>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</si>
  <si>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</si>
  <si>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</si>
  <si>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</si>
  <si>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</si>
  <si>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</si>
  <si>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</si>
  <si>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</si>
  <si>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</si>
  <si>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</si>
  <si>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</si>
  <si>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</si>
  <si>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</si>
  <si>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</si>
  <si>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</si>
  <si>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</si>
  <si>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</si>
  <si>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</si>
  <si>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</si>
  <si>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</si>
  <si>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</si>
  <si>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</si>
  <si>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</si>
  <si>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</si>
  <si>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</si>
  <si>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</si>
  <si>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</si>
  <si>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</si>
  <si>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</si>
  <si>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</si>
  <si>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</si>
  <si>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</si>
  <si>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</si>
  <si>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</si>
  <si>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</si>
  <si>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</si>
  <si>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</si>
  <si>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</si>
  <si>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</si>
  <si>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</si>
  <si>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</si>
  <si>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</si>
  <si>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</si>
  <si>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</si>
  <si>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</si>
  <si>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</si>
  <si>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</si>
  <si>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</si>
  <si>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</si>
  <si>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</si>
  <si>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</si>
  <si>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</si>
  <si>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</si>
  <si>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</si>
  <si>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</si>
  <si>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</si>
  <si>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</si>
  <si>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</si>
  <si>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</si>
  <si>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</si>
  <si>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</si>
  <si>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</si>
  <si>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</si>
  <si>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</si>
  <si>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</si>
  <si>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</si>
  <si>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</si>
  <si>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</si>
  <si>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</si>
  <si>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</si>
  <si>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</si>
  <si>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</si>
  <si>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</si>
  <si>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</si>
  <si>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</si>
  <si>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</si>
  <si>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</si>
  <si>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</si>
  <si>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</si>
  <si>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</si>
  <si>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</si>
  <si>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</si>
  <si>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</si>
  <si>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</si>
  <si>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</si>
  <si>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</si>
  <si>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</si>
  <si>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</si>
  <si>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</si>
  <si>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</si>
  <si>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</si>
  <si>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</si>
  <si>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</si>
  <si>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</si>
  <si>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</si>
  <si>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</si>
  <si>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</si>
  <si>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</si>
  <si>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</si>
  <si>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</si>
  <si>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</si>
  <si>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</si>
  <si>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</si>
  <si>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</si>
  <si>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</si>
  <si>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</si>
  <si>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</si>
  <si>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</si>
  <si>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</si>
  <si>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</si>
  <si>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</si>
  <si>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</si>
  <si>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</si>
  <si>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</si>
  <si>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</si>
  <si>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</si>
  <si>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</si>
  <si>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</si>
  <si>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</si>
  <si>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</si>
  <si>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</si>
  <si>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</si>
  <si>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</si>
  <si>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</si>
  <si>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</si>
  <si>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</si>
  <si>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</si>
  <si>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</si>
  <si>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</si>
  <si>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</si>
  <si>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</si>
  <si>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</si>
  <si>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</si>
  <si>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</si>
  <si>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</si>
  <si>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</si>
  <si>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</si>
  <si>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</si>
  <si>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</si>
  <si>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</si>
  <si>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</si>
  <si>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</si>
  <si>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</si>
  <si>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</si>
  <si>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</si>
  <si>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</si>
  <si>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</si>
  <si>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</si>
  <si>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</si>
  <si>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</si>
  <si>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</si>
  <si>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</si>
  <si>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</si>
  <si>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</si>
  <si>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</si>
  <si>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</si>
  <si>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</si>
  <si>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</si>
  <si>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</si>
  <si>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</si>
  <si>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</si>
  <si>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</si>
  <si>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</si>
  <si>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</si>
  <si>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</si>
  <si>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</si>
  <si>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</si>
  <si>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</si>
  <si>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</si>
  <si>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</si>
  <si>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</si>
  <si>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</si>
  <si>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</si>
  <si>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</si>
  <si>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</si>
  <si>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</si>
  <si>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</si>
  <si>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</si>
  <si>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</si>
  <si>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</si>
  <si>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</si>
  <si>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</si>
  <si>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</si>
  <si>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</si>
  <si>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</si>
  <si>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</si>
  <si>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</si>
  <si>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</si>
  <si>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</si>
  <si>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</si>
  <si>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</si>
  <si>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</si>
  <si>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</si>
  <si>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</si>
  <si>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</si>
  <si>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</si>
  <si>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</si>
  <si>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</si>
  <si>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</si>
  <si>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</si>
  <si>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</si>
  <si>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</si>
  <si>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</si>
  <si>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</si>
  <si>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</si>
  <si>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</si>
  <si>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</si>
  <si>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</si>
  <si>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</si>
  <si>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</si>
  <si>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</si>
  <si>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</si>
  <si>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</si>
  <si>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</si>
  <si>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</si>
  <si>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</si>
  <si>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</si>
  <si>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</si>
  <si>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</si>
  <si>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</si>
  <si>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</si>
  <si>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</si>
  <si>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</si>
  <si>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</si>
  <si>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</si>
  <si>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</si>
  <si>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</si>
  <si>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</si>
  <si>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</si>
  <si>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</si>
  <si>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</si>
  <si>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</si>
  <si>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</si>
  <si>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</si>
  <si>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</si>
  <si>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</si>
  <si>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</si>
  <si>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</si>
  <si>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</si>
  <si>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</si>
  <si>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</si>
  <si>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</si>
  <si>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</si>
  <si>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</si>
  <si>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</si>
  <si>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</si>
  <si>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</si>
  <si>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</si>
  <si>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</si>
  <si>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</si>
  <si>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</si>
  <si>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</si>
  <si>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</si>
  <si>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</si>
  <si>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3.2.3 - Disminución de fondos de terceros</t>
  </si>
  <si>
    <t>80-MEJORAMIENTO ENTORNO DE LA PLAYA EL FARO, MUNICIPIO SAN PEDRO, PROVINCIA SAN PEDRO DE MACORIS.</t>
  </si>
  <si>
    <t>82-CONSTRUCCIÓN DE 1 ESTANCIAS INFANTILES EN LA PROVINCIA DE MOSEÑOR NOUEL (FASE 3)</t>
  </si>
  <si>
    <t>31-RECONSTRUCCIÓN  CLUB DEPOTIVO LA MATICA, MUNICIPIO CONCEPCION DE LA VEGA, PROVINCIA LA VEGA</t>
  </si>
  <si>
    <t>32-RECONSTRUCCIÓN POLIDEPORTIVO LIDIO GUZMAN, MUNICIPIO JIMA ABAJO, PROVINCIA LA VEGA.</t>
  </si>
  <si>
    <t>33-REMODELACIÓN MULTIUSO PIEDRA BLANCA, MUNICIPIO PIEDRA BLANCA, PROVINCIA MONSEÑOR NOUEL</t>
  </si>
  <si>
    <t>Ejecución 1ro de enero -  01 de diciembre de 2025 (fecha de registro)</t>
  </si>
  <si>
    <t>Ejecución 1ro de enero - 28 de noviembre de 2025*</t>
  </si>
  <si>
    <t>* Fecha de imputación al 28 de noviembre de 2025 y fecha de registro al 01 de diciembre de 2025. La fecha de imputación representa los gastos o ingresos en el momento de su ejecución, mientras que la fecha de registro representa el momento de su registro en el sistema, en la medida que se van regularizando los pagos.</t>
  </si>
  <si>
    <t>14-AMPLIACIÓN DEL PLANTEL EDUCATIVO PARA INICIAL RAMONA RODRÍGUEZ DE SANTANA, MUNICIPIO LA VEGA, PROVINCIA LA VEGA.</t>
  </si>
  <si>
    <t>45-AMPLIACIÓN DE PLANTELES EDUCATIVOS EN LA PROVINCIA DE MARIA TRINIDAD SANCHEZ (FASE 3)</t>
  </si>
  <si>
    <t>82-RECONSTRUCCIÓN DE LA INFRAESTRUCTURA VIAL URBANA DEL MUNICIPIO LUPERÓN, PROVINCIA PUERTO PLATA</t>
  </si>
  <si>
    <t>70-CONSTRUCCIÓN DE PUENTE PEATONAL Y MOTORIZADO EN EL KM 20 DE LA AUTOPISTA 6 DE NOVIEMBRE, BARRIO EL CAJUILITO, PROVINCIA SAN CRISTOBAL</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</si>
  <si>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</si>
  <si>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</si>
  <si>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</si>
  <si>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34-AMPLIACIÓN DEL PLANTEL EDUCATIVO PARA INICIAL LA BOMBA , MUNICIPIO SANTO DOMINGO NORTE,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</si>
  <si>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</si>
  <si>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</si>
  <si>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</si>
  <si>
    <t>MINISTERIO DE HACIENDA</t>
  </si>
  <si>
    <t xml:space="preserve">      Ejecución 1ro de enero -  28 de noviembre de 2025 (fecha de imputación)</t>
  </si>
  <si>
    <t>En RD$</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</si>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</sst>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0" fillId="0" borderId="0" xfId="0" applyAlignment="1">
      <alignment horizontal="left" indent="2"/>
    </xf>
    <xf numFmtId="176" fontId="0" fillId="0" borderId="0" xfId="0" applyNumberFormat="1"/>
    <xf numFmtId="0" fontId="0" fillId="0" borderId="0" xfId="0" applyAlignment="1">
      <alignment horizontal="lef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F9EB3695-A3E7-404E-8554-119DCE9DA516}"/>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C0D930A6-0F02-4C5E-AD8E-AA09BE876EA4}"/>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1B11DC25-EFA3-4DD6-97C7-D69857DE4CB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359720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626578</xdr:colOff>
      <xdr:row>6</xdr:row>
      <xdr:rowOff>134172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91440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2148840</xdr:colOff>
      <xdr:row>7</xdr:row>
      <xdr:rowOff>92262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1010230</xdr:colOff>
      <xdr:row>7</xdr:row>
      <xdr:rowOff>17145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2155091</xdr:colOff>
      <xdr:row>7</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320040</xdr:colOff>
      <xdr:row>12</xdr:row>
      <xdr:rowOff>55245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993.426193055559" createdVersion="8" refreshedVersion="8" minRefreshableVersion="3" recordCount="10283" xr:uid="{D0206F69-61A9-4BDF-8E3B-D2D7EF96CDE5}">
  <cacheSource type="worksheet">
    <worksheetSource ref="A1:U10284" sheet="Hoja2"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53"/>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6.9849193096160889E-10" maxValue="89790830845.350006"/>
    </cacheField>
    <cacheField name="Suma de DEVENGADO" numFmtId="0">
      <sharedItems containsSemiMixedTypes="0" containsString="0" containsNumber="1" minValue="-5.2386894822120667E-10" maxValue="83811897405.43998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83">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22201616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1201666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2862382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2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366433626"/>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454917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4858333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3123633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614166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3234674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9867917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4115833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5631241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4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10600000"/>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229166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825001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5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352917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277404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37394685"/>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2124996"/>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68405514.3299999"/>
    <n v="1984546713.639999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35849751"/>
    <n v="122866739.26000001"/>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10473323.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27802000.00000006"/>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5293609"/>
    <n v="548873479.92999983"/>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76533271.170000002"/>
    <n v="69511148.28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72893501.38000003"/>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192607418.76000005"/>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20280430"/>
    <n v="19184782.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41961795.530000001"/>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280347445.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57511438.58000001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193517574.29999998"/>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7603038.429999992"/>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2016486.39"/>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9955981.810000000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7647916.1600000001"/>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9548581.70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298742.3599999999"/>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106656380.2"/>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4036325.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44186947"/>
    <n v="491806805.80000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5353690.41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461854.5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70792000.450000003"/>
    <n v="6322222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67926344.46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10480000"/>
    <n v="9283800.72999999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1500000"/>
    <n v="449651.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689167.53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6632000"/>
    <n v="33262471.15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5164000"/>
    <n v="13214472.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5340000"/>
    <n v="10267117.4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4919232"/>
    <n v="5611640.270000000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3510791.550000001"/>
    <n v="933065.77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350000"/>
    <n v="2167669.939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2140000"/>
    <n v="1240174.85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200000"/>
    <n v="119955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465000"/>
    <n v="213564.49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62604.42999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615000"/>
    <n v="3045053.7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8370200"/>
    <n v="10529480.0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400001"/>
    <n v="1556752834.25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03245214.80000007"/>
    <n v="281257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6"/>
    <n v="210320417.7399998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2443027.81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106243"/>
    <n v="19597041.46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1674868.300000001"/>
    <n v="15930395.9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458250.28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5937259"/>
    <n v="1923753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015694.399999999"/>
    <n v="25160089.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3976911.310000001"/>
    <n v="8225653.64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58150418.939999998"/>
    <n v="35524055.7499999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11974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30637047.77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4254000"/>
    <n v="259417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3295200"/>
    <n v="679359.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3293748.8"/>
    <n v="2222998.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224021.69"/>
    <n v="16686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5887238.719999999"/>
    <n v="19543103.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7038854.399999999"/>
    <n v="9253710.7299999967"/>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10717.199999999997"/>
    <n v="5065.5"/>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63949.5"/>
    <n v="22309.07999999999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207662.29999999993"/>
    <n v="207662.3"/>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318418.1100000001"/>
    <n v="11500.28"/>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1653316.82"/>
    <n v="653976.36"/>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59398931.57000005"/>
    <n v="333834177.4199999"/>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90124356.770000026"/>
    <n v="79544612.300000012"/>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341025.219999991"/>
    <n v="46258116.739999965"/>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702689.779999997"/>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0611589.100000001"/>
    <n v="9134154.0999999996"/>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4556654.8600000003"/>
    <n v="4133333.0999999996"/>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650521.6400000006"/>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8796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714593.799999999"/>
    <n v="10714102.17"/>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3944000"/>
    <n v="1770577.3199999998"/>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2228887"/>
    <n v="49989529.450000003"/>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6316137.899999999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2120368.1900000004"/>
    <n v="1443280.72"/>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0719226.83"/>
    <n v="8311691.9700000007"/>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887337.25999999978"/>
    <n v="573147.58000000007"/>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047403"/>
    <n v="185858.00999999998"/>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56843.5"/>
    <n v="1029334.2600000001"/>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643671.490000001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9027280.959999999"/>
    <n v="6853069.319999999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14484672.22000003"/>
    <n v="466751122.1700000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26069314.07999998"/>
    <n v="118879762.64999999"/>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69069946.659999996"/>
    <n v="63298091.20000002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6681954"/>
    <n v="59174081.91999999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843119"/>
    <n v="6927317.6799999988"/>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6366560"/>
    <n v="11972529.19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759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197883"/>
    <n v="1257810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4964000"/>
    <n v="12974534.489999996"/>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5351224.57"/>
    <n v="7481665.979999999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7108063.560000002"/>
    <n v="25067364.73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907500"/>
    <n v="8994581.149999998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469450"/>
    <n v="2257598.4"/>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720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128150"/>
    <n v="1313541.6599999999"/>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40190"/>
    <n v="32965.550000000003"/>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694900"/>
    <n v="851549.0399999999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4066658"/>
    <n v="1409903.05"/>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62531"/>
    <n v="12066088.17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5584559"/>
    <n v="14535023.97999999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6757362.449999996"/>
    <n v="33707779.11999999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42376230"/>
    <n v="39965833.310000002"/>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8076000"/>
    <n v="6391515.0700000003"/>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2500745.18"/>
    <n v="7900963.8799999999"/>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25988.21"/>
    <n v="4664556.979999999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045788.6399999997"/>
    <n v="5520404.560000000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78224.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652188.269999996"/>
    <n v="25483957.699999996"/>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44405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546275"/>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8316.01"/>
    <n v="104229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7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33985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0000.0300000003"/>
    <n v="139635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193843.98"/>
    <n v="190323.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632950"/>
    <n v="293893.56"/>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2625.60000000001"/>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97464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455579.98"/>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316333.60000000009"/>
    <n v="216317.59999999998"/>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25 - SANTIAGO"/>
    <n v="0"/>
    <n v="126867.24"/>
    <n v="0"/>
  </r>
  <r>
    <s v="2025"/>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en blanco)"/>
    <s v="32 - SANTO DOMINGO"/>
    <n v="0"/>
    <n v="12466.76"/>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500.00000000000728"/>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2867.3999999999996"/>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0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832789.76"/>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903785"/>
    <n v="1976367.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143462.7100000002"/>
    <n v="326576.5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452649.3800000027"/>
    <n v="654273.430000000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2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10000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1000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354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58339717.08000004"/>
    <n v="275811932.4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5694779.6500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85723048.099999994"/>
    <n v="67567948.17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51866680"/>
    <n v="35938408.79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392926"/>
    <n v="13147271.42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4100000"/>
    <n v="3074266.0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1408393.6"/>
    <n v="9766115.37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500000"/>
    <n v="2437431.23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3936390"/>
    <n v="2478551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40629073"/>
    <n v="35069333.56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433994"/>
    <n v="6727664.9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0603052.40000001"/>
    <n v="65535972.2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096000.359999999"/>
    <n v="17224353.0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82943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994669.5499999999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054000"/>
    <n v="255812.4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750000"/>
    <n v="436953.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855000"/>
    <n v="1527728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1153622"/>
    <n v="12826768.68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10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450000"/>
    <n v="398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1152380.21"/>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885000"/>
    <n v="532260.70000000007"/>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096849"/>
    <n v="553246.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8005900.31999993"/>
    <n v="600934510.07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6126582.68000001"/>
    <n v="115159153.88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87819212.28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244154"/>
    <n v="100025636.38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2515377.229999997"/>
    <n v="14874983.4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68322368.63999999"/>
    <n v="246917113.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53123900"/>
    <n v="237917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0306788.390000001"/>
    <n v="53606649.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102504802.8"/>
    <n v="83739774.43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78666318.689999998"/>
    <n v="28494177.43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39018037.38999999"/>
    <n v="277044045.34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69508190.410000011"/>
    <n v="47272807.2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75069823.020000011"/>
    <n v="72887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7332493.9999999991"/>
    <n v="3570049.01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9700071.5199999996"/>
    <n v="2985584.510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47690298.05000001"/>
    <n v="145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8820000"/>
    <n v="24673641.38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4887763.400000006"/>
    <n v="30616389.60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35176907.75999999"/>
    <n v="110499647.24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28321065.19999928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497630922.13000005"/>
    <n v="256398931.6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680"/>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737054"/>
    <n v="24828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4112791.66"/>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3937947"/>
    <n v="3654126.5400000005"/>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7984774.410000001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973284.24"/>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2177500"/>
    <n v="1236805.2000000002"/>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32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19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11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45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4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3460258.99000001"/>
    <n v="290089325.77999997"/>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7451235.009999998"/>
    <n v="53660073.420000002"/>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5149588.63999999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22124328.499999996"/>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888996.42000000016"/>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35257907.7599999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30001900.85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7625087.5999999987"/>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51677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10502430.629999999"/>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295750100.1500001"/>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24847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2321006"/>
    <n v="66548586.020000003"/>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295081319.55000007"/>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446628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3040135.710000012"/>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62150.800000001"/>
    <n v="8864471.240000002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958103.3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69237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0334.199999999"/>
    <n v="24144141.88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5103663"/>
    <n v="5103660.63"/>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70695.2699999996"/>
    <n v="4974708.36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571349.979999997"/>
    <n v="18170657.009999998"/>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3549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1374330.519999996"/>
    <n v="12730900.59"/>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4606600"/>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048576.5"/>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815708.67999999993"/>
    <n v="667243.97"/>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40315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973107.720000014"/>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3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8954427.509999998"/>
    <n v="15580988.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49950861.64999998"/>
    <n v="73206264.280000031"/>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70680105.36999977"/>
    <n v="796156626.75999999"/>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5139694.63000005"/>
    <n v="458079102.35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18550000"/>
    <n v="106884425.9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83181856.7099999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3918000"/>
    <n v="21445954.120000005"/>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0065000"/>
    <n v="10937607.730000002"/>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355000"/>
    <n v="173068802.1799999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51050000"/>
    <n v="150615364.60999998"/>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931965"/>
    <n v="5525953.9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80790000"/>
    <n v="66093765.63000000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0613000"/>
    <n v="53143733.74999999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30045000"/>
    <n v="23589495.27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0813000"/>
    <n v="6538930.119999999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70786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5102000"/>
    <n v="1714027.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20000"/>
    <n v="3286903.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550000"/>
    <n v="2150554.3599999994"/>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5952000"/>
    <n v="5780926.150000000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2871000"/>
    <n v="670844.02"/>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50077000"/>
    <n v="35113583.91999999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5504000"/>
    <n v="10533758.029999996"/>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9011191"/>
    <n v="19522379.45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9511758"/>
    <n v="44824438.63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53000"/>
    <n v="253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7273420"/>
    <n v="6084548.999999999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636450"/>
    <n v="2240449.8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519694.2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478899"/>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278118"/>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5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9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90554"/>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0.3"/>
    <n v="243700.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876455.7799999993"/>
    <n v="4350139.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5828549.7300000004"/>
    <n v="2816171.42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6805944"/>
    <n v="96997519.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16603741.64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637166"/>
    <n v="14224879.5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8434000"/>
    <n v="7448686.350000001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1494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323460.02"/>
    <n v="81441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33239.98"/>
    <n v="332743.790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28983870"/>
    <n v="5372425.439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4392.69"/>
    <n v="9943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463951.049999997"/>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7787566.620000001"/>
    <n v="7888065.8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270800"/>
    <n v="1161785.2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1010156"/>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104155.88"/>
    <n v="610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02813.49000000022"/>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805004.80000000005"/>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53945.4"/>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685400"/>
    <n v="38644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2959820.12"/>
    <n v="2131008.2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49870808.049999997"/>
    <n v="41767656.39999999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956572.949999999"/>
    <n v="16071594.24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5660511.989999998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700000"/>
    <n v="5961706.849999998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2070000"/>
    <n v="2069793.2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3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18000"/>
    <n v="11774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9721290"/>
    <n v="9393098.2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45346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2710"/>
    <n v="176786.3"/>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1100000"/>
    <n v="39128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3984000"/>
    <n v="39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6085940"/>
    <n v="4752891.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2770383"/>
    <n v="2044490932.3000002"/>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48453435.61999992"/>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699999988"/>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2777201"/>
    <n v="264425264.060000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68247533.06999999"/>
    <n v="134057016.4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4900000"/>
    <n v="10507694.58"/>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76450000"/>
    <n v="56252267.12999998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5031871.72"/>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90176477.129999995"/>
    <n v="37603807.01000001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50150000"/>
    <n v="39458337.58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1395786.61000000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688457758.99000001"/>
    <n v="469691477.9300001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7296979.84"/>
    <n v="4350880.2899999991"/>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1886931.799999997"/>
    <n v="18235623.259999998"/>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2454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18041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2048528.56"/>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2056376.03"/>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4968969.04"/>
    <n v="2784268.84"/>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160891.020000011"/>
    <n v="57812717.38999998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972678.630000003"/>
    <n v="21048709.11000000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35469611.1099999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3257196.40000000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225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899630.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68085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822234.0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887329.9"/>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219300.5699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33250.0199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15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283780"/>
    <n v="159268.14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7803371.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716121"/>
    <n v="503780.35000000003"/>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111753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439295.52"/>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5141395.5199999996"/>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389433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
    <n v="265236.23000000004"/>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42927.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96187333"/>
    <n v="226525377.03"/>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4437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30402278.519999996"/>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45098440"/>
    <n v="42026868.14000000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419333.37"/>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736090.2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567200"/>
    <n v="10577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33360659"/>
    <n v="15802681.350000003"/>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8086560"/>
    <n v="7375620.4100000001"/>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9271837"/>
    <n v="7718741.72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2969267"/>
    <n v="8196091.9699999997"/>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4756600"/>
    <n v="287994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66122.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1003940"/>
    <n v="338188"/>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212462"/>
    <n v="3469861.1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49364968.41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33685000"/>
    <n v="25844361.12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20286644.35999998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7102896.180000001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6108434.87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147556"/>
    <n v="4599806.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9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3570184"/>
    <n v="1532508.650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338481.36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329810.2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8284639.15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29323020"/>
    <n v="11005297.80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514256.060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695500"/>
    <n v="475260.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645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4369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7978450"/>
    <n v="6409997.62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313691939.77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45527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43392708.7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6971411.04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16874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1787268.580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1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8935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23531.5999999996"/>
    <n v="602630.299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544874.16"/>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8022.24"/>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3198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961647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4799950"/>
    <n v="228003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680354131.13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86085295.06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207388.110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92080118.91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11249386.040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8138000"/>
    <n v="14781935.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39500000"/>
    <n v="38094734.92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795599.1"/>
    <n v="2490452.2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34315744"/>
    <n v="26106994.9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260000"/>
    <n v="20702556.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660000"/>
    <n v="11743563.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190673107"/>
    <n v="64619255.78999999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41900000"/>
    <n v="27879511.0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3812673"/>
    <n v="41685262.27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692100"/>
    <n v="2502205.8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050000"/>
    <n v="68196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5171796.15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en blanco)"/>
    <s v="99 - MULTIPROVINCIAL"/>
    <n v="0"/>
    <n v="1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217282"/>
    <n v="1429166.92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0925000"/>
    <n v="1771510.7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8990000"/>
    <n v="37684177.6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70057000"/>
    <n v="26982425.38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1922881.480000004"/>
    <n v="32104797.3899999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260997.229999997"/>
    <n v="15579188.96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2648952.25"/>
    <n v="10182931.2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501978.950000001"/>
    <n v="13497033.61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0654426.810000002"/>
    <n v="16834938.8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6"/>
    <n v="9912868.0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
    <n v="11567461.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10944911.93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8766299.63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78828187.219999999"/>
    <n v="60982994.8600000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76236422.84999985"/>
    <n v="431655357.68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639284.2000000002"/>
    <n v="2878926.020000000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2147804.17"/>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616033.27"/>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2071698.82"/>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862415.52"/>
    <n v="1507103.3300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1193677.1499999999"/>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25580.7"/>
    <n v="1062875.48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669082.74"/>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773740.09"/>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9428598.7599999979"/>
    <n v="45431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78908967.420000002"/>
    <n v="41369623.76999998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84"/>
    <n v="4345289.330000001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
    <n v="2161464.71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
    <n v="1424494.81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499999998"/>
    <n v="1888951.6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336069.1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366320.54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899999998"/>
    <n v="1604769.91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1"/>
    <n v="1517288.8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7"/>
    <n v="1222062.38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8537672.13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6958664.970000006"/>
    <n v="59841523.720000066"/>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6275528.34000000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4230000"/>
    <n v="2357767.4699999997"/>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5864011.9000000004"/>
    <n v="308509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895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219784"/>
    <n v="11668212.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1500000"/>
    <n v="10695434.210000001"/>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7318083"/>
    <n v="4538630.0600000005"/>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5812911"/>
    <n v="5602305.1699999999"/>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7498999.990000000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23627846.349999998"/>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4856676.4800000004"/>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5124495.4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2470000"/>
    <n v="258184"/>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1110228.02"/>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627720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321248.67"/>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518700.6"/>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2922951.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4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192500"/>
    <n v="3862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549481.05000000005"/>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324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5411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630000"/>
    <n v="336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
    <n v="466446.56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718233"/>
    <n v="48881815.40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8288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6676333.71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3061237.91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95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730814.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252101.45"/>
    <n v="1032650.150000000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211110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5248277.15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4855440"/>
    <n v="21703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4281802.59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567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24766.52"/>
    <n v="545780.1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785987"/>
    <n v="255060775.91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5989874"/>
    <n v="47125911.63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5167718.38000001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4192711.41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3370501"/>
    <n v="1311055.5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23252230.74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3250"/>
    <n v="68525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32638897.010000005"/>
    <n v="12919087.55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9740429.07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992664.5999999996"/>
    <n v="5558483.51999999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2866938.400000006"/>
    <n v="46727729.76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19650595.629999999"/>
    <n v="8434629.97999999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303510"/>
    <n v="1593517.5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417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100686"/>
    <n v="1019459.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45000"/>
    <n v="18910.900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50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274679"/>
    <n v="214745.83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152117"/>
    <n v="11557579.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11067790"/>
    <n v="7334039.35000000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22669"/>
    <n v="116572403.85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2491220"/>
    <n v="19787105.86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5225404.4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19848472.29999998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07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832700"/>
    <n v="1107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3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972433"/>
    <n v="21378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2280841"/>
    <n v="1239546.33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1171017"/>
    <n v="921837.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1087641"/>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41811"/>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56058"/>
    <n v="3939265.360000000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083587"/>
    <n v="1616619.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199558"/>
    <n v="2036046.22"/>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8218"/>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213045.43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34149473"/>
    <n v="576178055.46000016"/>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29984067"/>
    <n v="111390539.86999999"/>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81791596"/>
    <n v="78951801.30999995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6742640.59000001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40319.05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300000"/>
    <n v="13642490.61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450000"/>
    <n v="3104586.01"/>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6512000"/>
    <n v="25895574.500000004"/>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7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1634181.550000001"/>
    <n v="3838250.26"/>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20771300"/>
    <n v="6038046.3199999994"/>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59957921.3400002"/>
    <n v="1008994467.72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600564553"/>
    <n v="875093379.02999985"/>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541289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387759.99"/>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50 - CRÉDITO INTERNO"/>
    <s v="(en blanco)"/>
    <s v="99 - MULTIPROVINCIAL"/>
    <n v="0"/>
    <n v="24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601000"/>
    <n v="2399244.9700000002"/>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4263163.55"/>
    <n v="208851.18"/>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45000000"/>
    <n v="2794150.32"/>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630915"/>
    <n v="1171447.07"/>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50 - CRÉDITO INTERNO"/>
    <s v="(en blanco)"/>
    <s v="99 - MULTIPROVINCIAL"/>
    <n v="0"/>
    <n v="7700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21631756"/>
    <n v="62759258.859999999"/>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3328867.439999998"/>
    <n v="43035790.35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17865600"/>
    <n v="4058169.949999999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50 - CRÉDITO INTERNO"/>
    <s v="(en blanco)"/>
    <s v="99 - MULTIPROVINCIAL"/>
    <n v="0"/>
    <n v="4421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9950392.88000001"/>
    <n v="114439434.92999998"/>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4122823"/>
    <n v="23450821.28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222704.880000001"/>
    <n v="14854377.2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514000"/>
    <n v="8161313.970000000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565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4420951.8"/>
    <n v="365642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8537.9599999999991"/>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7136736"/>
    <n v="4724551.7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801962.42"/>
    <n v="2637883.85"/>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754650"/>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5217604.1800000006"/>
    <n v="4098423.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3627722"/>
    <n v="1816688.9400000002"/>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647023.79"/>
    <n v="2599292.8800000004"/>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2946184.48"/>
    <n v="2922095.48"/>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27649.52"/>
    <n v="4957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648719.01"/>
    <n v="290834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398883"/>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1254493.1600000001"/>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236340.140000001"/>
    <n v="13122642.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7754917.7800000003"/>
    <n v="6729021.310000000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2722599.7"/>
    <n v="119555265.02000006"/>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19857586.300000001"/>
    <n v="19368527.18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355416"/>
    <n v="16520900.030000001"/>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8753"/>
    <n v="8336434.250000001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368900"/>
    <n v="27664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601578"/>
    <n v="505414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768332"/>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7385518"/>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531087"/>
    <n v="414087.95999999996"/>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220825"/>
    <n v="1024895.9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54282"/>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1665186"/>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446509"/>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5538676"/>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2455716"/>
    <n v="1760557.140000000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4444732.94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572714.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800269.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165374.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9207602.109999999"/>
    <n v="14187466.44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72888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24778.7799999993"/>
    <n v="6964004.9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050000"/>
    <n v="925152.4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47462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2017372.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303571"/>
    <n v="1200385.36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230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75906.48"/>
    <n v="481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11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125339.9100000001"/>
    <n v="303861.9399999999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1211390.830000002"/>
    <n v="28501599.4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9544295.1699999999"/>
    <n v="910487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301998"/>
    <n v="3826471.390000001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318000"/>
    <n v="2074327.07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827082.79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2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1623534"/>
    <n v="8705210.54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990000"/>
    <n v="5453688.33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834421"/>
    <n v="2061456.95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5033223.199999999"/>
    <n v="11615166.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245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48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152000"/>
    <n v="2056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976960"/>
    <n v="223586.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103220208.31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744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3417462.62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5710013.039999999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879000"/>
    <n v="539794.18999999994"/>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8807958.4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65285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8010940"/>
    <n v="4648894.1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2160495"/>
    <n v="11175201.4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982831"/>
    <n v="6780433.03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5598400"/>
    <n v="2513156.72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1620500"/>
    <n v="13365708.54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3795300"/>
    <n v="1883694.550000000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4228500"/>
    <n v="32972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842500"/>
    <n v="569066.1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604474"/>
    <n v="481800.880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6005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16400"/>
    <n v="17633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7492920"/>
    <n v="13026705.0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8047133"/>
    <n v="6445288.859999998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93038883.23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19995512.7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
    <n v="12836907.12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979700"/>
    <n v="5199246.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71035770.27999997"/>
    <n v="139927310.78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400000"/>
    <n v="2058791.91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45000"/>
    <n v="146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5824005.709999999"/>
    <n v="4492825.5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100000005"/>
    <n v="5502512.25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171169.66"/>
    <n v="1179265.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872615.7599999993"/>
    <n v="2190462.09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3227441.279999999"/>
    <n v="7828524.799999998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81402.85"/>
    <n v="502986.8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454413.25000000006"/>
    <n v="5363.6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222793.34"/>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393281.269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899999999996"/>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46204.3099999996"/>
    <n v="4751094.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2056354.6699999997"/>
    <n v="1513227.76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3326211.77999997"/>
    <n v="237752835.18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0780814.219999999"/>
    <n v="58763072.02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34574091.73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6931490.6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05499500"/>
    <n v="2826174974.920000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5114867.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753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7658201"/>
    <n v="5874056.259999997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7730000"/>
    <n v="15933333.929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7038289"/>
    <n v="4978991.27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4581373"/>
    <n v="719524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6400000"/>
    <n v="2769362.500000000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993450"/>
    <n v="627283.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490727.1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431043.069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88950"/>
    <n v="82313.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79370"/>
    <n v="5549957.48000000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9080033"/>
    <n v="2275916.2500000014"/>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187205595.59999999"/>
    <n v="161162433.02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6574000"/>
    <n v="377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2114049"/>
    <n v="20153937.85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5749428"/>
    <n v="13408366.41000000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3234180"/>
    <n v="1853688.69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24913500"/>
    <n v="18833524.2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23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43177577"/>
    <n v="35731745.80999998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2034000"/>
    <n v="40812614.34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6573728.379999999"/>
    <n v="20727875.33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4583000"/>
    <n v="6257517.7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7498750"/>
    <n v="17560760.3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960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303669"/>
    <n v="2794614.6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1271000"/>
    <n v="453430.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7017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0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6904584"/>
    <n v="50665248.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9461377"/>
    <n v="25730483.48"/>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7979000"/>
    <n v="13702963.18"/>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15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2164397.4"/>
    <n v="1750287.4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6086500"/>
    <n v="756726.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13782000"/>
    <n v="5145115.8899999997"/>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54204.52000000002"/>
  </r>
  <r>
    <s v="2025"/>
    <x v="0"/>
    <x v="0"/>
    <x v="0"/>
    <x v="0"/>
    <s v="2 - Poder Ejecutivo"/>
    <s v="0201 - PRESIDENCIA DE LA REPÚBLICA"/>
    <s v="0033 - ECO5RD"/>
    <s v="3 - PROTECCIÓN DEL MEDIO AMBIENTE"/>
    <s v="3.3 - Cambio Climático"/>
    <s v="3.3.06 - Respuesta y recuperación de desastres climáticos"/>
    <s v="2.3 - MATERIALES Y SUMINISTROS"/>
    <s v="2.3.2 - TEXTILES Y VESTUARIOS"/>
    <s v="N"/>
    <s v="00 - N/A"/>
    <s v="10 - FONDO GENERAL"/>
    <s v="(en blanco)"/>
    <s v="99 - MULTIPROVINCIAL"/>
    <n v="0"/>
    <n v="260000"/>
    <n v="0"/>
  </r>
  <r>
    <s v="2025"/>
    <x v="0"/>
    <x v="0"/>
    <x v="0"/>
    <x v="0"/>
    <s v="2 - Poder Ejecutivo"/>
    <s v="0201 - PRESIDENCIA DE LA REPÚBLICA"/>
    <s v="0033 - ECO5RD"/>
    <s v="3 - PROTECCIÓN DEL MEDIO AMBIENTE"/>
    <s v="3.3 - Cambio Climático"/>
    <s v="3.3.06 - Respuesta y recuperación de desastres climáticos"/>
    <s v="2.3 - MATERIALES Y SUMINISTROS"/>
    <s v="2.3.5 - CUERO, CAUCHO Y PLÁSTICO"/>
    <s v="N"/>
    <s v="00 - N/A"/>
    <s v="10 - FONDO GENERAL"/>
    <s v="(en blanco)"/>
    <s v="99 - MULTIPROVINCIAL"/>
    <n v="0"/>
    <n v="5141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570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en blanco)"/>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509273422.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8193.8700000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66855990"/>
    <n v="65797091.73000002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093356"/>
    <n v="6073564.8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8515.48"/>
    <n v="15231637.93000000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7167232.439999999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07"/>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9369332.679999992"/>
    <n v="25059166.75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68754485"/>
    <n v="734471300.9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200610610.6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30234.6400000006"/>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8565714"/>
    <n v="87217164.70000003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0861717.16"/>
    <n v="100600072.30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16700000"/>
    <n v="4347619.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3100000"/>
    <n v="204576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4305880"/>
    <n v="38526715.96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9893068"/>
    <n v="16803162.77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246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22604422"/>
    <n v="101690887.27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69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51207032"/>
    <n v="151179121.86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58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42839488.330000006"/>
    <n v="17018731.54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22167001.2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82283418.980000004"/>
    <n v="18453858.08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20542195"/>
    <n v="26911727.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51855082.0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9998405"/>
    <n v="2745762.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6882190"/>
    <n v="3334986.40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744000"/>
    <n v="637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310321.400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814837"/>
    <n v="1126662.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26432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1072172.379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2945611"/>
    <n v="30932635.80999999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19884500"/>
    <n v="7656673.859999999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64006349"/>
    <n v="942787749.2299997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7104765"/>
    <n v="133977588.01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68129261"/>
    <n v="132519022.0100004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554093"/>
    <n v="36127332.17000003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05922554.03"/>
    <n v="87901515.17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3713752"/>
    <n v="12870477.69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6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569668"/>
    <n v="55170699.05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51146797"/>
    <n v="47151231.95999999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432263.850000001"/>
    <n v="4171197.4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4137099.329999998"/>
    <n v="18417976.90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143723.149999999"/>
    <n v="52097782.1300000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0785138.67"/>
    <n v="3223053.80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582843.0299999993"/>
    <n v="6570191.2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799359"/>
    <n v="1311131.08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65092"/>
    <n v="13422.3699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900636"/>
    <n v="491287.85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25193"/>
    <n v="221706.32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5065596.329999998"/>
    <n v="50379539.36999998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229989.680000007"/>
    <n v="25233507.539999988"/>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854650"/>
    <n v="17389184.439999998"/>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099896"/>
    <n v="2073868.7800000003"/>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3776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75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12906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7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78943995.75"/>
    <n v="290778293.28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0779934337.07"/>
    <n v="17910137682.319996"/>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4280680"/>
    <n v="1424606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19419401"/>
    <n v="46620523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72945423"/>
    <n v="41698795.749999985"/>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823612618"/>
    <n v="2517654868.6800003"/>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0877120"/>
    <n v="292799149.6699999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11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884544.0999999987"/>
    <n v="7786044.7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125858.8"/>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50166805"/>
    <n v="49183324.32999999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6"/>
    <n v="2112573.5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311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654767935.53999996"/>
    <n v="355210604.92000002"/>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859750497.74000001"/>
    <n v="810335655.05999994"/>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01 - DISTRITO NACIONAL"/>
    <n v="0"/>
    <n v="489371"/>
    <n v="247682"/>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162141.8900000006"/>
    <n v="8988381.6899999995"/>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01 - DISTRITO NACIONAL"/>
    <n v="0"/>
    <n v="4647375"/>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636107.459999993"/>
    <n v="35386188.9700000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5294500"/>
    <n v="529450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7613257.2100000009"/>
    <n v="3915562.66"/>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01 - DISTRITO NACIONAL"/>
    <n v="0"/>
    <n v="15635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85628988.19999999"/>
    <n v="161497372.0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348999198.95999998"/>
    <n v="175029246.51999995"/>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01 - DISTRITO NACIONAL"/>
    <n v="0"/>
    <n v="149565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3419865.889999999"/>
    <n v="7727887.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1906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465731"/>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610283.250000002"/>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62282204.939999998"/>
    <n v="44320378.559999995"/>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20 - FONDOS CON DESTINO ESPECÍFICO"/>
    <s v="(en blanco)"/>
    <s v="99 - MULTIPROVINCIAL"/>
    <n v="0"/>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01 - DISTRITO NACIONAL"/>
    <n v="0"/>
    <n v="88264"/>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2117547.040000001"/>
    <n v="11432966.520000003"/>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6248867.6"/>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488109115.3300002"/>
    <n v="1334580400.05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3369041.609999985"/>
    <n v="61831337.85000000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935985976.49999988"/>
    <n v="576222249.3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9418705.280000001"/>
    <n v="10946774.53000000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75313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141186900.23"/>
    <n v="836859530.9199997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752184641.59000003"/>
    <n v="614241999.99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72011634"/>
    <n v="327552370.14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23210772.34"/>
    <n v="2164442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7067944.99000001"/>
    <n v="119174079.4399999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90640343"/>
    <n v="75871947.70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
    <n v="80701403.62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5437038.6999999993"/>
    <n v="2051029.730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1254720"/>
    <n v="125260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21736344.02"/>
    <n v="17337138.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2732272.800000001"/>
    <n v="7756132.80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84233724.75999999"/>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179877196.31999999"/>
    <n v="41019162.67000000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0"/>
    <n v="36097199.479999997"/>
    <n v="833104.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44781186.560000002"/>
    <n v="44362757.86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7129569.4199999999"/>
    <n v="6830162.289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5233371.700000003"/>
    <n v="25564905.43999999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74010820.730000004"/>
    <n v="2486872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7561706.349999994"/>
    <n v="105009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481933.92"/>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7665.5300000003"/>
    <n v="3694441.66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1723629.329999998"/>
    <n v="2098887.1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299999998"/>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4776932.900000002"/>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0726736.550000001"/>
    <n v="4962019.23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300000006"/>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3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852965.77"/>
    <n v="525498.800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3116573.1899999995"/>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18733422.14"/>
    <n v="9346134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7840169.859999999"/>
    <n v="7399978.729999998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15891691.279999997"/>
    <n v="12414975.74000000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7000002"/>
    <n v="156452131.13999999"/>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10457190.37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294971.7"/>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351598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628622"/>
    <n v="994676.38000000012"/>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en blanco)"/>
    <s v="99 - MULTIPROVINCIAL"/>
    <n v="0"/>
    <n v="2118119"/>
    <n v="1563232.8900000001"/>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50000"/>
    <n v="627012.43000000005"/>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4524089"/>
    <n v="2389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10258424"/>
    <n v="57355116.799999997"/>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85183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3583552.5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
    <n v="23215025.209999997"/>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1731756.2"/>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684951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204625791"/>
    <n v="24774859.14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93.0200000000086"/>
    <n v="5761.3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1158858.1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5000"/>
    <n v="77907.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43282.3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2982219.530000001"/>
    <n v="45071943.53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21582"/>
    <n v="10548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35174.4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492664"/>
    <n v="6121966.73000000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338176.16"/>
    <n v="4219387.6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238697.02"/>
    <n v="1219441.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706295.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26041"/>
    <n v="1131281.91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418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9117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168949.9800000004"/>
    <n v="8645888.82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5072196.6800000006"/>
    <n v="5072196.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817525.24"/>
    <n v="1740322.27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3728212.86"/>
    <n v="2983260.7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85019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220752.18"/>
    <n v="2822707.8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01587.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64741.79999999993"/>
    <n v="398305.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69486.3"/>
    <n v="431305.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799999999974"/>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100000000013"/>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64711.25"/>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18409.94"/>
    <n v="1701097.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5952216"/>
    <n v="86948900.30999997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547988"/>
    <n v="12330022.1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1841278.21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337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805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584474"/>
    <n v="602457.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64971.39000000001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505915"/>
    <n v="14744506.02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2857000"/>
    <n v="2553560.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1604.3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634261"/>
    <n v="1146058.9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421000"/>
    <n v="902172.3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2356512"/>
    <n v="10871296.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5344662"/>
    <n v="2870957.16"/>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410647143.27999997"/>
    <n v="359774169.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28623600"/>
    <n v="25070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704423.719999999"/>
    <n v="20444884.65000001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7371600"/>
    <n v="16463279.4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10200000"/>
    <n v="4806709.539999999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611839"/>
    <n v="28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4281750.93"/>
    <n v="758263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15129560"/>
    <n v="15029552.44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7274159.5499999998"/>
    <n v="5890686.5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5074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47217507.959999993"/>
    <n v="34728561.58999999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20412973.439999998"/>
    <n v="15118891.84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543711.6"/>
    <n v="3435550.320000000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288996.5"/>
    <n v="169803.2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8227839.469999999"/>
    <n v="60355084.94000000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62777419.170000024"/>
    <n v="53677455.300000004"/>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7487470.1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458953.8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462162.0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00000"/>
    <n v="1961554.709999999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38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512000"/>
    <n v="501849.06"/>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335000"/>
    <n v="10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738948.09000003"/>
    <n v="886847640.9399998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65146991.909999996"/>
    <n v="59270198.83000002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089761"/>
    <n v="45709459.71000001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3076924.54"/>
    <n v="209394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12000000"/>
    <n v="77202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7247669.66"/>
    <n v="13725837.72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9259408.939999998"/>
    <n v="29821809.03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4058500"/>
    <n v="133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1274000"/>
    <n v="1024999.6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39513854.43"/>
    <n v="16531483.64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50750147.710000001"/>
    <n v="21304950.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605019.5"/>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4226638.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5066515.13"/>
    <n v="1981073.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14247529.18000001"/>
    <n v="92654861.87000000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74352860.640000001"/>
    <n v="45048926.00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30786893.9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4365242.440000000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501714.8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8"/>
    <n v="807012.39"/>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93096.98"/>
    <n v="559853.8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3763908.6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76196.85000000009"/>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23193.7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61557.0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499999991"/>
    <n v="3730621.179999999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700000006"/>
    <n v="3054735.92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11030929.47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708691.45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479340.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39005.7300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68544"/>
    <n v="544403.6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025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613344"/>
    <n v="1579618.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431106.0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339449"/>
    <n v="1314579.39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41190"/>
    <n v="57914504.379999988"/>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59293"/>
    <n v="1497630.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424513"/>
    <n v="1262680.7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8254.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6130161.7400000002"/>
    <n v="3207732.07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93680.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701595"/>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06006.66999999993"/>
    <n v="293637.7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06505"/>
    <n v="3065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76469.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114345.260000002"/>
    <n v="14451366.10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3465.5899999999"/>
    <n v="5756485.39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49658.4500000002"/>
    <n v="690223.5400000001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96495"/>
    <n v="1201046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21000"/>
    <n v="1674848.55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837747.2400000002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5928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799999.98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0000000005"/>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79556"/>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8201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5"/>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798758362.5200001"/>
    <n v="669770914.9799999"/>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60357145"/>
    <n v="54793080.89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3033502.229999999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702595"/>
    <n v="145126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060"/>
    <n v="43306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4398325.599999999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15261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732599.550000001"/>
    <n v="10273124.71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11172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974400"/>
    <n v="67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82521.2000000002"/>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18675129.210000001"/>
    <n v="8888068.99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36708.79"/>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442998.1"/>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2742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2524000"/>
    <n v="657832.06000000006"/>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8853270.309999999"/>
    <n v="18355835.860000003"/>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61556"/>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21076.82"/>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6735588.439999998"/>
    <n v="38918259.049999997"/>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20682095.169999998"/>
    <n v="15410915.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57091100.270000003"/>
    <n v="33017992.749999993"/>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6719350.630000003"/>
    <n v="38605441.880000003"/>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38076208.3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138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484964.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91600"/>
    <n v="1567256.099999999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58820259"/>
    <n v="33696066.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2000000"/>
    <n v="16482959.6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8432525.67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200421.23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59000"/>
    <n v="2756462.540000000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207279.6"/>
    <n v="1806868.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3964.800000000003"/>
    <n v="7346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234109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16555.59999999998"/>
    <n v="234312.59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9016667"/>
    <n v="16534036.53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307944.180000000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75056.42000000016"/>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122000"/>
    <n v="5074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330394.16"/>
    <n v="3003846.88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1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79868.290000000008"/>
    <n v="79711.1599999999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18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3894.96"/>
    <n v="213872.8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25708"/>
    <n v="1807681.6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75151.67999999993"/>
    <n v="552630.99000000011"/>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73579803.0799999"/>
    <n v="5588995828.4700003"/>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97546560.899999991"/>
    <n v="88302025.7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98478682.14000005"/>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22232540.09"/>
    <n v="96044645.77000004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4865500"/>
    <n v="2015442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5140446.17"/>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176595"/>
    <n v="64982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71524973.61000001"/>
    <n v="148040281.71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38059016.579999998"/>
    <n v="11851262.990000002"/>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495000"/>
    <n v="6123248.8799999999"/>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5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2935181.04999998"/>
    <n v="232197261.95999998"/>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1053150"/>
    <n v="54575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48729636.200000003"/>
    <n v="46801591.429999992"/>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6528918.82"/>
    <n v="11350921.5"/>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2978827.32"/>
    <n v="2666164.3199999998"/>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47151"/>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en blanco)"/>
    <s v="99 - MULTIPROVINCIAL"/>
    <n v="0"/>
    <n v="100000"/>
    <n v="10000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03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191287.0999999996"/>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4250275.65"/>
    <n v="12121992.270000003"/>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381896.92"/>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67984192.83000004"/>
    <n v="287901200.82999998"/>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3834000"/>
    <n v="15782.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72101421.260000005"/>
    <n v="51181924.809999987"/>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7634663.77"/>
    <n v="10597989.939999998"/>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307602487.84000003"/>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471617.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224729.44"/>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10000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565457.2299999986"/>
    <n v="6532924.2299999995"/>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1797"/>
    <n v="1501796.7"/>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771770.330000001"/>
    <n v="5771770.3300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55043297.56"/>
    <n v="286774864.11000001"/>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1473503.75"/>
  </r>
  <r>
    <s v="2025"/>
    <x v="0"/>
    <x v="0"/>
    <x v="0"/>
    <x v="0"/>
    <s v="2 - Poder Ejecutivo"/>
    <s v="0203 - MINISTERIO DE DEFENSA"/>
    <s v="0001 - ARMADA DE LA REPUBLICA DOMINICANA"/>
    <s v="4 - SERVICIOS SOCIALES"/>
    <s v="4.4 - Educación"/>
    <s v="4.4.08 - Enseñanza y capacitación para defensa y seguridad"/>
    <s v="2.3 - MATERIALES Y SUMINISTROS"/>
    <s v="2.3.3 - PAPEL, CARTÓN E IMPRESOS"/>
    <s v="N"/>
    <s v="00 - N/A"/>
    <s v="10 - FONDO GENERAL"/>
    <s v="(en blanco)"/>
    <s v="99 - MULTIPROVINCIAL"/>
    <n v="0"/>
    <n v="35900"/>
    <n v="0"/>
  </r>
  <r>
    <s v="2025"/>
    <x v="0"/>
    <x v="0"/>
    <x v="0"/>
    <x v="0"/>
    <s v="2 - Poder Ejecutivo"/>
    <s v="0203 - MINISTERIO DE DEFENSA"/>
    <s v="0001 - ARMADA DE LA REPUBLICA DOMINICANA"/>
    <s v="4 - SERVICIOS SOCIALES"/>
    <s v="4.4 - Educación"/>
    <s v="4.4.08 - Enseñanza y capacitación para defensa y seguridad"/>
    <s v="2.3 - MATERIALES Y SUMINISTROS"/>
    <s v="2.3.6 - PRODUCTOS DE MINERALES, METÁLICOS Y NO METÁLICOS"/>
    <s v="N"/>
    <s v="00 - N/A"/>
    <s v="10 - FONDO GENERAL"/>
    <s v="(en blanco)"/>
    <s v="99 - MULTIPROVINCIAL"/>
    <n v="0"/>
    <n v="53000"/>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5485380.0000000019"/>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096801686.9599991"/>
    <n v="4814168274.9999971"/>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262411283.310001"/>
    <n v="9375375581.840002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90967533"/>
    <n v="171177287.09999993"/>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54013258"/>
    <n v="563290483.04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302372693.41000003"/>
    <n v="273420438.26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5203272"/>
    <n v="671180980.33000016"/>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4638931.99999997"/>
    <n v="191801096.33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433000"/>
    <n v="374033.52999999997"/>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5500000"/>
    <n v="40493616"/>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3708622"/>
    <n v="3599349.2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2507422.1199999996"/>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47254169.70999998"/>
    <n v="378253044.3000000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363894.54"/>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6605471.8700000001"/>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225380"/>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4320000"/>
    <n v="35545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3206080"/>
    <n v="29934668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98654335.10000002"/>
    <n v="177178162.34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1739519.5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73794820.20999998"/>
    <n v="148686264.93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892390.9199999999"/>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9122099.2699999996"/>
    <n v="32217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635345.04"/>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2179670.5700000003"/>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6799425.5100000007"/>
    <n v="5707902.9300000006"/>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70"/>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5075343.100000001"/>
    <n v="20010030.94000000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27853.12"/>
    <n v="427395.1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0000007"/>
    <n v="29229522.28999999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35473953.78"/>
    <n v="117638392.34"/>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424474"/>
    <n v="1096229.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94437203.179999992"/>
    <n v="63862746.43999999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403091.7199999997"/>
    <n v="4676375.629999999"/>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85597864.8999996"/>
    <n v="7527199313.090000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9828288"/>
    <n v="371303601.08999997"/>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4531687.27999997"/>
    <n v="485248732.0400002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2733534"/>
    <n v="178408256.97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739630"/>
    <n v="57687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5888907"/>
    <n v="50665481.1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940597.319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8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10975.590000004"/>
    <n v="9911627.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380410182"/>
    <n v="346041475.98000002"/>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5066085"/>
    <n v="113728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6"/>
    <n v="3103931.6900000004"/>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149223710.01000002"/>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402000"/>
    <n v="40200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90892195.86000001"/>
    <n v="97534974.940000013"/>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900000"/>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227036576.25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5194463.46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1966494.9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500000005"/>
    <n v="1132975.77"/>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49999994"/>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3999999994"/>
    <n v="4538940.1800000006"/>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79999998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0655089.33000001"/>
    <n v="211012420.14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51492525.109999999"/>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8382658.480000004"/>
    <n v="26351389.010000002"/>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871431786.29000008"/>
    <n v="411766108.76000011"/>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203947323.900000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74220939.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4498895.300000008"/>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2213380"/>
    <n v="149620851.01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7487107"/>
    <n v="44119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64454398"/>
    <n v="135674826.44"/>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10713220"/>
    <n v="9284561.2000000011"/>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00657740"/>
    <n v="80858865.400000006"/>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1595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23477452"/>
    <n v="264319730.9500000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81169422"/>
    <n v="68538068.66000001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327087"/>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84654146"/>
    <n v="50483113.99000001"/>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1895"/>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8295012"/>
    <n v="13313730.030000001"/>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1609100"/>
    <n v="118000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30810869"/>
    <n v="176992477.28999999"/>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1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30124313"/>
    <n v="91789357.45999999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802107"/>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7237276"/>
    <n v="11625717.200000001"/>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311000"/>
    <n v="737261.25999999989"/>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1400000"/>
    <n v="11388113.1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8685528"/>
    <n v="4294017.9000000004"/>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920998"/>
    <n v="4869996.45"/>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5855945"/>
    <n v="29320726.390000004"/>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2971376"/>
    <n v="2847745.5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51424298"/>
    <n v="215547859.97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876012"/>
    <n v="3141272.9899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402503579"/>
    <n v="279799838.81999993"/>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6429383"/>
    <n v="3077667.219999999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82318"/>
    <n v="34855465.830000006"/>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297"/>
    <n v="1001957.48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235865.23"/>
    <n v="955899.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395701.2"/>
    <n v="362725.0700000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654149.09000000008"/>
    <n v="654149.09"/>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2312524.62"/>
    <n v="1704879.81"/>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26028.8599999994"/>
    <n v="4316164.899999999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087108.7800000003"/>
    <n v="5692508.7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11664.0999999996"/>
    <n v="4237226.6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042940.5"/>
    <n v="1811395"/>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299974.66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322589.49"/>
    <n v="322589.49"/>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9595084.5"/>
    <n v="9488457.7200000007"/>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172531.25"/>
    <n v="9206431.31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334906.7599999993"/>
    <n v="3207136.9200000004"/>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31070921.010000002"/>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50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1040613.1299999999"/>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641751.1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887623.5"/>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918617.9"/>
    <n v="3426567.9000000004"/>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701095.85"/>
    <n v="978739.9099999999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17012.300000000003"/>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240207.11000000002"/>
    <n v="194487.6"/>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297553.2599999998"/>
    <n v="2297553.2599999998"/>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352392.30000000005"/>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634547.3399999999"/>
    <n v="1099439.2599999998"/>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17843.519999996"/>
    <n v="21782960.90000000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417146.36"/>
    <n v="417120.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748843.7199999997"/>
    <n v="2690479.74"/>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882308"/>
    <n v="333766281.45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6882200"/>
    <n v="626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7121003"/>
    <n v="15654675.489999996"/>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901040"/>
    <n v="30150303.29000000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869075"/>
    <n v="35329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6225997"/>
    <n v="1347502.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19161100"/>
    <n v="9007696.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19774542"/>
    <n v="13846621.58000000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2592880"/>
    <n v="2258299.3400000003"/>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4929157"/>
    <n v="6788945.139999999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95619166"/>
    <n v="85611439.94999998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9133490"/>
    <n v="7602217.400000001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4316423"/>
    <n v="3696788.9599999995"/>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915194"/>
    <n v="1854978.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667901"/>
    <n v="1592081.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461294"/>
    <n v="1208661.6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7819577.619999997"/>
    <n v="33615470.97999998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7786525"/>
    <n v="12570406.950000001"/>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4080821"/>
    <n v="22269820.02"/>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4081000"/>
    <n v="22017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822780"/>
    <n v="1673543.999999999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769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912526"/>
    <n v="12208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54852"/>
    <n v="14319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0469906"/>
    <n v="8049266.9200000009"/>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4734"/>
    <n v="984270.2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2007322"/>
    <n v="812841860.67000008"/>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809360"/>
    <n v="59946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842105"/>
    <n v="27232547.680000007"/>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470700"/>
    <n v="402091.73"/>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46962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48050"/>
    <n v="1692230.5"/>
  </r>
  <r>
    <s v="2025"/>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941402"/>
    <n v="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2303937"/>
    <n v="5355444.1000000006"/>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91200"/>
    <n v="10268138.1"/>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31276"/>
    <n v="13275"/>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216604"/>
    <n v="2375037.0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24438"/>
    <n v="2936182.2"/>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4357886"/>
    <n v="216715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3633573"/>
    <n v="56095594.979999989"/>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54716"/>
    <n v="3679541.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8846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24896"/>
    <n v="525416.79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108708"/>
    <n v="327991.5999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921956"/>
    <n v="36686973.649999999"/>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5651625"/>
    <n v="12932573.04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67567305"/>
    <n v="52314577.490000002"/>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78106721"/>
    <n v="9897019.830000000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6165128"/>
    <n v="14788504.43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40649"/>
    <n v="220592.49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31000"/>
    <n v="90509.8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80888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68760"/>
    <n v="421024.54000000004"/>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7888000"/>
    <n v="7812062.09000000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5841"/>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9599.1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35608.84"/>
    <n v="4480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991956.03999999992"/>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6447333.34"/>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42034.8"/>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471911.5"/>
    <n v="471911.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305856"/>
    <n v="28036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4849995.58"/>
    <n v="3116838.37"/>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223910.09"/>
    <n v="9691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052667"/>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54000"/>
    <n v="4734188.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3018.97"/>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47292.62"/>
    <n v="24729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3372.42"/>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328.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488675.8999999994"/>
    <n v="348867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61852"/>
    <n v="2111852"/>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906978.2600000002"/>
    <n v="1753988.960000000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103435048.0199999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23780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6616655.54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77032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543294.4"/>
    <n v="294579.9099999999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2321753"/>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40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7595931.1399999997"/>
    <n v="2829592.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235384.1699999997"/>
    <n v="939889.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902639.6800000002"/>
    <n v="392831.1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835484.3700000001"/>
    <n v="5715835.9800000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5574304.7400000012"/>
    <n v="2902523.5599999996"/>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19248333.329999998"/>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4481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32534.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980098.53999999992"/>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58600"/>
  </r>
  <r>
    <s v="2025"/>
    <x v="0"/>
    <x v="0"/>
    <x v="0"/>
    <x v="0"/>
    <s v="2 - Poder Ejecutivo"/>
    <s v="0203 - MINISTERIO DE DEFENSA"/>
    <s v="0003 - SERVICIOS DE PESCA"/>
    <s v="1 - SERVICIOS  GENERALES"/>
    <s v="1.3 - Defensa nacional"/>
    <s v="1.3.01 - Defensa militar"/>
    <s v="2.2 - CONTRATACIÓN DE SERVICIOS"/>
    <s v="2.2.6 - SEGUROS"/>
    <s v="N"/>
    <s v="00 - N/A"/>
    <s v="10 - FONDO GENERAL"/>
    <s v="(en blanco)"/>
    <s v="99 - MULTIPROVINCIAL"/>
    <n v="0"/>
    <n v="41000"/>
    <n v="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599882.5"/>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496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96800"/>
    <n v="182207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677531.49"/>
    <n v="677531.42999999993"/>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350776.83999999997"/>
    <n v="102776.84"/>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394592"/>
    <n v="394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662970.199999999"/>
    <n v="9367802.9199999999"/>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697852.4700000002"/>
    <n v="1261688.46"/>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80383184"/>
    <n v="73137241.659999996"/>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302615"/>
    <n v="2032537.7300000002"/>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6326000"/>
    <n v="4887350.61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507500"/>
    <n v="1287764.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19000"/>
    <n v="83466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661919.82000000007"/>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748476"/>
    <n v="48252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2597838.1800000002"/>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212123174.98000002"/>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215675"/>
    <n v="40535140.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1094800"/>
    <n v="951961.9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702635.0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50000"/>
    <n v="110250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218385.81"/>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9270000"/>
    <n v="5162461.8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5863000"/>
    <n v="3063420.6"/>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65100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8103600"/>
    <n v="494554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9400000"/>
    <n v="9758178.7600000016"/>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689000"/>
    <n v="4090819.3699999996"/>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8211475"/>
    <n v="749509309.88"/>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813941"/>
    <n v="18162598.49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5739703"/>
    <n v="32673804.170000006"/>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75701.66"/>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925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3700"/>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658593.1500000004"/>
    <n v="8635975.479999998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203044.64"/>
    <n v="2095516.9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5152652.13"/>
    <n v="4843326.6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018279.21"/>
    <n v="188555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205092.48"/>
    <n v="165696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914848.37"/>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28003583.5"/>
    <n v="247928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00000002"/>
    <n v="2161708.5099999998"/>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97775.96999999997"/>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80969.86999999988"/>
    <n v="780968.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93328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4954466"/>
    <n v="4628904"/>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5881737.82"/>
    <n v="25285426.859999996"/>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20786162.109999992"/>
    <n v="19733686.590000004"/>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261.829999999965"/>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01170.77999999991"/>
    <n v="601165.7699999997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09995.7399999998"/>
    <n v="3406409.1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3007984.649999999"/>
    <n v="31156157.7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9794362.7600000016"/>
    <n v="8905887.300000000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7699072.759999998"/>
    <n v="35877632.32999999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31453878.689999998"/>
    <n v="26641387.2399999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30030161"/>
    <n v="27428742.66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52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8125"/>
    <n v="480959.51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2524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719945.9500000000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26379"/>
    <n v="11906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270000"/>
    <n v="26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8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87800"/>
    <n v="22440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992390"/>
    <n v="9171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404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522200"/>
    <n v="14771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690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306351"/>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2388"/>
    <n v="2193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465274"/>
    <n v="465175.089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794132"/>
    <n v="794129.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5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62296"/>
    <n v="61889.8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75301"/>
    <n v="75216.740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649052"/>
    <n v="339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6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862273"/>
    <n v="1808648.26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86335"/>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974067"/>
    <n v="24812530.899999999"/>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3960000"/>
    <n v="35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70604"/>
    <n v="535784.5999999998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92544"/>
    <n v="152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10040"/>
    <n v="38451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70127"/>
    <n v="2170126.86"/>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69649"/>
    <n v="1757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099999998"/>
    <n v="1578840.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4800709.08"/>
    <n v="39678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578411.0499999998"/>
    <n v="1578411.0499999998"/>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2.33999999985"/>
    <n v="281222.33999999997"/>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8.07"/>
    <n v="1600243.700000000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8.66"/>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1.03000000003"/>
    <n v="317326.21000000002"/>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29.27"/>
    <n v="3023995.26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3060656.9699999997"/>
    <n v="3020656.96000000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3145100.53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4196.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71378.57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5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4120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892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8485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3979000"/>
    <n v="2873140.919999999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208"/>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947590"/>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66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015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257637"/>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2703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60000002"/>
    <n v="22864988.84999999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37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465223.1499999998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840000"/>
    <n v="165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885"/>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534885"/>
    <n v="25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4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3833934"/>
    <n v="3310657.09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520552"/>
    <n v="4684999.6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2822823"/>
    <n v="1683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723922"/>
    <n v="3180145.8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1275200"/>
    <n v="1275118.15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732354"/>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889077"/>
    <n v="8890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57123"/>
    <n v="25280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2320897"/>
    <n v="1445589.8199999998"/>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272167"/>
    <n v="25063249.090000004"/>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00000"/>
    <n v="2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97942"/>
    <n v="523367.9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843796"/>
    <n v="1344551.6600000001"/>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7174707"/>
    <n v="6644561.5500000017"/>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768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026000"/>
    <n v="237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261653"/>
    <n v="2913652.4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183336"/>
    <n v="196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177889"/>
    <n v="680421.9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69216"/>
    <n v="17369349.99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36416"/>
    <n v="131596.9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385422.81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6432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31969"/>
    <n v="631965.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1"/>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3059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532242"/>
    <n v="2348042.53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80429"/>
    <n v="680428.1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16109"/>
    <n v="316107.8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383819"/>
    <n v="383817.4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057849"/>
    <n v="2807847.7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586928"/>
    <n v="1586840.39"/>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201131135.03"/>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2001.280000001"/>
    <n v="65833493.05999999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24036.28"/>
    <n v="1299149.090000000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8694505"/>
    <n v="7425401.5999999996"/>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100"/>
    <n v="33257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313198.3999999999"/>
    <n v="1203765.1999999997"/>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3046213.12"/>
    <n v="3046213.1100000003"/>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026716.7999999998"/>
    <n v="7212540.199999998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3925009.26"/>
    <n v="3633667.1599999997"/>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513490"/>
    <n v="5134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60462491.619999997"/>
    <n v="56112391.039999999"/>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5398249.199999999"/>
    <n v="23584235.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2459634.89"/>
    <n v="1764796.2"/>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2438080.83"/>
    <n v="2202620.3299999996"/>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3907918.8900000006"/>
    <n v="3624728.7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7365500.829999998"/>
    <n v="43682561.150000006"/>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8877420.780000001"/>
    <n v="15922718.89000000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2554681.25"/>
    <n v="39185085.27999999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588124.1"/>
    <n v="2372685.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923184.08"/>
    <n v="2588184.079999999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435945"/>
    <n v="222618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976465"/>
    <n v="1213072.3899999999"/>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6024295"/>
    <n v="46964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2167395.5699999998"/>
    <n v="1423819.910000000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44577"/>
    <n v="85798783.310000002"/>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75200"/>
    <n v="4237260.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23106.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2295383.08"/>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90430"/>
    <n v="8950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2951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540000"/>
    <n v="452345.68"/>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712660"/>
    <n v="681255.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4752566"/>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69974"/>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8783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355167"/>
    <n v="341548.93"/>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1352000"/>
    <n v="13506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928498"/>
    <n v="92730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36367"/>
    <n v="36311.680000000008"/>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36960"/>
    <n v="36015.5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845564"/>
    <n v="9783056.7899999972"/>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604104"/>
    <n v="544963.89"/>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410973"/>
    <n v="325442.57"/>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032879"/>
    <n v="2979338.719999999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2337597"/>
    <n v="29463766.839999996"/>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32373"/>
    <n v="2845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532878"/>
    <n v="1304346.37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2067767"/>
    <n v="1744195.5399999993"/>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269340"/>
    <n v="2350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532640"/>
    <n v="480721.19999999995"/>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6879314"/>
    <n v="6419732.6299999999"/>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2007178.490000000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8435"/>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1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37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725"/>
    <n v="4107458.78"/>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1642857"/>
    <n v="1642778.19"/>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365666"/>
    <n v="35766341.689999998"/>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422227.26000000024"/>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3140370"/>
    <n v="2605375.4500000007"/>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234200"/>
    <n v="38859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en blanco)"/>
    <s v="99 - MULTIPROVINCIAL"/>
    <n v="0"/>
    <n v="353260"/>
    <n v="353150.03"/>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58200"/>
    <n v="3796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603560"/>
    <n v="59066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1140003"/>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835230"/>
    <n v="735528.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572914.8900000006"/>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1067000"/>
    <n v="506192.75"/>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4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5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1168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2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289000"/>
    <n v="50257.380000000005"/>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4872000"/>
    <n v="446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940000"/>
    <n v="923030.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824700"/>
    <n v="488777.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2106000"/>
    <n v="1611938.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704267.03999996"/>
    <n v="261491432"/>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400000"/>
    <n v="21663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92883.96"/>
    <n v="4449107.4600000009"/>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6915765.3600000003"/>
    <n v="6290227.7800000012"/>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4944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399347.40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319192"/>
    <n v="206611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5465524.6500000004"/>
    <n v="3682722.71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866693.69"/>
    <n v="7359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1111666.8"/>
    <n v="1111666.2"/>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45648629.82"/>
    <n v="4194844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8117128.21"/>
    <n v="743630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708418"/>
    <n v="70841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241577"/>
    <n v="40066.11"/>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52175.31999999995"/>
    <n v="252175.3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1425739"/>
    <n v="919026.91"/>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2986155.16"/>
    <n v="11580612.619999999"/>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268327.81"/>
    <n v="3125397.559999999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4049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3"/>
    <n v="798896026.6800000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5717392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2461760.30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21166122.7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10251624.59"/>
    <n v="7707103.930000001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8666000"/>
    <n v="74985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6779919.8100000005"/>
    <n v="5915180.9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17043015"/>
    <n v="9145998.950000001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923057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2960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2062729.780000001"/>
    <n v="6662645.839999998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0880682.48"/>
    <n v="9935963.680000003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835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82591010.56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88721394.929999992"/>
    <n v="61419086.0100000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8306527.3200000003"/>
    <n v="6179398.779999998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9266091.129999999"/>
    <n v="5433257.62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513109.01"/>
    <n v="4425425.7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198019.54"/>
    <n v="5728474.14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156867.979999997"/>
    <n v="42827340.66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31549381.42999999"/>
    <n v="109236423.44999993"/>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85000"/>
    <n v="8925416.6600000001"/>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5897855.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91445"/>
    <n v="1191320.9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391996"/>
    <n v="2187609"/>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3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3768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3351858"/>
    <n v="83710283.299999997"/>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70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2983000"/>
    <n v="2304695.039999999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525000"/>
    <n v="40345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285994"/>
    <n v="845653.2100000000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5519931"/>
    <n v="5100331.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58792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2013689.72"/>
    <n v="413281.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5760787.4199999999"/>
    <n v="4755549.7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905844"/>
    <n v="2689851.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8319984"/>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78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21000"/>
    <n v="66308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317824.58"/>
    <n v="980449.3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73229"/>
    <n v="473228.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83680"/>
    <n v="38366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2029165"/>
    <n v="1313411.129999999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1572487"/>
    <n v="1572317.39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5352"/>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66870"/>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457284"/>
    <n v="260180.56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588181.48"/>
    <n v="380467.9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718700"/>
    <n v="1682901.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901000"/>
    <n v="107356371.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27259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2478000"/>
    <n v="179644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6101100"/>
    <n v="5068546.770000000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374410"/>
    <n v="3743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47459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8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146990"/>
    <n v="206446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2973991"/>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35170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792885"/>
    <n v="75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70223"/>
    <n v="107596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551429"/>
    <n v="3419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30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552994.1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70038"/>
    <n v="755978.3499999998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2215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862416"/>
    <n v="4344351.81999999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52674689"/>
    <n v="40017852.95999999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837135"/>
    <n v="2663800.9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702676.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21103.5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857580"/>
    <n v="45634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4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603980"/>
    <n v="91857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025000"/>
    <n v="1708446.6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71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260400"/>
    <n v="102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0322617"/>
    <n v="7852032.0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105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465640"/>
    <n v="47264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100000"/>
    <n v="14216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933729"/>
    <n v="22258184.23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87993326"/>
    <n v="63173183.13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38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6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3105041"/>
    <n v="2667910.2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3623018"/>
    <n v="1772653.44"/>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7575"/>
    <n v="1738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394967"/>
    <n v="110783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276716"/>
    <n v="3855333.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34733922"/>
    <n v="24674192.1899999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783600"/>
    <n v="384897316.69"/>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6031099.95999998"/>
    <n v="32444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115755.3599999994"/>
    <n v="2832212.1799999992"/>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4670720.309999999"/>
    <n v="13145415.02999999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1"/>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30412000"/>
    <n v="245879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2477352"/>
    <n v="1743273"/>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001506.6399999997"/>
    <n v="530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740594.0000000019"/>
    <n v="4360509.4400000004"/>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8454000"/>
    <n v="16950724.659999996"/>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8000000003"/>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199999998"/>
    <n v="1294746.02"/>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89276.0999999996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5418055.320000008"/>
    <n v="56001664.960000001"/>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5613020.039999992"/>
    <n v="6333231.7299999995"/>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235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320858.0400000000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802811806.92999995"/>
    <n v="718897483.5900001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245607583.22"/>
    <n v="2407131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71925.3999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20000014"/>
    <n v="89396658.3899999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9536420"/>
    <n v="62999160.62000003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24798"/>
    <n v="11946831.55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84725009.72999997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93085477.48000003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67666466"/>
    <n v="103085450.15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5570360.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8330405.7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48720127.5"/>
    <n v="592805733.4700000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2922813"/>
    <n v="44328961.70000000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3239506.9"/>
    <n v="6465106.2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29763325"/>
    <n v="18117884.209999997"/>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8817256.329999998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292185"/>
    <n v="1017854.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99327186.33000001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9674356"/>
    <n v="36743936.23999998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96419050"/>
    <n v="1922849831.28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53826963.0600002"/>
    <n v="1417684205.64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40000013"/>
    <n v="83952505.44999998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5143605.12"/>
    <n v="257230136.5799998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927543544.02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9000000"/>
    <n v="45301286.3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600001"/>
    <n v="1625678657.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37990503"/>
    <n v="517074958.29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6908193.82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5031224.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332201266.87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39747527"/>
    <n v="494528932.2999998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4755213.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872489.5"/>
    <n v="11826117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542648.1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74070.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99999.0299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67117159.4899999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275304.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5059349"/>
    <n v="42560828.00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703599.43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591569404"/>
    <n v="474072652.15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472777.5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2603641.3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18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2100215.8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5614802"/>
    <n v="45010287.95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0682993"/>
    <n v="17543824.58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7130801"/>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2083035.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29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35150000"/>
    <n v="16935625.0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4667492"/>
    <n v="18137266.06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0978730"/>
    <n v="18243369.57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0"/>
    <n v="386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2330000"/>
    <n v="59150472.47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312419.009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73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73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2819953.2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977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594397.8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90500"/>
    <n v="38751.3399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805000"/>
    <n v="894431.7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50574536"/>
    <n v="28381939.85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9976667.000000015"/>
    <n v="86502471.92999999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6290700"/>
    <n v="145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288222.639999999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1894515.57999999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6690000"/>
    <n v="6062308.140000001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38760"/>
    <n v="739733.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225071"/>
    <n v="20723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898640"/>
    <n v="2851777.09"/>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302000"/>
    <n v="5016849.87"/>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229477"/>
    <n v="981199.49000000011"/>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308994.13"/>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911817.4"/>
    <n v="74959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4279.1999999999971"/>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41000"/>
    <n v="6432844.9000000004"/>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684058.34"/>
    <n v="1596434.240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319400"/>
    <n v="27115402.7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847800"/>
    <n v="477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048"/>
    <n v="3663747.389999999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157618.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6493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64746.79000000000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4316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1507400"/>
    <n v="16635173.55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279197.10999999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1249215.2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221193.7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35298.23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96211.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1676342.6600002"/>
    <n v="815411420.3400000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91305788.97999996"/>
    <n v="183431453.58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000000"/>
    <n v="52945521.8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29873114.649999999"/>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2483119.36"/>
    <n v="118603814.42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82450651.69999997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968615.809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5273000"/>
    <n v="856625.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266197.14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022932.670000001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8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4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33770177"/>
    <n v="181565818.16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5769910.420000002"/>
    <n v="19303824.33999999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25000000"/>
    <n v="13573111.91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4283996.5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46977495"/>
    <n v="14091487.20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7505872.6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0335326"/>
    <n v="21100396.25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39924000"/>
    <n v="35062547.85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21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89620"/>
    <n v="1043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2663024"/>
    <n v="1632342.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524200"/>
    <n v="3699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447138.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722899.7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1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289888.70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2180587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6354841.6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3877881.51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7442477.959999999"/>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6.9849193096160889E-1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65684690.4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3393527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2945568.62000000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6972301.57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867945.55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95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565000"/>
    <n v="247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275000"/>
    <n v="1621946.839999999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104357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736551.7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417267.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81616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8960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134810"/>
    <n v="50621.6000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373602"/>
    <n v="9356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322318"/>
    <n v="477074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02000"/>
    <n v="101173.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3954383"/>
    <n v="3225617.5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3648546"/>
    <n v="518395537.58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1292761"/>
    <n v="184864399.04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9514705.3599999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9888000"/>
    <n v="17961115.85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1288675.140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9052177.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156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4198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899208.09"/>
    <n v="1447267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790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227538.64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37991.320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1111358.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1616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56937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000000008"/>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166369.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69590.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796165"/>
    <n v="125334.3599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12077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706785"/>
    <n v="274692.4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45376.9799999995"/>
    <n v="1519537.58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0450197.09"/>
    <n v="2886197.28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085831.09999996"/>
    <n v="268430813.73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6614378.34"/>
    <n v="5005714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655043.46"/>
    <n v="6324660.02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65"/>
    <n v="36075577.76000001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2585561.92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808496.74000000011"/>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1522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649627.69999999995"/>
    <n v="617947.080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6997477.6199999992"/>
    <n v="5080007.5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263020"/>
    <n v="10770660.35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4844352.419999999"/>
    <n v="3047449.5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3810788.880000003"/>
    <n v="9930604.510000001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19005111.5"/>
    <n v="14463220.0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718505.5399999999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980993.82"/>
    <n v="644478.6099999998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2563.86"/>
    <n v="1514076.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699219.83999999985"/>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47271.21"/>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26529.120000000003"/>
    <n v="5102.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878941.5700000003"/>
    <n v="8752229.31000000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5840836.8200000012"/>
    <n v="2915824.49999999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05000"/>
    <n v="3095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083968.299999999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427161.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25076.46"/>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305785"/>
    <n v="66965"/>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46792"/>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58172986.25000000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0000011"/>
    <n v="15790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1718348.7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0000001"/>
    <n v="8629103.019999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390852.8800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70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988680.7400000001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34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368246"/>
    <n v="1200267.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2163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4339740"/>
    <n v="28022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662230"/>
    <n v="888681.86"/>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4999999981"/>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0000000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01705612.27000001"/>
    <n v="181656879.359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6943311"/>
    <n v="33596687.38999999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31038725.73"/>
    <n v="24878655.77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8837733.440000001"/>
    <n v="15589576.49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915500"/>
    <n v="1628451.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67031.480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180225.760000000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8594050"/>
    <n v="3484406.560000000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6228380"/>
    <n v="14855456.84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752280"/>
    <n v="3310103.150000001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0818261.560000001"/>
    <n v="3700729.1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98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8268897.38000000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972571.6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35937"/>
    <n v="51155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62471034"/>
    <n v="53335637.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873200"/>
    <n v="756845.6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4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49990"/>
    <n v="6427651.690000000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10358649"/>
    <n v="7167691.87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714419"/>
    <n v="295629023.82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109208"/>
    <n v="56816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689116"/>
    <n v="40743917.37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8804552.83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601567"/>
    <n v="593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99741"/>
    <n v="991884.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5803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1855"/>
    <n v="3774261.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4929056.47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663271"/>
    <n v="3025495.3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2836975"/>
    <n v="24187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7361374"/>
    <n v="10803162.5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555447"/>
    <n v="1048457.73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978397.5"/>
    <n v="747698.41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150433"/>
    <n v="1043294.259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331568"/>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75258"/>
    <n v="41506.66000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670978"/>
    <n v="9696721.01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4130536"/>
    <n v="3090982.20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2859659"/>
    <n v="338134284.88000005"/>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3054880"/>
    <n v="72500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5742678.76000003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1850000"/>
    <n v="10489930.4200000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685000"/>
    <n v="336699.6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048346"/>
    <n v="950709.4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100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021000"/>
    <n v="4300028.06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4102732"/>
    <n v="12389434.1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3992847"/>
    <n v="2363673.82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673232"/>
    <n v="12024653.61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878000"/>
    <n v="17181577.10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540521"/>
    <n v="884856.7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368000"/>
    <n v="861335.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605539"/>
    <n v="1220000.47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212868"/>
    <n v="176154.4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35600"/>
    <n v="87241.090000000026"/>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1532000"/>
    <n v="5438674.49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10064359"/>
    <n v="2128351.960000000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45134393.28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12457687.49"/>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439759.3"/>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6109632.729999998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3081179"/>
    <n v="2076222.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223702.8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19113835"/>
    <n v="1542275.9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1065432.22"/>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1368429.4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21721.439999999999"/>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618691"/>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637225.2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5701419.77999997"/>
    <n v="318300000.34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8"/>
    <n v="76840462.7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43834490.98999998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382749"/>
    <n v="13057534.62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435000"/>
    <n v="39390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834126.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714914.939999998"/>
    <n v="34822212.07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294173.9399999995"/>
    <n v="7895785.7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475558.6099999994"/>
    <n v="2603983.550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086089.6299999999"/>
    <n v="5066206.950000001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5778421.390000001"/>
    <n v="14551077.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081706.5"/>
    <n v="1525814.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890014.3599999999"/>
    <n v="1311409.4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390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86711.23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83802.0500000007"/>
    <n v="9125117.100000001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366100.12"/>
    <n v="1768120.3900000004"/>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7"/>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943325"/>
    <n v="834901.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555907"/>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920093485"/>
    <n v="814973043.3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43008087"/>
    <n v="128098748.83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4330354.899999999"/>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20750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55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434741.3400000036"/>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7539968.0300000012"/>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5787446.8400000036"/>
    <n v="522906.67"/>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3613028.289999971"/>
    <n v="691018.1399999999"/>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89790830845.350006"/>
    <n v="83811897405.439987"/>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402402324.799999"/>
    <n v="13158436782.799992"/>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43014011.03000009"/>
    <n v="350405655.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456871.0200000107"/>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5839559.5300000012"/>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7717599.1999999881"/>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5301848"/>
    <n v="661989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6852145.620000001"/>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1162450"/>
    <n v="59590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34160157.78"/>
    <n v="920.4"/>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179980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36965804.110000014"/>
    <n v="13946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855589992.48"/>
    <n v="21944386368.07"/>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802532307"/>
    <n v="3462650868.570000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87416009"/>
    <n v="2901164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715155"/>
    <n v="1354502.7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667435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80167565.60000002"/>
    <n v="1427499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5001840.5"/>
    <n v="75284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3151989.9299999997"/>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1080883.0499999998"/>
    <n v="50907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40084613.609999999"/>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075030047.3800001"/>
    <n v="1800224015.999999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24309177"/>
    <n v="266026138.41000006"/>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50970126.619999997"/>
    <n v="10454618.300000003"/>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3092119.2800000012"/>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916900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46849212"/>
    <n v="391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832229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431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6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4936184.3499999996"/>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14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705653515.0200005"/>
    <n v="8835261844.559999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54341198"/>
    <n v="1389220865.360001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1453525"/>
    <n v="1190363.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2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1720673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809668"/>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2560470"/>
    <n v="173227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7680797"/>
    <n v="1740641.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4167"/>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924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7092"/>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938707"/>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74897638"/>
    <n v="341606039.02000004"/>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8312896"/>
    <n v="52571029.170000009"/>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934967"/>
    <n v="551369.63"/>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6247650"/>
    <n v="4338213.979999999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2803497.55"/>
    <n v="2361337.5500000003"/>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7309000"/>
    <n v="28451309.57"/>
  </r>
  <r>
    <s v="2025"/>
    <x v="0"/>
    <x v="0"/>
    <x v="0"/>
    <x v="0"/>
    <s v="2 - Poder Ejecutivo"/>
    <s v="0206 - MINISTERIO DE EDUCACIÓN"/>
    <s v="0001 - MINISTERIO DE EDUCACION"/>
    <s v="4 - SERVICIOS SOCIALES"/>
    <s v="4.4 - Educación"/>
    <s v="4.4.07 - Educación vocacional"/>
    <s v="2.2 - CONTRATACIÓN DE SERVICIOS"/>
    <s v="2.2.6 - SEGUROS"/>
    <s v="N"/>
    <s v="00 - N/A"/>
    <s v="10 - FONDO GENERAL"/>
    <s v="(en blanco)"/>
    <s v="99 - MULTIPROVINCIAL"/>
    <n v="0"/>
    <n v="56840"/>
    <n v="5684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30903116"/>
    <n v="19574758"/>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39998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5476162"/>
    <n v="2339177.91"/>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6498316.7199999997"/>
    <n v="206199.80000000002"/>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73096"/>
    <n v="3202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3616540"/>
    <n v="156790.1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212269"/>
    <n v="4186399.23"/>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0105182"/>
    <n v="3795010.89"/>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719171.25"/>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375478"/>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en blanco)"/>
    <s v="99 - MULTIPROVINCIAL"/>
    <n v="0"/>
    <n v="70446"/>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9248"/>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10042636"/>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534914264.619999"/>
    <n v="15727241594.79999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3897034968.1999998"/>
    <n v="3468201365.5999994"/>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504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605878663.2100005"/>
    <n v="2340790610.490006"/>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6605417973.3000002"/>
    <n v="6573338352.740002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89467316.11999989"/>
    <n v="496942819.71000004"/>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50707979.74000001"/>
    <n v="122790678.8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720995552.8"/>
    <n v="1326891281.3700001"/>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427037050.8299999"/>
    <n v="1721484649.7600005"/>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159158464.8299999"/>
    <n v="1140712069.89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230531044.32000005"/>
    <n v="28273707.710000005"/>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504839628.2500002"/>
    <n v="1036859570.1799998"/>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1274186229.3099999"/>
    <n v="265145826.43000001"/>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8058881"/>
    <n v="2713477.67"/>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65188044.710000001"/>
    <n v="22846656.62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29725380.140000001"/>
    <n v="12197789.819999997"/>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8424034.9200000018"/>
    <n v="5092624.2499999981"/>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6779763.82"/>
    <n v="2685752.6400000006"/>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28698377.68000001"/>
    <n v="190232553.59999993"/>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52078301.99000001"/>
    <n v="110611798.67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5970650"/>
    <n v="23251054.44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609200.40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4484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1787562.63"/>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451800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4000000"/>
    <n v="324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9000000"/>
    <n v="499803.6799999999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71587272"/>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57950000"/>
    <n v="3988305.209999999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580980.38"/>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1198431"/>
    <n v="29479523.03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3000003"/>
    <n v="364899992.610000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3099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52323657.23000001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5672365.33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57073743.800000004"/>
    <n v="51730187.34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165900"/>
    <n v="1158654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7111000"/>
    <n v="5810921.1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9227325.200000003"/>
    <n v="73504271.33999997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7905069"/>
    <n v="6972826.870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88109377"/>
    <n v="30118279.07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70503793.900000006"/>
    <n v="68343271.65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34980336.45999998"/>
    <n v="97259036.40000000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6221701.189999999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75725264"/>
    <n v="170667091.7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2650000"/>
    <n v="1925615.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05800"/>
    <n v="46853.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6550700"/>
    <n v="6250269.1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3446497"/>
    <n v="31516671.60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92211997.980000004"/>
    <n v="79059621.40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21918137.73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8000001"/>
    <n v="86748540.85999998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9"/>
    <n v="22817539.6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7044313.99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80000001"/>
    <n v="11919334.159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7376409.36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135646"/>
    <n v="61410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616000"/>
    <n v="362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223255.669999998"/>
    <n v="7763227.110000002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681892641.72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163755.33"/>
    <n v="6297948.52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2854059.299999997"/>
    <n v="2540668.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62880306.24000001"/>
    <n v="137529496.52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922404.239999998"/>
    <n v="5827999.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660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626120.2999999998"/>
    <n v="533937.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9520"/>
    <n v="1673347.3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2221421.15"/>
    <n v="1523584.4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482713.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17075.3"/>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1512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687961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570400"/>
    <n v="234578.64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973443.68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12492947.48"/>
    <n v="5939236.23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6495573.56999999"/>
    <n v="164927105.67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4808319.999999993"/>
    <n v="21392859.04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54643.210000005"/>
    <n v="22970377.4799999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3925563.76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182940.420000002"/>
    <n v="7651044.820000002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4972470"/>
    <n v="4515728.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3869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6664887.6699999999"/>
    <n v="2829577.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199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8336700"/>
    <n v="567977.970000000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2807459.719999999"/>
    <n v="23038362.64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0806341.850000001"/>
    <n v="9511475.980000002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508357.54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453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925405"/>
    <n v="318034.34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58631.4499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526668.3300000001"/>
    <n v="6592668.27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5751110.6000000006"/>
    <n v="4231573.41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5161660"/>
    <n v="240000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02261300"/>
    <n v="9594684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325761014.39999998"/>
    <n v="234472827.8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2196000"/>
    <n v="45542671.9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45787810"/>
    <n v="35149774.08999998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9840000"/>
    <n v="8284437.579999998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20762600"/>
    <n v="5344898.440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3516210"/>
    <n v="5341355.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0791000"/>
    <n v="674560.7599999998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12195969.83"/>
    <n v="371632.699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9350000"/>
    <n v="43494498.13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6799302"/>
    <n v="11584214.36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889947584.3499999"/>
    <n v="405380709.4399998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9660796"/>
    <n v="17812512.94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709815"/>
    <n v="1113581.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89765"/>
    <n v="773218.2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5430244"/>
    <n v="8903581.060000000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5259731"/>
    <n v="6507440.5599999987"/>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591942.81000000006"/>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297782228.8299999"/>
    <n v="1164278262.98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38461179.43000001"/>
    <n v="194691989.41999993"/>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6101167.73999992"/>
    <n v="171689215.32000005"/>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31603090.62999999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4350223.469999995"/>
    <n v="6674407.7399999993"/>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en blanco)"/>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6017864"/>
    <n v="5058307.0999999996"/>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10783986.530000001"/>
    <n v="6150411.020000002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106830729.95999999"/>
    <n v="96924396.060000002"/>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0276440"/>
    <n v="28324935.400000006"/>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34611800"/>
    <n v="19827985.77"/>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46409"/>
    <n v="464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58239613.22999999"/>
    <n v="197499580.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573118"/>
    <n v="153680.7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37964048.879999995"/>
    <n v="22451196.309999995"/>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103895"/>
    <n v="3355815.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130480479.38999999"/>
    <n v="58096284.80999998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2046622.289999999"/>
    <n v="4409737.9700000007"/>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21007161.870000001"/>
    <n v="15473893.350000003"/>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695153.98"/>
    <n v="199113.58000000002"/>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2063093"/>
    <n v="1251257.82"/>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2790544"/>
    <n v="543176.48999999987"/>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33491271.069999997"/>
    <n v="24669980.870000005"/>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52132740.990000002"/>
    <n v="21255906.539999992"/>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6775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1837235.969999991"/>
    <n v="11829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2297477.8000000003"/>
    <n v="1814568.5999999999"/>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15576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817000"/>
    <n v="175229.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1309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333831266"/>
    <n v="854786596.88000011"/>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18000000"/>
    <n v="172981859.4100001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58723650"/>
    <n v="127664937.18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58715967"/>
    <n v="44459749.50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81992846.260000005"/>
    <n v="25981190.52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44305023.199999996"/>
    <n v="36184278.13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40639329.840000004"/>
    <n v="25157386.1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88505095.95999998"/>
    <n v="102455781.15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21664911.849999998"/>
    <n v="19772016.6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44610982.669999994"/>
    <n v="24650169.59000001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82103797.689999998"/>
    <n v="37295338.19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30607104387.060005"/>
    <n v="29208020342.90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937299093.97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3696010.2900000005"/>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841605460.5700002"/>
    <n v="1761610523.24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28156138.099999998"/>
    <n v="21159058.70999999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27032293.899999999"/>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4554912.53"/>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5873588.4800000004"/>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36265779.950000003"/>
    <n v="234265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010742397.76"/>
    <n v="842420395.63"/>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0133021.200000003"/>
    <n v="57240568.89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8582162.3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9001049.370000001"/>
    <n v="8044896.18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71107990.90000004"/>
    <n v="315966323.76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54151290.10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401672.379999995"/>
    <n v="43484776.4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0389763.399999999"/>
    <n v="29284730.4699999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48085"/>
    <n v="712896.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866440"/>
    <n v="786731.2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93250"/>
    <n v="363758.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7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7100000"/>
    <n v="6559759.13999999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9444924.450000003"/>
    <n v="38136043.9699999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2737060.6799999997"/>
    <n v="2632930.570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500000007"/>
    <n v="8265378.92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958890.20000000019"/>
    <n v="892587.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22777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2921728"/>
    <n v="2523814.22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1001480.19"/>
    <n v="805371.1299999998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599999996"/>
    <n v="349853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275644.849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745830.84"/>
    <n v="642298.2299999998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11738813.84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2557216.41"/>
    <n v="11845446.85999999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1276521.549999997"/>
    <n v="77692818.049999982"/>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9733138.3000000007"/>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1843968"/>
    <n v="10857370.38999999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412407521.78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37041548.219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55231328.919999994"/>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7173449.5"/>
    <n v="685096.2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180492.79999999999"/>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9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9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8487545.5999999996"/>
    <n v="7275744.580000000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7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1419557.899999999"/>
    <n v="46846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3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1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9272084.800000001"/>
    <n v="1273688.8999999999"/>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868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13786210"/>
    <n v="43386.83"/>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5099.96"/>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69861.6499999999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748120"/>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1007500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4599372.6400000006"/>
    <n v="2089863.3"/>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215679310.11000001"/>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170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379703.68"/>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50032069.83999997"/>
    <n v="92879468.64999997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2569035.9900000002"/>
    <n v="1354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9808238.5"/>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897081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18236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534106387"/>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39022217.140000001"/>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54428447.09999999"/>
    <n v="122749510.18000001"/>
  </r>
  <r>
    <s v="2025"/>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0"/>
    <n v="1302600"/>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316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10518302.2200003"/>
    <n v="4070157645.7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700378709.01000011"/>
    <n v="648715317.9000002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18"/>
    <n v="572987614.09000015"/>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7662819.62"/>
    <n v="231947438.2499997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82764211.99000007"/>
    <n v="124958053.14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2563665.73"/>
    <n v="42365457.90999999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57724581"/>
    <n v="36187695.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en blanco)"/>
    <s v="99 - MULTIPROVINCIAL"/>
    <n v="0"/>
    <n v="8003402.519999999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01143912.52"/>
    <n v="47704820.53999996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4248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78439311.720000014"/>
    <n v="78251464.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20 - FONDOS CON DESTINO ESPECÍFICO"/>
    <s v="(en blanco)"/>
    <s v="99 - MULTIPROVINCIAL"/>
    <n v="0"/>
    <n v="101722.3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55541377.68"/>
    <n v="35484103.5399999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50 - CRÉDITO INTERNO"/>
    <s v="(en blanco)"/>
    <s v="99 - MULTIPROVINCIAL"/>
    <n v="0"/>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61716813.62"/>
    <n v="149272153.1899999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14226630.7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97177805.310000002"/>
    <n v="52587970.2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57888026.619999997"/>
    <n v="30386617.20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en blanco)"/>
    <s v="99 - MULTIPROVINCIAL"/>
    <n v="0"/>
    <n v="12197013.0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6505501.300000004"/>
    <n v="2104370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en blanco)"/>
    <s v="99 - MULTIPROVINCIAL"/>
    <n v="0"/>
    <n v="134095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47470688.390000001"/>
    <n v="22030066.8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35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613010.3699999992"/>
    <n v="6111260.2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29310851.6"/>
    <n v="477780001.0499998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15706046.700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577525.810000001"/>
    <n v="7219994.3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71252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5509018.4699999997"/>
    <n v="2608590.589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11982562.19999999"/>
    <n v="280367379.8299999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74491461"/>
    <n v="635256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488953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81723275.66"/>
    <n v="83323072.36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30463974.100000005"/>
    <n v="1394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35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815170"/>
    <n v="101919165.6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56029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352297"/>
    <n v="14005906.9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655192.030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39999999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886226.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3149000"/>
    <n v="1252685.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35535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21973.81"/>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0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997655037.23000002"/>
    <n v="880620608.3400001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92004951.35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7000001"/>
    <n v="120627774.12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83547483.72000002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3754028.9000000004"/>
    <n v="1834290.1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69223931.16"/>
    <n v="126126180.07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44395862.84999999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4717169.34"/>
    <n v="8414767.480000000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5961703.680000007"/>
    <n v="45067341.36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5080138.319999993"/>
    <n v="71186938.60999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40178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329592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1628938.989999998"/>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838173620.130001"/>
    <n v="8221281401.659998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73217742.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747431.129999999"/>
    <n v="6689967.200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946956.37000000011"/>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431875601.73000002"/>
    <n v="240889105.2500000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900893161.1900001"/>
    <n v="1082808308.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4294367.99000001"/>
    <n v="220292410.9299998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43223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41862784.339999996"/>
    <n v="38681950.38999998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9"/>
    <n v="30686488.00000002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300000"/>
    <n v="9574125.06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5156950.34000000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8324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799999.999999996"/>
    <n v="5918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24959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9005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5638694.58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558270"/>
    <n v="6627345.5500000007"/>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445305"/>
    <n v="20030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5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37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899695"/>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0"/>
    <n v="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1200000"/>
    <n v="210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55501793.84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8484176.279999999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340000"/>
    <n v="9283967.08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3721688"/>
    <n v="142542688.3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1817200.59"/>
    <n v="181720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464968"/>
    <n v="350818.7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2246632"/>
    <n v="130449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0689169.700000003"/>
    <n v="22036452.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3770588.66000000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678927.210000000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572822.80000000005"/>
    <n v="139466.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14200000"/>
    <n v="2571006.759999999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30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730666"/>
    <n v="35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5300000"/>
    <n v="2848696.18"/>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48355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420824.33999999997"/>
    <n v="36249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8990232.7800000012"/>
    <n v="8671574.560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49046"/>
    <n v="23471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4775934.55"/>
    <n v="3195655.3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9945207.44000006"/>
    <n v="620456946.29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74789192.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92702043.13999998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23890000"/>
    <n v="217653985.02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30004144.120000001"/>
    <n v="18864192.4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5106829.039999999"/>
    <n v="26317883.20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0573638.529999999"/>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9360692"/>
    <n v="18555525.0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5100917.640000001"/>
    <n v="10751317.42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4737566.759999994"/>
    <n v="12373599.28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3525869.79"/>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52619703"/>
    <n v="47509866.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428127.3300000001"/>
    <n v="5563018.820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7063425.5"/>
    <n v="5575969.73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6454844"/>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154174.6599999997"/>
    <n v="405672.4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117705"/>
    <n v="88496.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8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115448.1799999992"/>
    <n v="4056328.980000001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17201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1788230.049999997"/>
    <n v="30412899.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5277889.039999999"/>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18979180"/>
    <n v="15389027.1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38516781.940000005"/>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00000"/>
    <n v="21877.1"/>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1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1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118010.71000000002"/>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58150616.42000000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542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8051779.370000000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8923283.470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486438.329999998"/>
    <n v="55128126.99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2096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399999995"/>
    <n v="7592940.440000002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313342"/>
    <n v="1164522.13999999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700000"/>
    <n v="10118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121274.54000000004"/>
    <n v="43483.7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1052022"/>
    <n v="68489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5 - ALQUILERES Y RENTAS"/>
    <s v="N"/>
    <s v="00 - N/A"/>
    <s v="10 - FONDO GENERAL"/>
    <s v="(en blanco)"/>
    <s v="99 - MULTIPROVINCIAL"/>
    <n v="0"/>
    <n v="3902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989000.01000000024"/>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142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5670.46"/>
    <n v="35851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8137"/>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387545.69999999995"/>
    <n v="382984.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3502.8"/>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1051223.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092583.48"/>
    <n v="1817559.92"/>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4172000"/>
    <n v="3587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605434.12"/>
    <n v="547504.58000000007"/>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2533528.28999996"/>
    <n v="603042108.3099999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000000004"/>
    <n v="17723302.38000000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2795693"/>
    <n v="136451718.25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7046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4414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5927307.58999999"/>
    <n v="91693826.280000135"/>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3836833.47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7932641.140000001"/>
    <n v="5178707.060000001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510986"/>
    <n v="3684642.100000000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20710883.7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53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30755000"/>
    <n v="18118374.989999998"/>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517770"/>
    <n v="4124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5122869.999999998"/>
    <n v="13130162.0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2320096.459999993"/>
    <n v="5438083.12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22643224"/>
    <n v="6973114.4400000013"/>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2447919.81"/>
    <n v="13818600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560097.6699999999"/>
    <n v="5795915.5099999998"/>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8117899.16"/>
    <n v="2121361.5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5085298.329999998"/>
    <n v="10500895.119999999"/>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021988.7"/>
    <n v="802881.06"/>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8948"/>
    <n v="469004.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1328605.8900000001"/>
    <n v="298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6894220.1900000004"/>
    <n v="1240787.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930862.35000000009"/>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915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4734.2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165334.99999999994"/>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528997"/>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2439.0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1118303.340000004"/>
    <n v="192509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13288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13540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123665.8299999991"/>
    <n v="1628574.2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4679683.060000002"/>
    <n v="6380005.0999999996"/>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12861.5"/>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11847708.359999999"/>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425250000"/>
    <n v="307665307.73000002"/>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1639853.5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15000000"/>
    <n v="6096797.6799999997"/>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358407533"/>
    <n v="347946602.3200000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24209014"/>
    <n v="20974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41625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89560488"/>
    <n v="56206815.639999993"/>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en blanco)"/>
    <s v="99 - MULTIPROVINCIAL"/>
    <n v="0"/>
    <n v="150000000"/>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5623647.03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0714911"/>
    <n v="104249499.00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3567460.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68764000"/>
    <n v="62059677.31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797851.9"/>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625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17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12174983.810000001"/>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733517.30999999994"/>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75316990"/>
    <n v="154282810.56999999"/>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50 - CRÉDITO INTERNO"/>
    <s v="(en blanco)"/>
    <s v="99 - MULTIPROVINCIAL"/>
    <n v="0"/>
    <n v="56947975"/>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50000001"/>
    <n v="39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8085000"/>
    <n v="11579590.7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150286806"/>
    <n v="2866273276.95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64121229"/>
    <n v="454696287.41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400979127.51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5854130.200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4213523.5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44634559.62"/>
    <n v="233290134.78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21132923"/>
    <n v="12178796.080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3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75652000"/>
    <n v="46156270.17000000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5958000"/>
    <n v="81232514.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28050675"/>
    <n v="15712183.6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1892000"/>
    <n v="16450301.53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560000"/>
    <n v="508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2000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75000"/>
    <n v="167576.509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47126000"/>
    <n v="218676890.14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8409378"/>
    <n v="11011755.96000000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72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033166.7000000001"/>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175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900000"/>
    <n v="24227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387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68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4178340"/>
    <n v="415666476.84000027"/>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1546756"/>
    <n v="45610841.68"/>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2524302.509999998"/>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415322"/>
    <n v="58076638.62000006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6953244"/>
    <n v="6434224.0099999998"/>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2103872.730000002"/>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1110470.899999999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6857098"/>
    <n v="5185354.2"/>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en blanco)"/>
    <s v="99 - MULTIPROVINCIAL"/>
    <n v="0"/>
    <n v="1500000"/>
    <n v="346500"/>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277032"/>
    <n v="27506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13128991.61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9195446.37999999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1965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1632756.6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315037"/>
    <n v="857317.28"/>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893265"/>
    <n v="906638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6099"/>
    <n v="64385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1734603"/>
    <n v="31916274.96999999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231908"/>
    <n v="6657832.2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10557725.55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6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450069.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624918.2000000001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72571.14"/>
    <n v="43266.6300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071893.3599999999"/>
    <n v="1975943.35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495434.6399999999"/>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50000"/>
    <n v="677984.5999999997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49348"/>
    <n v="667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864238"/>
    <n v="919416.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63000"/>
    <n v="1482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157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113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334805"/>
    <n v="105577009.15000001"/>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1035415"/>
    <n v="20449250.00999999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443780"/>
    <n v="14094506.03999999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4203678"/>
    <n v="3460290.939999999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70627"/>
    <n v="524031.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3568810"/>
    <n v="2081354.07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3199202"/>
    <n v="1653086.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2991306.37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930867"/>
    <n v="2345555.1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834169"/>
    <n v="1318146.4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1016010"/>
    <n v="766374.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74275"/>
    <n v="413712.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15091"/>
    <n v="141650.1099999999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69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56858"/>
    <n v="313939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2800247.0000000005"/>
    <n v="2336746.6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39276282.979999997"/>
    <n v="362104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33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456831.1100000003"/>
    <n v="4992254.599999998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629165.96"/>
    <n v="1427754.730000000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886013.95000000007"/>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118000"/>
    <n v="31633696.30000000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787000"/>
    <n v="4366839.569999999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713600000"/>
    <n v="2364020976.63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70000000"/>
    <n v="207776418.990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84000000"/>
    <n v="240690971.7199999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9100000"/>
    <n v="7097883.45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224948.7500000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en blanco)"/>
    <s v="99 - MULTIPROVINCIAL"/>
    <n v="0"/>
    <n v="68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5500000"/>
    <n v="4862082.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4082.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8000000"/>
    <n v="1748382.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45000000"/>
    <n v="36086137.8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en blanco)"/>
    <s v="99 - MULTIPROVINCIAL"/>
    <n v="0"/>
    <n v="932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96195993"/>
    <n v="419437417.13"/>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18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0008507"/>
    <n v="2900608.9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en blanco)"/>
    <s v="99 - MULTIPROVINCIAL"/>
    <n v="0"/>
    <n v="4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810932354"/>
    <n v="673183720.10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240000000"/>
    <n v="107344393.35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305200000"/>
    <n v="300227693.0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71000000"/>
    <n v="330055177.76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44000000"/>
    <n v="91488851.33999998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5700000"/>
    <n v="195064360.4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20330902"/>
    <n v="17845004.48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15000000"/>
    <n v="33364755.1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64824398.73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53678825.1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33065500"/>
    <n v="28102704.0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52271336.6200000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326410.02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67000000"/>
    <n v="65354157.17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9874965"/>
    <n v="65066892.04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54999923.75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48865527"/>
    <n v="17510430.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2050000"/>
    <n v="9103107.050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4591052.7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43000000"/>
    <n v="24475107.1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49000000"/>
    <n v="40331339.8999999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69768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441469.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5700000"/>
    <n v="2079305.90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21855334.99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3110290"/>
    <n v="16843691.75"/>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9400000"/>
    <n v="105582287.04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4796171.64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30117855.33000001"/>
    <n v="208766332.0799999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39169398.670000002"/>
    <n v="38365648.78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9227674"/>
    <n v="26283194.05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7846325.7800000003"/>
    <n v="7441655.97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200000002"/>
    <n v="19686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736492.5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9045"/>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253575.559999999"/>
    <n v="15929021.78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878710.11"/>
    <n v="348125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767181.06"/>
    <n v="2399916.00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058757.4500000002"/>
    <n v="4911791.6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683666.1699999999"/>
    <n v="4148130.47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14679281.579999998"/>
    <n v="4364411.0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419836"/>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59057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2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62639.69999999995"/>
    <n v="401574.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6225292.8999999994"/>
    <n v="3514243.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23934429.84"/>
    <n v="148508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9706086.4399999995"/>
    <n v="5808064.839999997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058362.9499998"/>
    <n v="978641402.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6811450.75"/>
    <n v="187023046.34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7507709.30000001"/>
    <n v="133012393.43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42500000"/>
    <n v="691755791.9999997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889743.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521501.4"/>
    <n v="421157.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100000"/>
    <n v="35645864.900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842455.74"/>
    <n v="2590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0894241.24999988"/>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713610195.10000002"/>
    <n v="619416044.4600000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732066051"/>
    <n v="1148998230.11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0670148.49000001"/>
    <n v="163901088.51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184673568.1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603982.3599999994"/>
    <n v="2145235.28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40735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650000"/>
    <n v="247030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323174.4500000002"/>
    <n v="5833775.9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66408.5899999999"/>
    <n v="1592066.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857254.8800000008"/>
    <n v="25516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2015140.430000003"/>
    <n v="13317315.29999999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8582904.159999996"/>
    <n v="24831090.90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127000000"/>
    <n v="68729422.41000001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264660747.13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7839404"/>
    <n v="169122300.90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9103800"/>
    <n v="27039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938780"/>
    <n v="23167662.6099999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67451.1499999994"/>
    <n v="3143134.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73592.01"/>
    <n v="173527.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89918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11453940.049999999"/>
    <n v="7785918.680000000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234.13"/>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1936568.29"/>
    <n v="1592519.08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532479.9199999999"/>
    <n v="3723803.88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66563.46"/>
    <n v="98257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610991.68000000005"/>
    <n v="507324.77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4255"/>
    <n v="13245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327602.39"/>
    <n v="303486.3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31375.64999999991"/>
    <n v="631375.6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6570.71"/>
    <n v="6866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836006.65"/>
    <n v="1416008.0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70785885.87"/>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44963962.12999999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114221998.78999999"/>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24292219.95999999"/>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6361500.16999999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48370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790882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2667287.390000001"/>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1929081"/>
    <n v="10568442.119999999"/>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30133318"/>
    <n v="27563400.19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12248677.000000002"/>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141059000"/>
    <n v="124069221.30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1555041"/>
    <n v="19458134.21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248974.4200000004"/>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39332.7300000001"/>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1022592.53"/>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7861.4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8401.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11276422.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7580496"/>
    <n v="6787360.45999999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23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8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326054.55000000005"/>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2843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38628.6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18313734"/>
    <n v="698741293.46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10113425"/>
    <n v="656043439.3800001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8492613"/>
    <n v="137886982.8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197476061"/>
    <n v="158729349.02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764234.220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95655676.2999999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99925405"/>
    <n v="88788441.15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22547624.88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3552803.63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199250000"/>
    <n v="77949919.7999999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30443842.5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1900000"/>
    <n v="5380596.85000000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40059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284822520"/>
    <n v="231894590.3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90812470"/>
    <n v="85540842.54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86187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67600000"/>
    <n v="19713577.79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80722400"/>
    <n v="18955335.6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58715893.27000002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31120099.6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2077862.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619290.6699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4976045.0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8705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38878456.6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2124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64101177"/>
    <n v="8428299.23999999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7721176"/>
    <n v="156320364.8199999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4749960"/>
    <n v="40596671.6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7700429"/>
    <n v="43221939.929999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10201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89341"/>
    <n v="4807711.919999995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081060"/>
    <n v="5614205.399999996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6112000"/>
    <n v="5276335.79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216230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889554"/>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98815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277158"/>
    <n v="35198336.15999999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3017088.900000000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799999999"/>
    <n v="13091167.969999999"/>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383036.3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409969"/>
    <n v="85817007.5599999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9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156200"/>
    <n v="12858730.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35000"/>
    <n v="1145327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5164669.51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1383154.92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6582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571000"/>
    <n v="4782053.2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849544.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920300"/>
    <n v="1335898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3095000"/>
    <n v="2171672.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330009.55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485345"/>
    <n v="32004223.61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31936527.55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5858498.29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3347516"/>
    <n v="75132820.26000000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15734533"/>
    <n v="15275344.45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110116.520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7929881.9800000004"/>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10324938.67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052000"/>
    <n v="3840215.62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22902.27"/>
    <n v="1027082.3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054277.7"/>
    <n v="98004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297624.41"/>
    <n v="14140679.59999999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593370.9"/>
    <n v="593370.899999999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2664391.4"/>
    <n v="946601.000000000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1645597.5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432192.83"/>
    <n v="1413066.43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5188632.4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7541.78"/>
    <n v="467541.7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287004.07"/>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83867.10000000003"/>
    <n v="38386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534534.2000000002"/>
    <n v="2500356.62"/>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1018350"/>
    <n v="46522232.46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10571850"/>
    <n v="10273966.6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361523"/>
    <n v="6368934.809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223000"/>
    <n v="1943150.18000000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550000"/>
    <n v="154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751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50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80000"/>
    <n v="606137.9099999999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047777"/>
    <n v="2713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620000"/>
    <n v="475114.4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5183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434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98503.079999999987"/>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79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44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450000"/>
    <n v="1038262.72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789793414.68999958"/>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50500000"/>
    <n v="134946808.04000002"/>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650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101975045.6500000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70675554.689999923"/>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7000008"/>
    <n v="449290706.65999991"/>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435271926.8"/>
    <n v="869806041.82000005"/>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1610000"/>
    <n v="15013299.389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0"/>
    <n v="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66877463.26000008"/>
  </r>
  <r>
    <s v="2025"/>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120000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3300000"/>
    <n v="31537542.02999999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7171295"/>
    <n v="9156811.279999999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5096516"/>
    <n v="26175664.07999999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0"/>
    <n v="9700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24263315.009999998"/>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690750.65"/>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799999982"/>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1999999993"/>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1667635"/>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964312.39999999991"/>
    <n v="228252.94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0968044.880000003"/>
    <n v="32832249.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2809428.590000004"/>
    <n v="7760146.159999997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1300000"/>
    <n v="283802603.2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22100000"/>
    <n v="20396948.9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6440778.930000005"/>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533345.4299999997"/>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2700000"/>
    <n v="6042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0500000"/>
    <n v="13791819.57"/>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600000"/>
    <n v="8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6910000"/>
    <n v="12010969.72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38400000"/>
    <n v="36010804.459999986"/>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7300000"/>
    <n v="29033094.71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7310000"/>
    <n v="5715291.450000001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4950000"/>
    <n v="9267376.25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1001124.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40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920000"/>
    <n v="438600.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31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1486926.5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790000"/>
    <n v="5332612.470000000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670000"/>
    <n v="5477151.55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487592288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641666.649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98795045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61600335.34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41332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5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7970535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41822429.64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71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4356821.6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228333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2229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558967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1061834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407247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9047944.18000000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13401686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63128406.9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1468122.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3002247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415782942.770000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630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31846131.04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16954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4448217.16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3574662.47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21175075.100000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190267787.88000023"/>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33787737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21690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19705751"/>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798791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6369379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289935918"/>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283950384.2800000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354642"/>
    <n v="57581869.0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42216848.5000000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050000"/>
    <n v="24049234.93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2077300"/>
    <n v="1969867.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4970663.259999997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2125129.4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164686.670000002"/>
    <n v="34882314.96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4451000"/>
    <n v="4401264.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8463961"/>
    <n v="5025657.3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30192"/>
    <n v="11745520.46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2921571"/>
    <n v="10343244.6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729039"/>
    <n v="2451875.27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12536"/>
    <n v="65535.240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330303.5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6823"/>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351761.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30044"/>
    <n v="25482.539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135000"/>
    <n v="6508937.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200256"/>
    <n v="5797598.3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54403"/>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2876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207851"/>
    <n v="120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198653"/>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70 - DONACION EXTERNA"/>
    <s v="(en blanco)"/>
    <s v="99 - MULTIPROVINCIAL"/>
    <n v="0"/>
    <n v="148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522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541565"/>
    <n v="2206842.65"/>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7643856"/>
    <n v="1981330.1099999999"/>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0"/>
    <n v="4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14500"/>
    <n v="716346.5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7 - SERVICIOS DE CONSERVACIÓN, REPARACIONES MENORES E INSTALACIONES TEMPORALES"/>
    <s v="N"/>
    <s v="00 - N/A"/>
    <s v="10 - FONDO GENERAL"/>
    <s v="(en blanco)"/>
    <s v="99 - MULTIPROVINCIAL"/>
    <n v="0"/>
    <n v="139863"/>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6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37"/>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70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404000"/>
    <n v="40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10001"/>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47000"/>
    <n v="985223.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198431.2"/>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761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2672268"/>
    <n v="12843419.100000003"/>
  </r>
  <r>
    <s v="2025"/>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561171"/>
    <n v="0"/>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390115"/>
    <n v="4094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182078"/>
    <n v="2137670.23"/>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9558"/>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10482876.67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30144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08506"/>
    <n v="641397.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32809"/>
    <n v="2629264.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1913166"/>
    <n v="25235013.75000000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570845.86"/>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200000"/>
    <n v="7103838.70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4315000"/>
    <n v="3356668.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692796"/>
    <n v="2008225.4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195455"/>
    <n v="4188111.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3812024.3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781716.49"/>
    <n v="779715.5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7708278"/>
    <n v="7547364.10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6085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00000"/>
    <n v="347514.3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400000000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8012410"/>
    <n v="6161155.55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291639"/>
    <n v="4143584.4200000009"/>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3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7532"/>
    <n v="181883.0500000000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66487611.32999992"/>
    <n v="716306280.40999985"/>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217475.67000002"/>
    <n v="152298398.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189462"/>
    <n v="97422202.21999998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99090379"/>
    <n v="86626453.15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18933270"/>
    <n v="11656619.15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3340028"/>
    <n v="11352045.54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468487"/>
    <n v="6107851.0499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7141618"/>
    <n v="1209527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576318"/>
    <n v="13938040.80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3088266"/>
    <n v="5246032.05"/>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2999656"/>
    <n v="120019161.29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55758213"/>
    <n v="34856340.919999994"/>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27856"/>
    <n v="2793685.85"/>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783439"/>
    <n v="119066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698689"/>
    <n v="1516261.2399999998"/>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10347"/>
    <n v="565130.51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7084427"/>
    <n v="19391834.46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8708077"/>
    <n v="11272111.45000000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78992577.840000018"/>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12746677.19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10007331.62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67440.0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894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492277.98000000004"/>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859330.24"/>
    <n v="4779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1946991.7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210000"/>
    <n v="13386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213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614338"/>
    <n v="47998509.28000001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8482967"/>
    <n v="36164237.90999999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9640715.80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528200"/>
    <n v="6596699.210000000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6003131"/>
    <n v="5074589.34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5164448.52999998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43847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24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929131.8300000000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28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694433.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830000"/>
    <n v="1240914.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429773.95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4498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361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90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4794000"/>
    <n v="3372031.460000000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464313652.6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79153786.87999999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64941855.46999997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6745000"/>
    <n v="3519121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90490"/>
    <n v="607032.9699999998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342185"/>
    <n v="274423.8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2139656"/>
    <n v="1951387.8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95121.51"/>
    <n v="288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119170.81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8290134.0499999989"/>
    <n v="2558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1026000"/>
    <n v="40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61905"/>
    <n v="3606236.4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500000"/>
    <n v="298897.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404591.64"/>
    <n v="240181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952436.35"/>
    <n v="2432444.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6925825.8200000003"/>
    <n v="6606657.629999999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642927.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5397500"/>
    <n v="3563758.3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01252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923333.8899999999"/>
    <n v="648485.1800000001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705618"/>
    <n v="22519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78894"/>
    <n v="4139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239830.8"/>
    <n v="220319.8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600794.74"/>
    <n v="378646.13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37536"/>
    <n v="37533.71999999999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644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14476.55"/>
    <n v="310249.51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31034.18"/>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8372405.0399999991"/>
    <n v="6444270.02999999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353089.3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4907506.200000001"/>
    <n v="2062307.76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765218.52"/>
    <n v="1259111.240000000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3910832.21000001"/>
    <n v="194077352.83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4349841.289999999"/>
    <n v="34099696.37000000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7121955.18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4833890.920000002"/>
    <n v="40654206.61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5203900"/>
    <n v="5203539.640000000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200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31974"/>
    <n v="1732795.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312750"/>
    <n v="245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175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636464.9000000004"/>
    <n v="969797.2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7537025.8399999999"/>
    <n v="4686586.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822116.72"/>
    <n v="1791738.9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3491373.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423257.62"/>
    <n v="22550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026975.5"/>
    <n v="2817703.4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772769.22"/>
    <n v="772769.220000000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10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327456.26999999996"/>
    <n v="235256.2700000000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009770.8400000001"/>
    <n v="874300.9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29276"/>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46182.65999999992"/>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14602.869999999997"/>
    <n v="14602.869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6172867.54"/>
    <n v="3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24233.64"/>
    <n v="324233.6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862706.1799999988"/>
    <n v="236268.3100000000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317473.63"/>
    <n v="1725640.69"/>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2653945.36000001"/>
    <n v="250929555.25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3958378.759999998"/>
    <n v="50745717.829999998"/>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39999996"/>
    <n v="32721299.960000005"/>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7550362.109999996"/>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6648815.6300000008"/>
    <n v="2390813.21"/>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231401.499999998"/>
    <n v="9777744.8200000003"/>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2000691.7000000002"/>
    <n v="1917897.9699999997"/>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9137296.68"/>
    <n v="13840559.43"/>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692701.4900000012"/>
    <n v="2230046.37"/>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31511957.460000008"/>
    <n v="17821922.2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9058350"/>
    <n v="2625607.899999999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579669.36"/>
    <n v="1050928.3599999999"/>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000000002"/>
    <n v="91641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17090.90999999992"/>
    <n v="491094.10000000003"/>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795435.92999999993"/>
    <n v="326491.13"/>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5659.8500000001"/>
    <n v="42314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001144.25"/>
    <n v="6118768.2299999995"/>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7768720.6400000034"/>
    <n v="5454417.419999999"/>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5483508"/>
    <n v="376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819447"/>
    <n v="347361.660000000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258824.7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7600000"/>
    <n v="6865891.84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1336550.2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0880960"/>
    <n v="8456382.29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9066339"/>
    <n v="6987348.1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en blanco)"/>
    <s v="99 - MULTIPROVINCIAL"/>
    <n v="0"/>
    <n v="58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en blanco)"/>
    <s v="99 - MULTIPROVINCIAL"/>
    <n v="0"/>
    <n v="131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10026184.58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20 - FONDOS CON DESTINO ESPECÍFICO"/>
    <s v="(en blanco)"/>
    <s v="99 - MULTIPROVINCIAL"/>
    <n v="0"/>
    <n v="215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5450846.98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441275"/>
    <n v="1353467.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2005482"/>
    <n v="702556.4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03394"/>
    <n v="692162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5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20 - FONDOS CON DESTINO ESPECÍFICO"/>
    <s v="(en blanco)"/>
    <s v="99 - MULTIPROVINCIAL"/>
    <n v="0"/>
    <n v="8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1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227788413.94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5445000"/>
    <n v="47525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666383.730000000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765840"/>
    <n v="667114.6799999999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20 - FONDOS CON DESTINO ESPECÍFICO"/>
    <s v="(en blanco)"/>
    <s v="99 - MULTIPROVINCIAL"/>
    <n v="0"/>
    <n v="65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5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2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2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509850"/>
    <n v="19708725.659999989"/>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0512917"/>
    <n v="2744975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130519"/>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1909936.61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345138"/>
    <n v="3827630.300000001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8993920"/>
    <n v="5342554.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20 - FONDOS CON DESTINO ESPECÍFICO"/>
    <s v="(en blanco)"/>
    <s v="99 - MULTIPROVINCIAL"/>
    <n v="0"/>
    <n v="1475000"/>
    <n v="1121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1632127.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54784.4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3844900"/>
    <n v="3341807.3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50060958.7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826042"/>
    <n v="17607916.6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10367381.8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6693064.60999999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888868"/>
    <n v="2496757.73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3632000"/>
    <n v="2561276.86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14266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20 - FONDOS CON DESTINO ESPECÍFICO"/>
    <s v="(en blanco)"/>
    <s v="99 - MULTIPROVINCIAL"/>
    <n v="0"/>
    <n v="5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13213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en blanco)"/>
    <s v="99 - MULTIPROVINCIAL"/>
    <n v="0"/>
    <n v="1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20 - FONDOS CON DESTINO ESPECÍFICO"/>
    <s v="(en blanco)"/>
    <s v="99 - MULTIPROVINCIAL"/>
    <n v="0"/>
    <n v="3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8995.22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4321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2043418.2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159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9537.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3337424.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234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7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375346.47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28741743.4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685500"/>
    <n v="9541916.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559997.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370609.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40000"/>
    <n v="37665.59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4499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152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4298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309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2210460"/>
    <n v="383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3414733"/>
    <n v="1733696.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748624"/>
    <n v="373054430.57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81649483"/>
    <n v="44689799.99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118912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4605412"/>
    <n v="28025711.5699999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6020652.109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9649585.2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87578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16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5781039.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0243894"/>
    <n v="12649123.9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4500000"/>
    <n v="1233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4476000"/>
    <n v="27241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0152659"/>
    <n v="10051100.9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0"/>
    <n v="529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20 - FONDOS CON DESTINO ESPECÍFICO"/>
    <s v="(en blanco)"/>
    <s v="99 - MULTIPROVINCIAL"/>
    <n v="0"/>
    <n v="1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20 - FONDOS CON DESTINO ESPECÍFICO"/>
    <s v="(en blanco)"/>
    <s v="99 - MULTIPROVINCIAL"/>
    <n v="0"/>
    <n v="1348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8276474"/>
    <n v="4180613.99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108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8965181"/>
    <n v="346063176.870000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88402648"/>
    <n v="81430881.34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32239941.9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5407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928033"/>
    <n v="33694487.87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13516"/>
    <n v="11426967.26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3000000"/>
    <n v="2123289.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657394.1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4513814"/>
    <n v="33492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93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20 - FONDOS CON DESTINO ESPECÍFICO"/>
    <s v="(en blanco)"/>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41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2842297"/>
    <n v="3996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159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694137"/>
    <n v="105832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20 - FONDOS CON DESTINO ESPECÍFICO"/>
    <s v="(en blanco)"/>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83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3245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7379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932917"/>
    <n v="40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2634345.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791154.20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615596.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1951104"/>
    <n v="1851033.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20 - FONDOS CON DESTINO ESPECÍFICO"/>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en blanco)"/>
    <s v="99 - MULTIPROVINCIAL"/>
    <n v="0"/>
    <n v="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1254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6074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6574179"/>
    <n v="639426580.1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7639168"/>
    <n v="361997905.55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32979536"/>
    <n v="189186278.11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1074757"/>
    <n v="85774254.3400000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6033145"/>
    <n v="50391905.329999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8674944"/>
    <n v="64669927.1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975135"/>
    <n v="1960197.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9570520"/>
    <n v="18985760.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9400000"/>
    <n v="19379654.2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23768820.16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1019982"/>
    <n v="52112766.13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6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999665"/>
    <n v="113671408.08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3350030.36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49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478339"/>
    <n v="35800015.28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890559"/>
    <n v="254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803236.82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573321.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416004.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4745200"/>
    <n v="4105441.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3294731"/>
    <n v="2943765.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59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1609730"/>
    <n v="3898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486434.97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53359"/>
    <n v="170600.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17122417"/>
    <n v="83150946.769999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32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95697079"/>
    <n v="9966419.7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9062241"/>
    <n v="2121405.9299999997"/>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539089.53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465833.3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479838.4200000000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3043350"/>
    <n v="1280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3500000"/>
    <n v="231184.99"/>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5500058.009999999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25837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289794.03000000003"/>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822042"/>
    <n v="5317814.590000000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87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3787667"/>
    <n v="39850666.67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424658.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5555355.16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54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5186511.2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4275000"/>
    <n v="12293916.6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2084429.6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2040000"/>
    <n v="1747777.75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451657.2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2028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47799792.30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27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4698041.14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2103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998000.4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328428.9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7489587"/>
    <n v="630503797.08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603344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173771"/>
    <n v="86924946.11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20425980.02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9910023"/>
    <n v="2543925.32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5000000"/>
    <n v="145145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2968111"/>
    <n v="2090754.799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1880000"/>
    <n v="1329831.659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5000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3861711.82"/>
    <n v="35483005.44000001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582400"/>
    <n v="16942989.25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6743461.920000000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72808435.18000001"/>
    <n v="217952365.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4425286.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8186602"/>
    <n v="4509919.90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3000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7850000"/>
    <n v="5270053.640000000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32104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15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26350000"/>
    <n v="1145603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9687694"/>
    <n v="6464829.740000000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144157"/>
    <n v="143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691000"/>
    <n v="280422.3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46142"/>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1412000"/>
    <n v="314434.6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42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608000"/>
    <n v="421444.07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117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4394259"/>
    <n v="20207303.06999999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569163741.6599999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50000000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29999995"/>
    <n v="403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6761438.159999996"/>
    <n v="36515127.21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8661.5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39999998"/>
    <n v="80192900.47999997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88867500.209999993"/>
    <n v="87061465.84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655000"/>
    <n v="5722635.67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9022438.3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3592622.44"/>
    <n v="3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6770524.899999999"/>
    <n v="12082396.04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3655355.430000007"/>
    <n v="58783909.30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3959505.8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8057790.110000003"/>
    <n v="11785420.58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366586.3300000001"/>
    <n v="7032596.599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930843.379999999"/>
    <n v="10049916.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262681.71"/>
    <n v="1786675.91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122124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65317.93"/>
    <n v="3304521.0900000003"/>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399999999"/>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39596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76197"/>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3131412.240000002"/>
    <n v="10277210.59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63564174"/>
    <n v="359563367.9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72455447"/>
    <n v="57856658.30999998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72700000"/>
    <n v="5376939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2"/>
    <n v="25932728.25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1867260.3399999999"/>
    <n v="1784963.17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1625240.8399999999"/>
    <n v="1494690.559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0486140.950000003"/>
    <n v="5821903.58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3635997"/>
    <n v="37787174.96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974320.760000005"/>
    <n v="13141001.4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8429604.580000002"/>
    <n v="11767181.3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493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7905450.2100000009"/>
    <n v="6436608.2699999996"/>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859305.4900000012"/>
    <n v="1759290.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3625475.4299999997"/>
    <n v="2866320.3999999994"/>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42205.969999999972"/>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129588.17999999991"/>
    <n v="12958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471682.7599999998"/>
    <n v="2039559.6700000004"/>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6299213.01"/>
    <n v="13527898.96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20324010.23"/>
    <n v="16679394.82"/>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83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1164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826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97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57504015"/>
    <n v="765266129.070000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986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165953502.48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7912.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143610.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143610.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601106.82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128945.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333298.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8334591.58999999"/>
    <n v="102741788.90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478421.25999999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7000000"/>
    <n v="34110084.8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20300000"/>
    <n v="9852652.79000000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10000"/>
    <n v="2046471.27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5586180.600000001"/>
    <n v="31230251.74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953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16521.36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109769.4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70425.15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6991.360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30571819.399999999"/>
    <n v="27885842.42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736384"/>
    <n v="7957314.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7803616"/>
    <n v="16382215.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40400000"/>
    <n v="27588383.62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450000"/>
    <n v="2644839.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000000"/>
    <n v="79600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2450000"/>
    <n v="740613.5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9657759"/>
    <n v="20604025.0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0196446.550000001"/>
    <n v="5417826.15000000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264166.67"/>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55924409.64999998"/>
    <n v="331608692.41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7295325.350000001"/>
    <n v="55758610.41999998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6"/>
    <n v="41430559.38999997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882904"/>
    <n v="15761731.78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7416490.11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2240063.7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2922173.91"/>
    <n v="6226206.04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899999995"/>
    <n v="7359890.44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4409110"/>
    <n v="3216954.13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363800"/>
    <n v="3180294.8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476150.09"/>
    <n v="1859109.6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82843"/>
    <n v="945710.98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482400"/>
    <n v="31413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979993.36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09999999995"/>
    <n v="20233.5999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4530356.99"/>
    <n v="2860600.45"/>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468425"/>
    <n v="10512754.5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28650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293476.57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970000"/>
    <n v="2446216.150000000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05301"/>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2320593"/>
    <n v="9193613.73999999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89215"/>
    <n v="7633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338060"/>
    <n v="617077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82659"/>
    <n v="180381.1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390448"/>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8145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8481"/>
    <n v="128480.7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85941"/>
    <n v="8594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013674"/>
    <n v="3763043.3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2652019"/>
    <n v="2185411.9900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49855601.3200000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563105.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19931684.39000001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5612911.389999997"/>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19451.25"/>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782248.0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444550"/>
    <n v="830966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2149115"/>
    <n v="18254419.600000005"/>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4270500"/>
    <n v="13977869.31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4973600"/>
    <n v="2255824.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034393"/>
    <n v="1385148"/>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8300679.0999999996"/>
    <n v="1937056"/>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195310"/>
    <n v="2540976.68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852630.53"/>
    <n v="52413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44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173401"/>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605980"/>
    <n v="388986.73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2950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07369.4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299002"/>
    <n v="167196.98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13500"/>
    <n v="7542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676907"/>
    <n v="1214782.5999999994"/>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4672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432039.13999993"/>
    <n v="288460955.10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5569468.86000001"/>
    <n v="123373592.35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3729645.95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30254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147247"/>
    <n v="38129017.09999997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763889"/>
    <n v="16646942.10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2238668.48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1887634.4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6454002.560000002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223133.1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550000"/>
    <n v="981567.350000000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4976000"/>
    <n v="17197874.96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4102000"/>
    <n v="29939235.85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335323"/>
    <n v="14552437.6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30724751"/>
    <n v="11716395.68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52930"/>
    <n v="22945006.88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1151274"/>
    <n v="7462414.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150000"/>
    <n v="396938.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678903"/>
    <n v="288666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482185.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6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0000"/>
    <n v="11995133.0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352165.8799999999"/>
    <n v="4564020.4399999995"/>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842095.5"/>
    <n v="62277260.96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3182315.75"/>
    <n v="459305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93251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9170283.559999998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8450414.879999999"/>
    <n v="6957621.799999999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18973.720000001"/>
    <n v="1032934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182626.2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521012.85000000009"/>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5169827.8900000006"/>
    <n v="4390815.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2167577.48"/>
    <n v="1696296.90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7747000"/>
    <n v="130528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7207329.759999998"/>
    <n v="348615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176030.96"/>
    <n v="124977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356077.2799999999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33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479334.1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15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1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65000"/>
    <n v="370172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476811.1500000004"/>
    <n v="2989200.6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406095810.53000003"/>
    <n v="343464539.85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3081288.59"/>
    <n v="97935115.19999998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
    <n v="57964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35103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6535994.210000001"/>
    <n v="45779489.1699999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8453742"/>
    <n v="13272243.03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8520675.32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86528263.33000001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537528.6"/>
    <n v="145505.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01 - DISTRITO NACIONAL"/>
    <n v="0"/>
    <n v="305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27462286.10000002"/>
    <n v="149729860.1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70827573.86000001"/>
    <n v="240032844.58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5989463.03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5023618.67"/>
    <n v="4113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273503.39"/>
    <n v="1180808.390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45694274.689999998"/>
    <n v="31832578.04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436260.31"/>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3141608.400000000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58044"/>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4209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1719532.58"/>
    <n v="173880.0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01 - DISTRITO NACIONAL"/>
    <n v="0"/>
    <n v="33276"/>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06636"/>
    <n v="8645120.919999999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3055296.29"/>
    <n v="1302627.6500000001"/>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1021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462630.4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2697802"/>
    <n v="673524875.20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4936400"/>
    <n v="162344852.7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8977641.6700000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39502455.28999998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4594318"/>
    <n v="36794585.2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725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6728240.5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344500.17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14803119.09"/>
    <n v="83840563.84999997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49239264"/>
    <n v="30261663.3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4047978.66"/>
    <n v="7839602.41999999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87582495.78999999"/>
    <n v="52009204.99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177638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8068991.290000007"/>
    <n v="35458236.21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1810500.43"/>
    <n v="8829461.669999998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288181"/>
    <n v="5449897.91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381121.57"/>
    <n v="180322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2981588.13"/>
    <n v="2472764.86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414846.60000000009"/>
    <n v="387162.2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705163"/>
    <n v="43966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3740706.42"/>
    <n v="2674772.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155011.73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6771858.219999999"/>
    <n v="24097719.11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311060"/>
    <n v="838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39245100.599999994"/>
    <n v="23102571.47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8310495.5"/>
    <n v="481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704000"/>
    <n v="46347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29940"/>
    <n v="6969881.33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075285"/>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7000000001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9148534"/>
    <n v="100034551.09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20772506.87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5125730.01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3142363.26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46890.2399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150000"/>
    <n v="5413538.70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527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463191.3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732920"/>
    <n v="1226257.0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957200"/>
    <n v="557065.18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4434874.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596900"/>
    <n v="457353.2200000000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653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484600"/>
    <n v="312034.24"/>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84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24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11230"/>
    <n v="414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349883"/>
    <n v="1745441.159999999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120503"/>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332475434.6500001"/>
    <n v="1099721405.49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6918584"/>
    <n v="10790318.5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67778285.35000002"/>
    <n v="160302131.56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106510578.8999999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193364639"/>
    <n v="167448749.379999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40015590.13999999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54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68090074.99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4542912.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94435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7616240.84999999"/>
    <n v="71089379.409999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50700685.31000003"/>
    <n v="51074832.2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61196121.9299999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768532.449999999"/>
    <n v="6027937.03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26876698.16"/>
    <n v="18961705.06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17153847.86999999"/>
    <n v="68650997.24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240539797.44"/>
    <n v="191433994.47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9498244.3000000007"/>
    <n v="7681413.64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59286523.439999998"/>
    <n v="35393517.07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525769.5600000005"/>
    <n v="13315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1112237.08"/>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4771751.92"/>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5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477.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1978117.4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51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7765927"/>
    <n v="1648654.83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2493000.34"/>
    <n v="7812104.809999999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701712"/>
    <n v="3607979.7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353254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21860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54188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67085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104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68687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6959154.140000000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6640618517.759999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343777313.05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217368136.50000003"/>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568690292.64999998"/>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386498506.34000003"/>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701931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61536939.140000015"/>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1657155.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429504147.72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42985054.04000002"/>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57851406.53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201995768.39000002"/>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85471471.540000007"/>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6838124"/>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60701396.57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2148765"/>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377140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4245547.46000001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401433223"/>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295231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1681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242691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8054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19028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6982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67936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106492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9371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59320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193042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513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3091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4972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172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101161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7420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83477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767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48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19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665188214.5500003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247139888.9199998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567032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87322815.3100000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4923454.2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2269890.5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49238551.69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2940692.4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6631963.62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29755482.56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6301236.059999995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2414395.49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19999999"/>
    <n v="15101605.9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215889.86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384489.60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342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376755.67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304085.53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89257106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149504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727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2755547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9364779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43936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513375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48408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2121377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6169260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96991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61330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6230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62612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298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498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658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3149958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2086253"/>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98551640.78999999"/>
    <n v="177924195.79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460750"/>
    <n v="24149491.59"/>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7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1"/>
    <n v="24809263.77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1139376.170000002"/>
    <n v="10185936.71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600183.6699999981"/>
    <n v="9594963.2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1592253.309999999"/>
    <n v="11041056.72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3035511.64"/>
    <n v="2999511.63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7409732.299999997"/>
    <n v="7315146.9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720611.2599999998"/>
    <n v="4646948.229999998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345353.98"/>
    <n v="2320877.259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9901060.5700000003"/>
    <n v="9840740.57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5044731.8599999994"/>
    <n v="4962131.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515434.41"/>
    <n v="1369839.15"/>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770000"/>
    <n v="1770000"/>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77670.55"/>
    <n v="1386686.14"/>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450829.62"/>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4925"/>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3293642.92"/>
    <n v="11795044.66"/>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5980096.7200000007"/>
    <n v="5436414.20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4260555.55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606319.579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211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94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529662957.4199997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41868883.5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3858690.30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37523170.38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70712887.74000005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1399930.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4951998.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5444944.44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231388.9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6992000.010000001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52737860.73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7097105.03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20576803.46000001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8578600.00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636091.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99999.999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640613.5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89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1091869.2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711024.42000000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7140874.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3717550.77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5138065.590000004"/>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9812486346"/>
    <n v="8549282884.1300001"/>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12212702.860001"/>
    <n v="23996614682.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5541667521"/>
    <n v="47236351340.459999"/>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51796039.40999997"/>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2825332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836778500"/>
    <n v="63106696464.44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51500000000"/>
    <n v="30516685193.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7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679740.73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2921733862.29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6000000000"/>
    <n v="34232906733.57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415691.93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0000000"/>
    <n v="15258343.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988413357"/>
    <n v="1943794254.5699995"/>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08467739.38"/>
    <n v="308467739.3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35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1918395232.48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4000000000"/>
    <n v="2819893512.650000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5583335"/>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201666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183332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36712501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28804988.329999998"/>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94833184.950000003"/>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29586732.930000007"/>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71071986.67000002"/>
    <n v="404641383.12"/>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15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000000"/>
    <n v="30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118700303.56"/>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61878884.020000003"/>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068739801"/>
    <n v="852752552.7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2050178255.95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67248318.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8026000"/>
    <n v="17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514449731.240000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30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91018896.700000003"/>
    <n v="91018896.700000003"/>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732197"/>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70167496.52000001"/>
    <n v="17016749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46"/>
    <n v="1560126835.8299999"/>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46514883"/>
    <n v="217301549.77000001"/>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50 - CRÉDITO INTERNO"/>
    <s v="(en blanco)"/>
    <s v="99 - MULTIPROVINCIAL"/>
    <n v="0"/>
    <n v="1676228.5"/>
    <n v="1676228.5"/>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75600000"/>
    <n v="7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7851076.319999993"/>
    <n v="67851076.319999993"/>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73850000"/>
    <n v="1738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94224903.49000001"/>
    <n v="194224903.49000001"/>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63158068.18"/>
    <n v="63158068.18"/>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441852974.64999998"/>
    <n v="347840671.6300001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18000"/>
    <n v="3149842.9299999997"/>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6837360104"/>
    <n v="35329707532.099983"/>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6155872661.75"/>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47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1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1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099999994"/>
    <n v="40526306.07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7714158.6300000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5393274.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8493676.619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69999996"/>
    <n v="26428522.48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409248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8465397.38000000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40000002"/>
    <n v="23842335.55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5662763.7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3111131.9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283000898.23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9194452.1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32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7040325"/>
    <n v="522995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10214000"/>
    <n v="5985439.3699999992"/>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922946.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14578543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334931337.36000001"/>
    <n v="334504717.9600000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371852240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50 - CRÉDITO INTERNO"/>
    <s v="(en blanco)"/>
    <s v="99 - MULTIPROVINCIAL"/>
    <n v="0"/>
    <n v="606000000"/>
    <n v="60600000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4488671.50999999"/>
    <n v="1193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419001086.8599999"/>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08039719.43000001"/>
    <n v="181022106.6999999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94471590.969999999"/>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10700000"/>
    <n v="76076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31261600"/>
    <n v="24166571.8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54554777"/>
    <n v="44289111.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49657931.460000001"/>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48669488"/>
    <n v="44516716.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7528608"/>
    <n v="24345133.850000001"/>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3400000"/>
    <n v="13940912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1293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51946"/>
    <n v="1214760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550000"/>
    <n v="36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000000"/>
    <n v="319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398974599"/>
    <n v="374774825.65000004"/>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3044890.6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1100000"/>
    <n v="7117621.77999999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10707813545.3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21761622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0758895"/>
    <n v="46854364.35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49703020"/>
    <n v="68613884.12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06441777"/>
    <n v="2862968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2882595.52"/>
    <n v="2443503.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8118.81"/>
    <n v="228118.81"/>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077698"/>
    <n v="852556.48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1006860197.540001"/>
    <n v="10052387284.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69092400"/>
    <n v="365343329.5999999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613118072.0399995"/>
    <n v="3456440250.349999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44224767.79999995"/>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337436535.8200002"/>
    <n v="2227632360.6600008"/>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172499408"/>
    <n v="161478952.11999997"/>
  </r>
  <r>
    <s v="2025"/>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0"/>
    <n v="476847"/>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559031555"/>
    <n v="507126585.2299999"/>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535313.73"/>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25788231"/>
    <n v="110039598.83999999"/>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196672225.4000006"/>
    <n v="1952742777.4700005"/>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4405252"/>
    <n v="19371096.349999998"/>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295717472.3900001"/>
    <n v="1234505408.909999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464412880.74000001"/>
    <n v="459879242.87"/>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91774600"/>
    <n v="9134010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8475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3499668.3600000003"/>
    <n v="200000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8824035.239999995"/>
    <n v="18824035.240000002"/>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52979131.8200002"/>
    <n v="2294968136.4399996"/>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43237891.34"/>
    <n v="128048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5186166"/>
    <n v="6088947.23999999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548905096.46000004"/>
    <n v="475246490.4299999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2 - TRANSFERENCIAS CORRIENTES AL  GOBIERNO GENERAL NACIONAL"/>
    <s v="N"/>
    <s v="00 - N/A"/>
    <s v="50 - CRÉDITO INTERNO"/>
    <s v="(en blanco)"/>
    <s v="99 - MULTIPROVINCIAL"/>
    <n v="0"/>
    <n v="0"/>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260582708.5900002"/>
    <n v="8548818683.259996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50 - CRÉDITO INTERNO"/>
    <s v="(en blanco)"/>
    <s v="99 - MULTIPROVINCIAL"/>
    <n v="0"/>
    <n v="60000000"/>
    <n v="6000000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608214384.14999998"/>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36194518.00999999"/>
    <n v="211516568.0800000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567637.4499998"/>
    <n v="4517622571.289998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346745679.55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733251821"/>
    <n v="6748465281.7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4824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470333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35507046.3699999"/>
    <n v="1149742959.009999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197725016.48999"/>
    <n v="69499009249.35002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725456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12406224.440000001"/>
    <n v="12232710.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20 - FONDOS CON DESTINO ESPECÍFICO"/>
    <s v="(en blanco)"/>
    <s v="99 - MULTIPROVINCIAL"/>
    <n v="0"/>
    <n v="131235"/>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23733150.23"/>
    <n v="113080190.69"/>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91637932.849999994"/>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7846408.9300003"/>
    <n v="1139527692.18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077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52227813.68"/>
    <n v="37488128.609999999"/>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30000"/>
    <n v="25203.75"/>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9 - TRANSFERENCIAS CORRIENTES A OTRAS INSTITUCIONES PÚBLICAS"/>
    <s v="N"/>
    <s v="00 - N/A"/>
    <s v="20 - FONDOS CON DESTINO ESPECÍFICO"/>
    <s v="(en blanco)"/>
    <s v="99 - MULTIPROVINCIAL"/>
    <n v="0"/>
    <n v="3805500"/>
    <n v="38055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000000015"/>
    <n v="4491312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44998803.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06 - Desempleo"/>
    <s v="2.4 - TRANSFERENCIAS CORRIENTES"/>
    <s v="2.4.1 - TRANSFERENCIAS CORRIENTES AL SECTOR PRIVADO"/>
    <s v="S"/>
    <s v="00 - N/A"/>
    <s v="60 - CREDITO EXTERNO"/>
    <s v="(en blanco)"/>
    <s v="25 - SANTIAGO"/>
    <n v="0"/>
    <n v="62822171"/>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647211111.20000005"/>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302514541.00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705387"/>
    <n v="198904674.69999999"/>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120000000"/>
    <n v="12000000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547315858"/>
    <n v="3236723487.5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49097453.12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1853519670.45"/>
    <n v="1657271838.05000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211540367.93999994"/>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0"/>
    <n v="0"/>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35805461.85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5000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862300"/>
    <n v="860871.43"/>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40000"/>
    <n v="143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1 - SERVICIOS  GENERALES"/>
    <s v="1.1 - Administración general"/>
    <s v="1.1.98 - Investigación y desarrollo relacionado con la administración general"/>
    <s v="2.4 - TRANSFERENCIAS CORRIENTES"/>
    <s v="2.4.1 - TRANSFERENCIAS CORRIENTES AL SECTOR PRIVADO"/>
    <s v="N"/>
    <s v="00 - N/A"/>
    <s v="20 - FONDOS CON DESTINO ESPECÍFICO"/>
    <s v="(en blanco)"/>
    <s v="99 - MULTIPROVINCIAL"/>
    <n v="0"/>
    <n v="35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75687062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2237046437.629999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8.99999988"/>
    <n v="577574260.57000005"/>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1250000"/>
    <n v="125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475000"/>
    <n v="4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2925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241447035.83000004"/>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52721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20436988.83000001"/>
    <n v="75752512.4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168528000"/>
    <n v="14826426.91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230000000"/>
    <n v="105643853.31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3154267"/>
    <n v="1434139443.87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94"/>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76237818.79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35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4000000"/>
    <n v="400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9000000"/>
    <n v="47895646.119999997"/>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2875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80121976.080000013"/>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77026886"/>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2475308"/>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1834546"/>
    <n v="130464863.26999998"/>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535771072.39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56385375.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208668161.73999995"/>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166826493.54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42484328.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88913169.55999998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46365083.34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54035708.3299999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47994166.66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82400"/>
    <n v="13918895.5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19226208"/>
    <n v="109054834.0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112994895.08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931723"/>
    <n v="3253130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21318938"/>
    <n v="17799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59198652.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634320365"/>
    <n v="2326567930.480000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4236196021.93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0"/>
    <n v="17291037"/>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622032653.6899997"/>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187318.130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78594062"/>
    <n v="59354551.69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48193906.090000004"/>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36433434.5"/>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1014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047496.359999999"/>
    <n v="13754832.14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2252503.64"/>
    <n v="2251932.3499999996"/>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125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31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19950000"/>
    <n v="18790632.239999995"/>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6651027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41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58633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1114258283"/>
    <n v="78516934846.3700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14056072121.839998"/>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230483514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4469342.09"/>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376575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3474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71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350000"/>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5408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6289600"/>
    <n v="5593444.4199999999"/>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2891902.8800000004"/>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72558.440000000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537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13482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380000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412973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319277550"/>
    <n v="217628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11606395"/>
    <n v="1925245.0299999998"/>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3697985.19"/>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310752337.94"/>
    <n v="173492059.09999999"/>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3123695.83"/>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538262"/>
    <n v="39563147.039999999"/>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13322.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12309"/>
    <n v="5203.8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33326"/>
    <n v="43447.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0663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3 - PAPEL, CARTÓN E IMPRESOS"/>
    <s v="S"/>
    <s v="00 - N/A"/>
    <s v="70 - DONACION EXTERNA"/>
    <s v="(en blanco)"/>
    <s v="99 - MULTIPROVINCIAL"/>
    <n v="0"/>
    <n v="90200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4056494"/>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1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1999996"/>
    <n v="337717567.37"/>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16621094.98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68142598.840000004"/>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19482643.83999997"/>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79999999"/>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40878975.829999998"/>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18387117.43000001"/>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1411497.469999999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19991722.52"/>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1436729.98"/>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20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0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4164561.41"/>
    <n v="3267326.4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5181752.69999999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42189477.920000002"/>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15622535.309999999"/>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100000007"/>
    <n v="4223338.74"/>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24196574.21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51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12192708.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530825"/>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70000001"/>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660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30170000"/>
    <n v="136129309.96000001"/>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280562.61"/>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800000002"/>
    <n v="1902962.68"/>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349096.55"/>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16332.1600000001"/>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594500"/>
    <n v="492057.69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756369.909999999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68020"/>
    <n v="791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2325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11541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066026.2600000007"/>
    <n v="4361516.5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9"/>
    <n v="370557.2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4600987.710000001"/>
    <n v="25292567.7500000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49999997"/>
    <n v="30964089.26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6005221.4199999999"/>
    <n v="5078343.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7792389.2800000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000000005"/>
    <n v="300952.7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19664356.549999997"/>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5079327.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5900277.929999999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12997995.55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9931829.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5604790.5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6321365.40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4737149.1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4274131.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21928824.8800000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3574199.4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9074904.01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542367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44885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4741047.59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5164417.23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n v="17048"/>
    <s v="13 - LA VEGA"/>
    <n v="0"/>
    <n v="7378939.7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n v="17052"/>
    <s v="13 - LA VEGA"/>
    <n v="0"/>
    <n v="4953543.08"/>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n v="17053"/>
    <s v="28 - MONSENOR NOUEL"/>
    <n v="0"/>
    <n v="4502820.09"/>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585117767.48999989"/>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12420267.689999999"/>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50510282.229999997"/>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525631.64"/>
    <n v="525631.64"/>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7368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20591533.32"/>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378482.2999999998"/>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21611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280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4187180.61"/>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67910.049999999988"/>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10000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82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788382.53"/>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6709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32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399007.13"/>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599671134"/>
    <n v="582767159.43999994"/>
  </r>
  <r>
    <s v="2025"/>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242246005"/>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12616053.24"/>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6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11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61748.8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365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3259583.34"/>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455585.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518184.5099999998"/>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0000000000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2085214.8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309466.8"/>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899999998"/>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4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77368120.239999995"/>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83059650.46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1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5700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90000007"/>
    <n v="71518377.70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2137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025166145"/>
    <n v="685552507.379999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49141547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554319881.0000005"/>
    <n v="1551683787.43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170894705"/>
    <n v="17017497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60 - CREDITO EXTERNO"/>
    <n v="15347"/>
    <s v="32 - SANTO DOMINGO"/>
    <n v="0"/>
    <n v="72000000"/>
    <n v="71374511.51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226483670"/>
    <n v="226080593.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24745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75309270.08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3537000"/>
    <n v="3536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6426505"/>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1601029631"/>
    <n v="1601029630.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736148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9792585.4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1224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5390889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608062524.09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5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89497795"/>
    <n v="89497794.5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40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1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3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8"/>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4555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05639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3799205"/>
    <n v="62687049.50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2715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88626062"/>
    <n v="81498497.8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00000001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5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4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0"/>
    <n v="39152152"/>
    <n v="39152151.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45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8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00000006"/>
    <n v="304072404.92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9556166.5100001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50610599.52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225263014.1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60 - CREDITO EXTERNO"/>
    <n v="15317"/>
    <s v="25 - SANTIAGO"/>
    <n v="0"/>
    <n v="162315168"/>
    <n v="118923662.97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121820615"/>
    <n v="119999330.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164289465.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7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258712926"/>
    <n v="258712925.3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313652107.83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n v="15324"/>
    <s v="30 - HATO MAYOR"/>
    <n v="0"/>
    <n v="24090518"/>
    <n v="24089850.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4842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63418370"/>
    <n v="263418369.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247389660.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8024475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129498917"/>
    <n v="117269052.2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58561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4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3265037"/>
    <n v="23265036.32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214836146"/>
    <n v="196462026.0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52774647.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177684051"/>
    <n v="130940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86035256"/>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1436661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481292645.17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363491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0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34750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1253"/>
    <n v="34860624.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1"/>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3"/>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185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2262747741"/>
    <n v="2255102085.7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92005483"/>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14120676.2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16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36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2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940820963"/>
    <n v="855820962.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380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136415340.64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64372926"/>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55296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6"/>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5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69657369"/>
    <n v="69657368.53999999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830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8951385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8165421.8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228914714"/>
    <n v="228914713.00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8000"/>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1969103.3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7"/>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3"/>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0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9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2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7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115940000"/>
    <n v="115939728.1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2497566"/>
    <n v="42497326.2000000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9503211"/>
    <n v="9485519.7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0517000"/>
    <n v="20516498.37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1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4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14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4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3652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24887136"/>
    <n v="24887135.62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87202259"/>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39893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6165297"/>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93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32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1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3584000"/>
    <n v="103583893.15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24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17343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1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3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5000000"/>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61045295.82"/>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8647538.050000000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3454781.28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43523988.0400000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846842.9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86960055.07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1500000"/>
    <n v="45065306.990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19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29094971.8900001"/>
    <n v="893324496.75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982908843.39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44512299.25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699999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2000000032"/>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66246.24000000000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49999999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1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3999998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5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14"/>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5049856.01"/>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6"/>
    <n v="60318148.7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9591167.60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7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660302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5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41273415.95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33116416.08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89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699999988"/>
    <n v="40180212.31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n v="5426754.78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10644831.8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6296747.719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21309581.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71095197.95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44761.5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38182847.38000000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81980691.67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599999996"/>
    <n v="1492799.14"/>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8999999994"/>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3245409.29"/>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2060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19912.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0564752.28999996"/>
    <n v="316326807.71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22942105.270000003"/>
    <n v="19050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
    <n v="24064803.43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8129197.399999995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850307.690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400000069"/>
    <n v="8192365.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81"/>
    <n v="32302356.46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15"/>
    <n v="7920688.019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648917.0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2357943.909999982"/>
    <n v="29706937.52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50000029"/>
    <n v="11963245.7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4746743.6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9"/>
    <n v="1118277.649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133392.460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0000000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199999996"/>
    <n v="40673.11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7000002"/>
    <n v="349163458.34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39999989"/>
    <n v="3166139.2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2958571.93"/>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510082.66"/>
    <n v="14684218.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90528.390000001"/>
    <n v="25108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709421.95"/>
    <n v="150881.82999999999"/>
  </r>
  <r>
    <s v="2025"/>
    <x v="0"/>
    <x v="0"/>
    <x v="1"/>
    <x v="6"/>
    <s v="2 - Poder Ejecutivo"/>
    <s v="0220 - MINISTERIO DE ECONOMÍA, PLANIFICACIÓN Y DESARROLLO"/>
    <s v="0001 - MINISTERIO DE ECONOMIA, PLANIFICACION Y DESARROLLO"/>
    <s v="3 - PROTECCIÓN DEL MEDIO AMBIENTE"/>
    <s v="3.3 - Cambio Climático"/>
    <s v="3.3.05 - Reducción del riesgo de desastres climáticos"/>
    <s v="2.2 - CONTRATACIÓN DE SERVICIOS"/>
    <s v="2.2.8 - OTROS SERVICIOS NO INCLUIDOS EN CONCEPTOS ANTERIORES"/>
    <s v="S"/>
    <s v="00 - N/A"/>
    <s v="60 - CREDITO EXTERNO"/>
    <s v="(en blanco)"/>
    <s v="99 - MULTIPROVINCIAL"/>
    <n v="0"/>
    <n v="4800304.2"/>
    <n v="4800304.2"/>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0222785.98"/>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878732"/>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355938"/>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191733.6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263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618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18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283584.83"/>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92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6784417.05999999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305012"/>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104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0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7922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21051816.210000001"/>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83869700.710000023"/>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70064.649999999994"/>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820861.080000002"/>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610636.4800000004"/>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300000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19128669"/>
    <n v="86778699.789999992"/>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3413666.6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101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991864.780000000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1811.38999999998"/>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2116473"/>
    <n v="4970983.5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0015810"/>
    <n v="42022650.0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867778"/>
    <n v="96864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90042293"/>
    <n v="59004229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40196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39331254"/>
    <n v="3543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13804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300000"/>
    <n v="30000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2255341"/>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614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50008.6"/>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6107043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42648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4200000"/>
    <n v="218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6466181.959999999"/>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26985890.1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8763975.12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23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156788900.53"/>
    <n v="79406833.18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699294.2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12096063.63999996"/>
    <n v="179648054.32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3524007.060000002"/>
    <n v="17349070.8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42090935.780000001"/>
    <n v="36543143.10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0021925.049999997"/>
    <n v="11653917.35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56377160.28"/>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2285683.9"/>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25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358533.1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288345068.61000001"/>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16140781.24"/>
    <n v="1116140779.65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04000002"/>
    <n v="201197864.99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00000003"/>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3"/>
    <n v="535273586.1099998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13010000"/>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60000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290676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21874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4375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1893220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7058335"/>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34734538.6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2161383.16"/>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500000"/>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6933992.300000001"/>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3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96244136.60999999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9250000"/>
    <n v="5269001.4399999995"/>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24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685429.469999999"/>
    <n v="15592475.57000000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243667.2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10011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
    <n v="408775.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41812"/>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1154516.04"/>
    <n v="287035"/>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13236"/>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841298.510000002"/>
    <n v="10222884.869999999"/>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44647.21"/>
    <n v="741867.72999999986"/>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484231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268265"/>
    <n v="3797207.59"/>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778490"/>
    <n v="6497679.7499999991"/>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4646658"/>
    <n v="3204385.3"/>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78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876765"/>
    <n v="5697547.299999998"/>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2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5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405530.7200000002"/>
    <n v="356364.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570471.4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1.999999999985"/>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1484889.83"/>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11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44405589.459999993"/>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56881024.610000007"/>
    <n v="5602580.389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815476.56"/>
    <n v="7740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429794668.5"/>
    <n v="51553236.87000000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37162761.949999996"/>
    <n v="1792485.34000000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7819121.44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57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604371869.0500000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000000004"/>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561238.189999998"/>
    <n v="20727060.76000000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654518.2999999998"/>
    <n v="2298359.1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2025502.97"/>
    <n v="996715.6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16727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1374400"/>
    <n v="44487182.150000013"/>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6347478.070000000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49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925000"/>
    <n v="16563204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4786699.2599999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2399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4583299.94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13956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4516734"/>
    <n v="54983440.760000005"/>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143970.20000000001"/>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6099"/>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39630.88999999996"/>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8191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6813301.7699999996"/>
    <n v="1954606.9"/>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9725779.579999998"/>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6916632.32"/>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10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7633945"/>
    <n v="16625995.94999999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1380226.9100000001"/>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83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480843.230000000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3369734.6"/>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7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3571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183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8313259.110000014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21683647.99999999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1385792.33000001"/>
    <n v="128467339.76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6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5435252.6700000018"/>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40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51057264.560000002"/>
    <n v="44259803.14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899999991"/>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66"/>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764053.58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1098827.879999999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1999999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6029170.069999999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919842.2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516050.48999999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2116312.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892443.6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3799211.150000000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10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3664757.01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499999999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692226.4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271658.7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28284.619999999995"/>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8278264.3599999994"/>
    <n v="8275822.859999999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878762.6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7242870.7300000004"/>
    <n v="7242870.359999999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9273476"/>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20234035.43"/>
    <n v="8735902.4299999997"/>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300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732001"/>
    <n v="2246942.73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10797830.00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6317999"/>
    <n v="14136130.4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9117700"/>
    <n v="3831469.23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8045626.569999993"/>
    <n v="33601373.23000000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15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14669814.17000000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71736.1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10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3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43578.359999999"/>
    <n v="13760894.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1957025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906972"/>
    <n v="14212775.34000000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000000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7687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69350"/>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6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6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50 - CRÉDITO INTERNO"/>
    <s v="(en blanco)"/>
    <s v="99 - MULTIPROVINCIAL"/>
    <n v="0"/>
    <n v="26852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6450000"/>
    <n v="141482"/>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276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17568100"/>
    <n v="465939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21208"/>
    <n v="1628950.15"/>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50 - CRÉDITO INTERNO"/>
    <s v="(en blanco)"/>
    <s v="99 - MULTIPROVINCIAL"/>
    <n v="0"/>
    <n v="9600000"/>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261327"/>
    <n v="1297077.4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200314"/>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76598"/>
    <n v="807659.59"/>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703580.96"/>
    <n v="425309.0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511055.04000000004"/>
    <n v="370467.77999999997"/>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763422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49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1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111176.81"/>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597712.7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56331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1341288.29"/>
    <n v="709718.59000000008"/>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779403.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740872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73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9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1881774.930000000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857329.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718263.3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3872927.620000001"/>
    <n v="8372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19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53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711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27280817"/>
    <n v="10235744.619999997"/>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187074.180000003"/>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3073345"/>
    <n v="112479206.27"/>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6810261.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1506621"/>
    <n v="3289803.059999999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532289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20000"/>
    <n v="4141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31946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00000"/>
    <n v="6204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11409414.699999999"/>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4857952.269999999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83502.95999999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753407.2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469192.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480329.12000000011"/>
    <n v="68737.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63078559.040000007"/>
    <n v="49404880.2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3764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623381"/>
    <n v="47194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4391675.52999997"/>
    <n v="82360486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59363899.19999993"/>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0289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3860347.609999999"/>
    <n v="15483112.6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792675409.3"/>
    <n v="16216876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154817696.83000001"/>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44693954.63"/>
    <n v="1653564.3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997586"/>
    <n v="523680355.9999999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0919533.689999998"/>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8120353.439999998"/>
    <n v="64648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266675.060000002"/>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052538.9499999993"/>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98387.2300000004"/>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36003657.78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7815441.530000016"/>
    <n v="10931782.3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5082295.970000001"/>
    <n v="6860615.75"/>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3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26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924135"/>
    <n v="1326834.1699999997"/>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246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4400"/>
    <n v="28259.35"/>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22984623.910000004"/>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4688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21562648.869999997"/>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603330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5157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12294610.059999999"/>
    <n v="676367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509210.24"/>
    <n v="351090.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860649.65"/>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89162361.539999992"/>
    <n v="11451010.91999999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92121.17000000004"/>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0137.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165000"/>
    <n v="160128.36000000002"/>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3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54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4"/>
    <n v="766680.3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599999999"/>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2"/>
    <n v="267076.15000000002"/>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75307.05"/>
    <n v="59612.61999999999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0"/>
    <n v="10305"/>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0"/>
    <n v="30168.799999999999"/>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958366.1300000008"/>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18157990.009999998"/>
    <n v="17239379.260000002"/>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805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7791732.880000003"/>
    <n v="26638439.000000004"/>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3867253.8800000008"/>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9"/>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340877.21"/>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0849746.59"/>
    <n v="14322949.66"/>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1730202.63"/>
    <n v="0"/>
  </r>
  <r>
    <s v="2025"/>
    <x v="0"/>
    <x v="0"/>
    <x v="1"/>
    <x v="7"/>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26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6085701.4100000001"/>
    <n v="26231.4"/>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776373.92"/>
    <n v="60510.400000000001"/>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4 - VEHÍCULOS Y EQUIPO DE TRANSPORTE, TRACCIÓN Y ELEVACIÓN"/>
    <s v="N"/>
    <s v="00 - N/A"/>
    <s v="10 - FONDO GENERAL"/>
    <s v="(en blanco)"/>
    <s v="99 - MULTIPROVINCIAL"/>
    <n v="0"/>
    <n v="1097656.3"/>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39648"/>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435720.37"/>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34122306.109999999"/>
    <n v="27554202.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3996725.24"/>
    <n v="1742944.8900000001"/>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477566.3999999994"/>
    <n v="1025538"/>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0657100.480000004"/>
    <n v="7885656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22621098.330000002"/>
    <n v="18418979.55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64246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9775770"/>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9"/>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103779768.71000001"/>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22768730.260000002"/>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4790627.3"/>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7476374.7000000002"/>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30852531.920000002"/>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9873276.220000000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874166.6499999994"/>
    <n v="4362935.399999999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995299.0299999998"/>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1359777.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2819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6195104.699999999"/>
    <n v="12391620.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992769.99"/>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67758629.649999991"/>
    <n v="41994072.770000003"/>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4035267"/>
    <n v="25361235.26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728000"/>
    <n v="15570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8745315"/>
    <n v="2526719.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18799"/>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242512986"/>
    <n v="185194464.38"/>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26225422"/>
    <n v="20802793.530000009"/>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783852"/>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567564684"/>
    <n v="142477959.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6476222"/>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742498"/>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27638134"/>
    <n v="78055361.74000001"/>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7376592.06000006"/>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29482472"/>
    <n v="105482470.53999999"/>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27051484"/>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18317821"/>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85715314"/>
    <n v="74327666.75"/>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24936931"/>
    <n v="14564170.449999999"/>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62109708"/>
    <n v="25298329.75"/>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24730811.289999999"/>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5806184.950000000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73596.1"/>
    <n v="1642890.9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447031.2"/>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90521"/>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946972"/>
    <n v="382810.83999999997"/>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40033"/>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0"/>
    <n v="252995"/>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290969.379999999"/>
    <n v="13170585.71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65502.92000000004"/>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35903"/>
    <n v="2783403.3"/>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801220"/>
    <n v="678146"/>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395064"/>
    <n v="28178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115274"/>
    <n v="1587004.66"/>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244623.44"/>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5056246"/>
    <n v="4158562.709999999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1277519"/>
    <n v="8357931.040000001"/>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108330"/>
    <n v="1724970.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37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7800000000279397"/>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197457.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68234.5"/>
    <n v="266054.59999999998"/>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43904"/>
    <n v="24367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28824"/>
    <n v="357676.88"/>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430000"/>
    <n v="311982.56"/>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763039.1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2811748.86"/>
    <n v="2811627.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131233.48"/>
    <n v="3943627.46"/>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96230.01"/>
    <n v="234758"/>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550942.399999999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02139.1799999997"/>
    <n v="2484364.4800000004"/>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878653.7600000002"/>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4159.62"/>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37823463.060000002"/>
    <n v="20073175.1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653828"/>
    <n v="511408.1700000000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224789"/>
    <n v="224475.4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353903"/>
    <n v="256913.0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80563.5999999996"/>
    <n v="772966.92"/>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248963"/>
    <n v="8248961.3700000001"/>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13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148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508420"/>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55875"/>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6 - EQUIPOS DE DEFENSA Y SEGURIDAD"/>
    <s v="N"/>
    <s v="00 - N/A"/>
    <s v="10 - FONDO GENERAL"/>
    <s v="(en blanco)"/>
    <s v="99 - MULTIPROVINCIAL"/>
    <n v="0"/>
    <n v="26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5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62150"/>
    <n v="462149.36000000004"/>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87197.4099999992"/>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187528.6200000001"/>
    <n v="925016.15"/>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067453.8499999992"/>
    <n v="3965869.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999725"/>
    <n v="2966210.7600000007"/>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61905"/>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2322910"/>
    <n v="2321450.680000000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674801.64"/>
    <n v="2674800.830000000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108505.52000000002"/>
    <n v="91604.52000000001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28313410.580000002"/>
    <n v="22443443.84000000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6333803"/>
    <n v="5935536.340000000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43528630"/>
    <n v="6129013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9544752.0700000003"/>
    <n v="8756511.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19362813.920000002"/>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6386619.140000001"/>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183795.7999999998"/>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965530"/>
    <n v="159042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9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2095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314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315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722386"/>
    <n v="689002"/>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2435412"/>
    <n v="1117073.2999999998"/>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022948"/>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2331000"/>
    <n v="1154219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3820908"/>
    <n v="22851972.14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21458725"/>
    <n v="3188132.3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8 - BIENES INTANGIBLES"/>
    <s v="N"/>
    <s v="00 - N/A"/>
    <s v="20 - FONDOS CON DESTINO ESPECÍFICO"/>
    <s v="(en blanco)"/>
    <s v="99 - MULTIPROVINCIAL"/>
    <n v="0"/>
    <n v="20000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7540708.9700000007"/>
    <n v="2475071.94"/>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10000005"/>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400000015"/>
    <n v="675165.14"/>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429860.300000000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20254043.84"/>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34566595"/>
    <n v="1399396.64"/>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367231.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391146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606384.0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2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4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1010825.26"/>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99587.520000000004"/>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399777.23999999993"/>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742405.9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88000000"/>
    <n v="54885325.3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800000000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229764.6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65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84344"/>
    <n v="2646241.0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474500"/>
    <n v="47360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108971.83"/>
    <n v="146360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25148.1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702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33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45991214.04000000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052017.9299999997"/>
    <n v="2398854.49000000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19519.6599999999"/>
    <n v="817782.67999999993"/>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654027.7500000009"/>
    <n v="5540166.8899999997"/>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247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422710.5"/>
    <n v="1248900.6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28883"/>
    <n v="182667.57"/>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43664"/>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033000"/>
    <n v="863207.9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857292.16"/>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352188.2400000002"/>
    <n v="1113285.0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367982.1"/>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51608.8"/>
    <n v="217766.9000000000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14077.52"/>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5200319.0799999833"/>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202926403.90000001"/>
    <n v="168959142.46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108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281180547.59999996"/>
    <n v="212658129.72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25887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10975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29499731.77999997"/>
    <n v="282090372.8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96294711"/>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2672890"/>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144926.95000000019"/>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26795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9655459"/>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41665"/>
    <n v="-5.2386894822120667E-10"/>
  </r>
  <r>
    <s v="2025"/>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283671"/>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680292"/>
    <n v="0"/>
  </r>
  <r>
    <s v="2025"/>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4000"/>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2273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6605995.640000001"/>
    <n v="5066642.9900000012"/>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74889424"/>
    <n v="27090075.43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812632"/>
    <n v="123918.88"/>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1285036882.1700003"/>
    <n v="71191972.68999999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4884771"/>
    <n v="76265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03384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937606778.97000003"/>
    <n v="889299904.0000001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154208503.71000001"/>
    <n v="115529084.55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51514197.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960650"/>
    <n v="1084699.99"/>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397756475"/>
    <n v="9203918.6500000004"/>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27692764.210000001"/>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39190585.359999999"/>
    <n v="29656393.25000000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237888"/>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358657519.09000003"/>
    <n v="348501835.5199999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7213332.5299999993"/>
    <n v="815391.0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56876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242434.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683594.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31420"/>
    <n v="206047.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7280023"/>
    <n v="5826968.5000000009"/>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72000"/>
    <n v="64510.6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2932440.42"/>
    <n v="99285.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36120291"/>
    <n v="4519599.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2692000"/>
    <n v="3068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380000"/>
    <n v="9664.200000000000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9500000"/>
    <n v="37800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62332655.949999996"/>
    <n v="52568939.469999999"/>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6226593.4900000002"/>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1525616.48"/>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4650981.890000001"/>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2166003"/>
    <n v="1400064.4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4944983.01"/>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5225026.170000002"/>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850587.6599999999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0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3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80000001"/>
    <n v="8437864.950000001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2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20000000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5252664.5"/>
    <n v="10754361.57999999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298100"/>
    <n v="215798.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1946248.3399999999"/>
    <n v="1944371.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279407.59"/>
    <n v="3279307.58"/>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4641537.649999999"/>
    <n v="14323772.63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92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61073062.789999999"/>
    <n v="49465464.160000011"/>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3578192.41"/>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0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5884466"/>
    <n v="4681609.3900000006"/>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80000000005"/>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6089182"/>
    <n v="4228298.7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1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2901739"/>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1357459.2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2823765"/>
    <n v="2127131.33"/>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4554914"/>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97"/>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3397540"/>
    <n v="2717951.639999999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1209885"/>
    <n v="967827.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2183347"/>
    <n v="2180688.8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3357769.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5281665"/>
    <n v="2342331.3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4311735"/>
    <n v="2472108.42"/>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3705000"/>
    <n v="2956398.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506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2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9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03"/>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875380.5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450382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4256672"/>
    <n v="3405256.91"/>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11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6395880"/>
    <n v="5116623.2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2865520"/>
    <n v="2863517.59"/>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3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36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7084230"/>
    <n v="2338659.5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599999999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2217908"/>
    <n v="1118434.649999999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41196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1124634"/>
    <n v="77392.19"/>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749788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1437844"/>
    <n v="690674.89"/>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3074540"/>
    <n v="1049852.55"/>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624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0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2215575"/>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32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1483357"/>
    <n v="1016204.8400000001"/>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09999999963"/>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128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3766943"/>
    <n v="2181473.7599999998"/>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3355865.3600000003"/>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1478006"/>
    <n v="1477977.62"/>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5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4414053.9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8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82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699999998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380797.78"/>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5308520.640000000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4325223"/>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3184351.67"/>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2168650"/>
    <n v="1734840.0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10031772"/>
    <n v="9649686.5899999999"/>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14735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5127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7598208"/>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3018755"/>
    <n v="3011965.4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0991523"/>
    <n v="9274302.0600000005"/>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415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2178275"/>
    <n v="2174845.79"/>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2158275"/>
    <n v="2152142.58"/>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92162.62"/>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6842402"/>
    <n v="6826655.2699999996"/>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5163747"/>
    <n v="4130917.56"/>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5114591"/>
    <n v="4091739.55"/>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264578.950000000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3910817"/>
    <n v="3128573.2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4763184.8699999992"/>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6333497"/>
    <n v="3486712.6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734006.73"/>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5078223"/>
    <n v="4062497.85"/>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2165816"/>
    <n v="2161095.87"/>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955074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2166016"/>
    <n v="2161095.87"/>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6796334"/>
    <n v="4099039.7"/>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2774713"/>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945764.7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3452914.66"/>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502000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4972048"/>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3109108.650000000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52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498020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6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40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79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4784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74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64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2310804.69"/>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6142402"/>
    <n v="5373351.71"/>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39999999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47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5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2404801"/>
    <n v="2404713.950000000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3314053.23"/>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79999999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4051960"/>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3314053.23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43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6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4568256.060000000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2503794.7999999998"/>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4500459.56000000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2381537"/>
    <n v="1905149.38"/>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9000000059605"/>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5957763"/>
    <n v="4766130.04"/>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1629132"/>
    <n v="9118786.5700000003"/>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5783031"/>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20915653"/>
    <n v="11192331.449999999"/>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6516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3195206"/>
    <n v="2727287.3899999997"/>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24679406"/>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5830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6228868"/>
    <n v="5175960.26999999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99"/>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91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21858244"/>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5727014"/>
    <n v="4574917.2300000004"/>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22863557.329999998"/>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5266495"/>
    <n v="5208757.57"/>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3640068"/>
    <n v="3638985.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607347.3900000006"/>
    <n v="560423.42000000004"/>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557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384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749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6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292441"/>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7730028"/>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218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4752777"/>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028907"/>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4752777"/>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9641532"/>
    <n v="4876440.66"/>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166.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354.79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3590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2128331.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5613212.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172.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8282103.0600000005"/>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533867.26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4205796.7"/>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3261695.47"/>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78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8455545.5599999987"/>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566013.5300000003"/>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49489123"/>
    <n v="28217290.25"/>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718473"/>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7758455"/>
    <n v="6456796.4400000004"/>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4818934"/>
    <n v="4316742.5199999996"/>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927192"/>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1070132"/>
    <n v="10312546.86000000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1367924"/>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1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33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16578979"/>
    <n v="13729972.64999999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36657972"/>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5300000"/>
    <n v="5228161.1900000004"/>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8722934"/>
    <n v="7645084.6100000003"/>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1530497"/>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2913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834807"/>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2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2202986"/>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4017382"/>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533867.26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24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4074747"/>
    <n v="3545258.6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10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76046916.46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7854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1565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25000958"/>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81597805"/>
    <n v="40365510.769999996"/>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9141229"/>
    <n v="6138080.3399999999"/>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221566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17444216"/>
    <n v="17087232.789999999"/>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41952792"/>
    <n v="19622172.93"/>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7837867"/>
    <n v="7751520.16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74200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31564939"/>
    <n v="24277276.729999997"/>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18927581"/>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1764492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16949971"/>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1760456"/>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16735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4548181"/>
    <n v="59903972.7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4379606"/>
    <n v="10484996.07"/>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8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1237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1205979"/>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553720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13564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9999456.84"/>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652569.889999997"/>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59303999.370000005"/>
    <n v="29182241.25"/>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12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33145487"/>
    <n v="15498942.5"/>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175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56513317"/>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66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67244391"/>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34221100"/>
    <n v="13785085.8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9000000"/>
    <n v="16376421.25"/>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578352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7721357"/>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85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65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504549023.24000001"/>
    <n v="338023843.34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22194441"/>
    <n v="95728597.18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58655295.42000002"/>
    <n v="292670718.43000001"/>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79999997"/>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3344973"/>
    <n v="823692.22"/>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4012802"/>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23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6197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398586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8252459"/>
    <n v="18237820.39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3703901"/>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7710914"/>
    <n v="29511013.560000002"/>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9810387.359999999"/>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20718451.27"/>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3379982"/>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3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50323689"/>
    <n v="36971553.08999999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473744"/>
    <n v="48600326.25"/>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5034365"/>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3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40978095"/>
    <n v="20584115.420000002"/>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4200743.43"/>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10229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7659855"/>
    <n v="26771370.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2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0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10529211.18"/>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8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60000000"/>
    <n v="80925272"/>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66255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2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174126107.6999998"/>
    <n v="1655544856.050000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27107232.450000003"/>
    <n v="12700781.28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537644"/>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4810594.129999999"/>
    <n v="1740536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6528953.57"/>
    <n v="4559200.9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4133062.79999999"/>
    <n v="35334092.35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826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1168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9684054"/>
    <n v="13206087.98"/>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5951021.1099999994"/>
    <n v="3962921.5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500000002"/>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4811739.1400000006"/>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64067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605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870655"/>
    <n v="9887990.66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759218.030000001"/>
    <n v="28451570.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1525317.680000000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67498.660000000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21171083.380000003"/>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99000"/>
    <n v="147972"/>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1464246.8999999997"/>
    <n v="314105.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33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2917884.5699999966"/>
    <n v="2556226.59"/>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63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en blanco)"/>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270863.5900000003"/>
    <n v="2509876.759999999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301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1 - MINISTERIO DE DEPORTES Y RECREACIÓ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1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4 - VEHÍCULOS Y EQUIPO DE TRANSPORTE, TRACCIÓN Y ELEVACIÓN"/>
    <s v="N"/>
    <s v="00 - N/A"/>
    <s v="10 - FONDO GENERAL"/>
    <s v="(en blanco)"/>
    <s v="99 - MULTIPROVINCIAL"/>
    <n v="0"/>
    <n v="675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11946"/>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38011627.630000003"/>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301723.2599999998"/>
    <n v="622089.8000000000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699208.65"/>
    <n v="699208.64999999991"/>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1154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5978.25"/>
    <n v="35978.2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75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4990.5"/>
    <n v="187820.5999999999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310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13160408.039999999"/>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399999998"/>
    <n v="2035537.3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676730"/>
    <n v="8968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0"/>
    <n v="7042797.7899999991"/>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11426393.439999999"/>
    <n v="11426393.439999999"/>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4278579.4300000006"/>
    <n v="4278579.4300000006"/>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80779086.969999999"/>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7080000"/>
    <n v="9404270.2200000007"/>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336646.28"/>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2740000"/>
    <n v="10505718.779999999"/>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46030000"/>
    <n v="2073837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en blanco)"/>
    <s v="99 - MULTIPROVINCIAL"/>
    <n v="0"/>
    <n v="12920602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8700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4000000"/>
    <n v="400000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800000"/>
    <n v="204370.1"/>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2735405.9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4349323.83"/>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1026627.0800000001"/>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525326.62"/>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190184"/>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3684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7 - ACTIVOS BIOLÓGICOS"/>
    <s v="N"/>
    <s v="00 - N/A"/>
    <s v="10 - FONDO GENERAL"/>
    <s v="(en blanco)"/>
    <s v="99 - MULTIPROVINCIAL"/>
    <n v="0"/>
    <n v="2400000"/>
    <n v="240000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4235000"/>
    <n v="2347476"/>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672660.4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82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242360.01"/>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6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6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2084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125448.7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919516"/>
    <n v="857177.80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52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22772"/>
    <n v="823602.8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392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7687203"/>
    <n v="47892147.129999995"/>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4280103.04"/>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579146184"/>
    <n v="494809049.82999998"/>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4161177.1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85092657"/>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9813284.839999996"/>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55458539"/>
    <n v="50674496.149999999"/>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3525021.89"/>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0573285"/>
    <n v="20573161.25"/>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825891.19"/>
    <n v="162338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741387.98"/>
    <n v="540135.2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6644.20000000001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2207334.8199999998"/>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500000"/>
    <n v="6292031.010000000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15894673.11000013"/>
    <n v="876070732.6100000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459795.16"/>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0579.41"/>
    <n v="1579579.4"/>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4170.59"/>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14454301"/>
    <n v="10464170.889999999"/>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2803890"/>
    <n v="2743729.5000000005"/>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572467.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409083.6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747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5583600.57000000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1403397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0000"/>
    <n v="675431.04"/>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5000"/>
    <n v="117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365000"/>
    <n v="128980.1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29697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4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01000"/>
    <n v="1188618.7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70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46700"/>
    <n v="24426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3762663.45"/>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0059874.159999996"/>
    <n v="9250767.1700000018"/>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683307.0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300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2223390.0900000003"/>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79999999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18950000"/>
    <n v="72437.64999999999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5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27837610.49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8905764.259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5400422.50000000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9911328.5199999996"/>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6999998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1421711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1695109.71"/>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2452932.5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5163684.520000001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55555.5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738888.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621665.0700000003"/>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2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609644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4308679"/>
    <n v="4220929.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8122001"/>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0"/>
    <n v="237746"/>
    <n v="237746"/>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3468924"/>
    <n v="1614534.82"/>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98636"/>
  </r>
  <r>
    <s v="2025"/>
    <x v="0"/>
    <x v="0"/>
    <x v="1"/>
    <x v="7"/>
    <s v="2 - Poder Ejecutivo"/>
    <s v="0215 - MINISTERIO DE LA MUJER"/>
    <s v="0001 - MINISTERIO DE LA MUJER"/>
    <s v="4 - SERVICIOS SOCIALES"/>
    <s v="4.6 - Equidad de género"/>
    <s v="4.6.01 - Acciones focalizada en mujeres"/>
    <s v="2.6 - BIENES MUEBLES, INMUEBLES E INTANGIBLES"/>
    <s v="2.6.1 - MOBILIARIO Y EQUIPO"/>
    <s v="N"/>
    <s v="00 - N/A"/>
    <s v="10 - FONDO GENERAL"/>
    <s v="(en blanco)"/>
    <s v="99 - MULTIPROVINCIAL"/>
    <n v="0"/>
    <n v="835999"/>
    <n v="835999"/>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1992889.8"/>
    <n v="1983826.1"/>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479271"/>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318313"/>
    <n v="6293866.539999999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456238.90999999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60697"/>
    <n v="5116861.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5708109"/>
    <n v="1346835.489999999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7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17088632"/>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2825777"/>
    <n v="1050119.2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75636.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538210.30000000005"/>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en blanco)"/>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24000.01"/>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65061.3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466573.01"/>
    <n v="304022.6800000000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467989.29"/>
    <n v="14679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75496.30000000016"/>
    <n v="56483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7"/>
    <n v="2998173.4500000007"/>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805078.75"/>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45727.1099999999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00387.3299999999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1675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91666.9"/>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7823.4"/>
    <n v="7823.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150494.7299999995"/>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237103.049999999"/>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351461.48"/>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215704"/>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68700"/>
    <n v="3370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11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60311.85"/>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444440"/>
    <n v="1429511"/>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4480953"/>
    <n v="14151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150000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13684490.82"/>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0"/>
    <n v="673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738500"/>
    <n v="37333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100000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727325"/>
    <n v="798756.79"/>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4943327"/>
    <n v="3097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322200"/>
    <n v="3218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27296964.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16494.3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9106814.5600000005"/>
    <n v="7590274.7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807269.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1062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602860"/>
    <n v="781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3721758"/>
    <n v="10409012.36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1449500"/>
    <n v="37512.1999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4057232"/>
    <n v="28307645.36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504000"/>
    <n v="1050320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54264152.92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99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6359663.7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48049.5999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22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5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270988.8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45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401114.790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2806510.199999999"/>
    <n v="1252606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18856.400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64712.32"/>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36182800"/>
    <n v="2478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43327060.900000006"/>
    <n v="39376923.35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46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3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1236474"/>
    <n v="26300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340000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14"/>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60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80000003"/>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7"/>
    <n v="97876713.1399999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98641.85999999998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09999999"/>
    <n v="6139913.80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72842.279999999"/>
    <n v="13938894.27"/>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1058542.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5513839.01000000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5708305.01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5833837.579999998"/>
    <n v="44259792.58000000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5531691.179999992"/>
    <n v="7395372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32037.84000000008"/>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68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11387710.03"/>
    <n v="77984688.35000000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9638435.1699999999"/>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64438448.10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30097.3500000000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6084012.849999999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100776997.8"/>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86980.5"/>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51700.01"/>
    <n v="254795.610000000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094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930675"/>
    <n v="1930673.46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255"/>
    <n v="8254.1"/>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389499"/>
    <n v="260857.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364000"/>
    <n v="1189365.0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12500"/>
    <n v="106370.4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947524.7699999996"/>
    <n v="3346043.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48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938001.4"/>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151788.2100000000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5370.49"/>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01 - DISTRITO NACIONAL"/>
    <n v="0"/>
    <n v="2325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80284"/>
    <n v="274709.71999999997"/>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01 - DISTRITO NACIONAL"/>
    <n v="0"/>
    <n v="317125"/>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2109917"/>
    <n v="5175897.07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
    <n v="41913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3505860.01"/>
    <n v="1473738.2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39189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83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76245074.98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2648863.840000004"/>
    <n v="5350555.2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21220341.38999999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7"/>
    <n v="1296534.84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02634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8649472.579999998"/>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4478769"/>
    <n v="1669895.29"/>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745383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551658"/>
    <n v="4763371.270000000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829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604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97800"/>
    <n v="164304.93"/>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1455742.4"/>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4797549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304001"/>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9"/>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1687866"/>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3.000000007"/>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8766451.239999998"/>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68919547"/>
    <n v="59108806.07999999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277141156.43000001"/>
    <n v="277141155.9599999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222234027.44999999"/>
    <n v="222234027.44999999"/>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219647044"/>
    <n v="219647043.03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76121788"/>
    <n v="29544997.30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24736836.670000002"/>
    <n v="24184312.93"/>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2147600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50635211.45000005"/>
    <n v="850635210.78999996"/>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87212143.72000003"/>
    <n v="279210142.85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14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43438266"/>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125263069.04999995"/>
    <n v="118905956.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169034486.3299999"/>
    <n v="764659807.5399999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17302525.50999999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2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11901975.199999999"/>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7415424.560000002"/>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89968638.129999995"/>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21561792.28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4079150.53"/>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333074649.88999999"/>
    <n v="333074646.38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62619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9.9999997764825821E-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779333425"/>
    <n v="761333423.3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8271708"/>
    <n v="28271707.149999999"/>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89317021"/>
    <n v="265856064.64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3054592.369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3256553.530000000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6000000014901161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36938696"/>
    <n v="134658215.6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137010990.5"/>
    <n v="137010988.74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70078736"/>
    <n v="69917638.01000000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2"/>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235445609"/>
    <n v="235445607.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252290085.95999998"/>
    <n v="252290084.65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530178679"/>
    <n v="1530178677.13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103325794"/>
    <n v="103325789.2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630231.54999999981"/>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531838.14"/>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144569.31000000006"/>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247328.24000000115"/>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247328.24000000022"/>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450992454"/>
    <n v="450992453.08999997"/>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626550196.21"/>
    <n v="1626550195.72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4318427"/>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000000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4325095"/>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46680645.120000005"/>
    <n v="39961526.64000000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76291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237362937"/>
    <n v="224362936.63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66793844"/>
    <n v="266793731.2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36814332.21000001"/>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5414605"/>
    <n v="55414604.6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80"/>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3600000.9899999984"/>
    <n v="3599998.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11749862.539999999"/>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6972794.399999999"/>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6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9884517.530000001"/>
    <n v="16317776.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39174405.599999994"/>
    <n v="19129219.21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49489610.99999997"/>
    <n v="30061057.0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20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401690138.16999996"/>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192949585.0299999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730669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460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5300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67096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31366336.43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38063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517341.460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5949243.48"/>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760282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2784004.59"/>
    <n v="2110822.2399999998"/>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49739.33000000007"/>
    <n v="524586.3899999999"/>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3784060.17"/>
    <n v="3784060.1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529410.639999999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91961.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457818.9400000000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917277.7599999998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3666946.77"/>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1 - SECRETARIADO ADMINISTRATIVO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7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7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100000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953591.8"/>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4248005"/>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183372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2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2891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97021164.659999996"/>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0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9243263.6899999976"/>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6"/>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139900900"/>
    <n v="4224926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21465414"/>
    <n v="324285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32192775"/>
    <n v="4292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266242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86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3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150873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407040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22181908"/>
    <n v="16577233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42893047"/>
    <n v="3293833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577467"/>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223825712"/>
    <n v="33007982.150000002"/>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7503621.01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169131167.23000002"/>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73314500.010000005"/>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7611248"/>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458427426.24"/>
    <n v="1407788862.8399997"/>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0900000"/>
    <n v="109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53289893.329999998"/>
    <n v="5328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2027520.390000001"/>
    <n v="420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68393535.49999988"/>
    <n v="368393535.49999994"/>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20010579.74000001"/>
    <n v="220010579.74000001"/>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en blanco)"/>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21522752.14"/>
    <n v="121522752.1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699997"/>
    <n v="5026189339.510001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9095716725"/>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02000000"/>
    <n v="20200000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89999997"/>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320906804.34000003"/>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5"/>
  </r>
  <r>
    <s v="2025"/>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en blanco)"/>
    <s v="99 - MULTIPROVINCIAL"/>
    <n v="0"/>
    <n v="855000000"/>
    <n v="854038345.04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114217187.73"/>
    <n v="10394317502.460001"/>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749999999.2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283371408.220000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39632615.87999998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2087639.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687040551.78999996"/>
    <n v="450504166.6299998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5615248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0 - N/A"/>
    <s v="0.0 - N/A"/>
    <s v="0.0.00 - N/A"/>
    <s v="2.5 - TRANSFERENCIAS DE CAPITAL"/>
    <s v="2.5.5 - TRANSFERENCIAS DE CAPITAL A INSTITUCIONES PÚBLICAS FINANCIERAS"/>
    <s v="N"/>
    <s v="00 - N/A"/>
    <s v="60 - CREDITO EXTERNO"/>
    <s v="(en blanco)"/>
    <s v="99 - MULTIPROVINCIAL"/>
    <n v="0"/>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93055987.849999979"/>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0"/>
  </r>
  <r>
    <s v="2025"/>
    <x v="0"/>
    <x v="0"/>
    <x v="1"/>
    <x v="10"/>
    <s v="2 - Poder Ejecutivo"/>
    <s v="0210 - MINISTERIO DE AGRICULTURA"/>
    <s v="0001 - MINISTERIO DE AGRICULTURA"/>
    <s v="2 - SERVICIOS ECONÓMICOS"/>
    <s v="2.2 - Agropecuaria, caza, pesca y silvicultura"/>
    <s v="2.2.04 - Conservación, ampliación y explotación racionalizada de reservas forestales."/>
    <s v="2.5 - TRANSFERENCIAS DE CAPITAL"/>
    <s v="2.5.1 - TRANSFERENCIAS DE CAPITAL AL SECTOR PRIVADO"/>
    <s v="S"/>
    <s v="09 - GESTION DE LA PARTE ALTA Y MEDIA DE LA CUENCA DEL RÍO YAQUE DEL NORTE EN LA VERTIENTE NORTE DE LA CORDILLERA CENTRAL."/>
    <s v="60 - CREDITO EXTERNO"/>
    <n v="14132"/>
    <s v="99 - MULTIPROVINCIAL"/>
    <n v="0"/>
    <n v="35244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60000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6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690798622.86999977"/>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2925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550000000"/>
    <n v="550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50 - CRÉDITO INTERNO"/>
    <s v="(en blanco)"/>
    <s v="99 - MULTIPROVINCIAL"/>
    <n v="0"/>
    <n v="1000000000"/>
    <n v="100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26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18333333.36999999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32133333.3399994"/>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184957494.81999999"/>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57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6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9166666.629999999"/>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3459766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194190871.63"/>
    <n v="194190871.63"/>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327319010.26000023"/>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10 - MINISTERIO DE AGRICULTURA"/>
    <s v="0001 - MINISTERIO DE AGRICULTURA"/>
    <s v="0 - N/A"/>
    <s v="0.0 - N/A"/>
    <s v="0.0.00 - N/A"/>
    <s v="4.1 - Incremento de activos financieros"/>
    <s v="4.1.2 - Incremento de activos financieros no corrientes"/>
    <s v="N"/>
    <s v="00 - N/A"/>
    <s v="50 - CRÉDITO INTERNO"/>
    <s v="(en blanco)"/>
    <s v="99 - MULTIPROVINCIAL"/>
    <n v="0"/>
    <n v="2000000000"/>
    <n v="200000000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3647895396.2199998"/>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30281868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68170923798.1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472323519.5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1F7E6F-091F-4C88-BB68-392219136B69}" name="TablaDinámica11" cacheId="5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0">
      <pivotArea outline="0" collapsedLevelsAreSubtotals="1" fieldPosition="0"/>
    </format>
    <format dxfId="1">
      <pivotArea type="all" dataOnly="0" outline="0" fieldPosition="0"/>
    </format>
    <format dxfId="2">
      <pivotArea outline="0" collapsedLevelsAreSubtotals="1" fieldPosition="0"/>
    </format>
    <format dxfId="3">
      <pivotArea field="1" type="button" dataOnly="0" labelOnly="1" outline="0" axis="axisRow" fieldPosition="0"/>
    </format>
    <format dxfId="4">
      <pivotArea dataOnly="0" labelOnly="1" fieldPosition="0">
        <references count="1">
          <reference field="1" count="0"/>
        </references>
      </pivotArea>
    </format>
    <format dxfId="5">
      <pivotArea dataOnly="0" labelOnly="1" grandRow="1" outline="0" fieldPosition="0"/>
    </format>
    <format dxfId="6">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96095-B658-4AAA-A053-DBBF872FB226}">
  <dimension ref="A1:F189"/>
  <sheetViews>
    <sheetView showGridLines="0" topLeftCell="A4" workbookViewId="0">
      <selection activeCell="C30" sqref="C30"/>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0" t="s">
        <v>2012</v>
      </c>
      <c r="B1" s="180"/>
      <c r="C1" s="180"/>
      <c r="D1" s="180"/>
      <c r="E1" s="180"/>
      <c r="F1" s="180"/>
    </row>
    <row r="2" spans="1:6" ht="20.25">
      <c r="A2" s="181" t="s">
        <v>0</v>
      </c>
      <c r="B2" s="181"/>
      <c r="C2" s="181"/>
      <c r="D2" s="181"/>
      <c r="E2" s="181"/>
      <c r="F2" s="181"/>
    </row>
    <row r="3" spans="1:6">
      <c r="A3" s="182" t="s">
        <v>1</v>
      </c>
      <c r="B3" s="182"/>
      <c r="C3" s="182"/>
      <c r="D3" s="182"/>
      <c r="E3" s="182"/>
      <c r="F3" s="182"/>
    </row>
    <row r="5" spans="1:6" ht="18.75">
      <c r="A5" s="183" t="s">
        <v>22</v>
      </c>
      <c r="B5" s="183"/>
      <c r="C5" s="183"/>
      <c r="D5" s="183"/>
      <c r="E5" s="183"/>
      <c r="F5" s="183"/>
    </row>
    <row r="6" spans="1:6" ht="18.75">
      <c r="A6" s="183" t="s">
        <v>303</v>
      </c>
      <c r="B6" s="183"/>
      <c r="C6" s="183"/>
      <c r="D6" s="183"/>
      <c r="E6" s="183"/>
      <c r="F6" s="183"/>
    </row>
    <row r="7" spans="1:6">
      <c r="A7" s="178" t="s">
        <v>2013</v>
      </c>
      <c r="B7" s="178"/>
      <c r="C7" s="178"/>
      <c r="D7" s="178"/>
      <c r="E7" s="178"/>
      <c r="F7" s="178"/>
    </row>
    <row r="8" spans="1:6">
      <c r="A8" s="178" t="s">
        <v>1998</v>
      </c>
      <c r="B8" s="178"/>
      <c r="C8" s="178"/>
      <c r="D8" s="178"/>
      <c r="E8" s="178"/>
      <c r="F8" s="178"/>
    </row>
    <row r="9" spans="1:6" ht="15.75">
      <c r="A9" s="179" t="s">
        <v>2014</v>
      </c>
      <c r="B9" s="179"/>
      <c r="C9" s="179"/>
      <c r="D9" s="179"/>
      <c r="E9" s="179"/>
      <c r="F9" s="179"/>
    </row>
    <row r="13" spans="1:6">
      <c r="A13" s="170" t="s">
        <v>2015</v>
      </c>
      <c r="B13" s="170" t="s">
        <v>360</v>
      </c>
      <c r="C13" s="170" t="s">
        <v>1986</v>
      </c>
      <c r="D13" s="170" t="s">
        <v>361</v>
      </c>
    </row>
    <row r="14" spans="1:6">
      <c r="A14" s="171" t="s">
        <v>304</v>
      </c>
      <c r="B14" s="172">
        <v>1592355121494</v>
      </c>
      <c r="C14" s="172">
        <v>1672493188017.9402</v>
      </c>
      <c r="D14" s="172">
        <v>1424282141347.2703</v>
      </c>
    </row>
    <row r="15" spans="1:6">
      <c r="A15" s="173" t="s">
        <v>10</v>
      </c>
      <c r="B15" s="172">
        <v>1484234610959</v>
      </c>
      <c r="C15" s="172">
        <v>1562372677482.9402</v>
      </c>
      <c r="D15" s="172">
        <v>1341645085004.1204</v>
      </c>
    </row>
    <row r="16" spans="1:6">
      <c r="A16" s="174" t="s">
        <v>11</v>
      </c>
      <c r="B16" s="172">
        <v>1308196684792</v>
      </c>
      <c r="C16" s="172">
        <v>1348906098548.7002</v>
      </c>
      <c r="D16" s="172">
        <v>1182844033712.8801</v>
      </c>
    </row>
    <row r="17" spans="1:4">
      <c r="A17" s="175" t="s">
        <v>24</v>
      </c>
      <c r="B17" s="172">
        <v>516919627204</v>
      </c>
      <c r="C17" s="172">
        <v>530779155093.96002</v>
      </c>
      <c r="D17" s="172">
        <v>451481550147.22034</v>
      </c>
    </row>
    <row r="18" spans="1:4">
      <c r="A18" s="175" t="s">
        <v>25</v>
      </c>
      <c r="B18" s="172">
        <v>90986168678</v>
      </c>
      <c r="C18" s="172">
        <v>91926500529.860001</v>
      </c>
      <c r="D18" s="172">
        <v>80297436332.610001</v>
      </c>
    </row>
    <row r="19" spans="1:4">
      <c r="A19" s="175" t="s">
        <v>12</v>
      </c>
      <c r="B19" s="172">
        <v>298486441612</v>
      </c>
      <c r="C19" s="172">
        <v>295128665638</v>
      </c>
      <c r="D19" s="172">
        <v>256376496895.01999</v>
      </c>
    </row>
    <row r="20" spans="1:4">
      <c r="A20" s="175" t="s">
        <v>26</v>
      </c>
      <c r="B20" s="172">
        <v>13500000000</v>
      </c>
      <c r="C20" s="172">
        <v>14787720970.379999</v>
      </c>
      <c r="D20" s="172">
        <v>13323988259.470001</v>
      </c>
    </row>
    <row r="21" spans="1:4">
      <c r="A21" s="175" t="s">
        <v>27</v>
      </c>
      <c r="B21" s="172">
        <v>388252040903</v>
      </c>
      <c r="C21" s="172">
        <v>414219066606.46002</v>
      </c>
      <c r="D21" s="172">
        <v>379556138029.42993</v>
      </c>
    </row>
    <row r="22" spans="1:4">
      <c r="A22" s="175" t="s">
        <v>28</v>
      </c>
      <c r="B22" s="172">
        <v>52406395</v>
      </c>
      <c r="C22" s="172">
        <v>2064989710.04</v>
      </c>
      <c r="D22" s="172">
        <v>1808424049.1300001</v>
      </c>
    </row>
    <row r="23" spans="1:4">
      <c r="A23" s="174" t="s">
        <v>13</v>
      </c>
      <c r="B23" s="172">
        <v>176037926167</v>
      </c>
      <c r="C23" s="172">
        <v>213466578934.23999</v>
      </c>
      <c r="D23" s="172">
        <v>158801051291.24002</v>
      </c>
    </row>
    <row r="24" spans="1:4">
      <c r="A24" s="175" t="s">
        <v>29</v>
      </c>
      <c r="B24" s="172">
        <v>53162528542</v>
      </c>
      <c r="C24" s="172">
        <v>73810819053.169983</v>
      </c>
      <c r="D24" s="172">
        <v>55877147402.640022</v>
      </c>
    </row>
    <row r="25" spans="1:4">
      <c r="A25" s="175" t="s">
        <v>30</v>
      </c>
      <c r="B25" s="172">
        <v>60255319620</v>
      </c>
      <c r="C25" s="172">
        <v>59417907786.100014</v>
      </c>
      <c r="D25" s="172">
        <v>37537643140.32</v>
      </c>
    </row>
    <row r="26" spans="1:4">
      <c r="A26" s="175" t="s">
        <v>31</v>
      </c>
      <c r="B26" s="172">
        <v>10094704</v>
      </c>
      <c r="C26" s="172">
        <v>145807062.40000001</v>
      </c>
      <c r="D26" s="172">
        <v>101506996.26000001</v>
      </c>
    </row>
    <row r="27" spans="1:4">
      <c r="A27" s="175" t="s">
        <v>32</v>
      </c>
      <c r="B27" s="172">
        <v>1045835769</v>
      </c>
      <c r="C27" s="172">
        <v>4108421888.6900001</v>
      </c>
      <c r="D27" s="172">
        <v>2259129353.9400001</v>
      </c>
    </row>
    <row r="28" spans="1:4">
      <c r="A28" s="175" t="s">
        <v>33</v>
      </c>
      <c r="B28" s="172">
        <v>60117023257</v>
      </c>
      <c r="C28" s="172">
        <v>75656304133.62001</v>
      </c>
      <c r="D28" s="172">
        <v>63025624398.080002</v>
      </c>
    </row>
    <row r="29" spans="1:4">
      <c r="A29" s="175" t="s">
        <v>34</v>
      </c>
      <c r="B29" s="172">
        <v>1447124275</v>
      </c>
      <c r="C29" s="172">
        <v>327319010.26000023</v>
      </c>
      <c r="D29" s="172">
        <v>0</v>
      </c>
    </row>
    <row r="30" spans="1:4">
      <c r="A30" s="173" t="s">
        <v>305</v>
      </c>
      <c r="B30" s="172">
        <v>108120510535</v>
      </c>
      <c r="C30" s="172">
        <v>110120510535</v>
      </c>
      <c r="D30" s="172">
        <v>82637056343.150009</v>
      </c>
    </row>
    <row r="31" spans="1:4">
      <c r="A31" s="174" t="s">
        <v>21</v>
      </c>
      <c r="B31" s="172">
        <v>108120510535</v>
      </c>
      <c r="C31" s="172">
        <v>110120510535</v>
      </c>
      <c r="D31" s="172">
        <v>82637056343.150009</v>
      </c>
    </row>
    <row r="32" spans="1:4">
      <c r="A32" s="175" t="s">
        <v>36</v>
      </c>
      <c r="B32" s="172">
        <v>5117721882</v>
      </c>
      <c r="C32" s="172">
        <v>13579300000</v>
      </c>
      <c r="D32" s="172">
        <v>5647895396.2199993</v>
      </c>
    </row>
    <row r="33" spans="1:4">
      <c r="A33" s="175" t="s">
        <v>37</v>
      </c>
      <c r="B33" s="172">
        <v>103002788653</v>
      </c>
      <c r="C33" s="172">
        <v>96541210535</v>
      </c>
      <c r="D33" s="172">
        <v>76989160946.930008</v>
      </c>
    </row>
    <row r="34" spans="1:4">
      <c r="A34" s="175" t="s">
        <v>1992</v>
      </c>
      <c r="B34" s="172">
        <v>0</v>
      </c>
      <c r="C34" s="172">
        <v>0</v>
      </c>
      <c r="D34" s="172">
        <v>0</v>
      </c>
    </row>
    <row r="35" spans="1:4">
      <c r="A35" s="171" t="s">
        <v>240</v>
      </c>
      <c r="B35" s="172">
        <v>1592355121494</v>
      </c>
      <c r="C35" s="172">
        <v>1672493188017.9402</v>
      </c>
      <c r="D35" s="172">
        <v>1424282141347.2703</v>
      </c>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E17" sqref="E17"/>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0" t="s">
        <v>1967</v>
      </c>
      <c r="B1" s="180"/>
      <c r="C1" s="180"/>
      <c r="D1" s="180"/>
      <c r="E1" s="180"/>
      <c r="F1" s="180"/>
      <c r="G1" s="180"/>
      <c r="H1" s="180"/>
      <c r="I1" s="180"/>
      <c r="J1" s="180"/>
    </row>
    <row r="2" spans="1:15" ht="20.25">
      <c r="A2" s="181" t="s">
        <v>0</v>
      </c>
      <c r="B2" s="181"/>
      <c r="C2" s="181"/>
      <c r="D2" s="181"/>
      <c r="E2" s="181"/>
      <c r="F2" s="181"/>
      <c r="G2" s="181"/>
      <c r="H2" s="181"/>
      <c r="I2" s="181"/>
      <c r="J2" s="181"/>
    </row>
    <row r="3" spans="1:15" s="13" customFormat="1" ht="28.5" customHeight="1">
      <c r="A3" s="185" t="s">
        <v>1</v>
      </c>
      <c r="B3" s="185"/>
      <c r="C3" s="185"/>
      <c r="D3" s="185"/>
      <c r="E3" s="185"/>
      <c r="F3" s="185"/>
      <c r="G3" s="185"/>
      <c r="H3" s="185"/>
      <c r="I3" s="185"/>
      <c r="J3" s="185"/>
      <c r="O3" s="14"/>
    </row>
    <row r="4" spans="1:15" ht="18.75" customHeight="1">
      <c r="A4" s="186" t="s">
        <v>2</v>
      </c>
      <c r="B4" s="186"/>
      <c r="C4" s="186"/>
      <c r="D4" s="186"/>
      <c r="E4" s="186"/>
      <c r="F4" s="186"/>
      <c r="G4" s="186"/>
      <c r="H4" s="186"/>
      <c r="I4" s="186"/>
      <c r="J4" s="186"/>
    </row>
    <row r="5" spans="1:15" ht="18.75" customHeight="1">
      <c r="A5" s="186" t="s">
        <v>3</v>
      </c>
      <c r="B5" s="186"/>
      <c r="C5" s="186"/>
      <c r="D5" s="186"/>
      <c r="E5" s="186"/>
      <c r="F5" s="186"/>
      <c r="G5" s="186"/>
      <c r="H5" s="186"/>
      <c r="I5" s="186"/>
      <c r="J5" s="186"/>
    </row>
    <row r="6" spans="1:15" ht="18.75">
      <c r="A6" s="184" t="s">
        <v>1999</v>
      </c>
      <c r="B6" s="184"/>
      <c r="C6" s="184"/>
      <c r="D6" s="184"/>
      <c r="E6" s="184"/>
      <c r="F6" s="184"/>
      <c r="G6" s="184"/>
      <c r="H6" s="184"/>
      <c r="I6" s="184"/>
      <c r="J6" s="184"/>
    </row>
    <row r="7" spans="1:15" ht="18.75">
      <c r="A7" s="190" t="s">
        <v>275</v>
      </c>
      <c r="B7" s="190"/>
      <c r="C7" s="190"/>
      <c r="D7" s="190"/>
      <c r="E7" s="190"/>
      <c r="F7" s="190"/>
      <c r="G7" s="190"/>
      <c r="H7" s="190"/>
      <c r="I7" s="190"/>
      <c r="J7" s="190"/>
    </row>
    <row r="8" spans="1:15" ht="15.75">
      <c r="A8" s="191" t="s">
        <v>4</v>
      </c>
      <c r="B8" s="191"/>
      <c r="C8" s="191"/>
      <c r="D8" s="191"/>
      <c r="E8" s="191"/>
      <c r="F8" s="191"/>
      <c r="G8" s="191"/>
      <c r="H8" s="191"/>
      <c r="I8" s="191"/>
      <c r="J8" s="191"/>
    </row>
    <row r="9" spans="1:15" ht="15.75">
      <c r="A9" s="15"/>
      <c r="B9" s="15"/>
      <c r="C9" s="15"/>
      <c r="D9" s="15"/>
      <c r="E9" s="15"/>
      <c r="F9" s="15"/>
      <c r="G9" s="15"/>
    </row>
    <row r="10" spans="1:15">
      <c r="C10" s="192" t="s">
        <v>5</v>
      </c>
      <c r="D10" s="16" t="s">
        <v>312</v>
      </c>
      <c r="E10" s="195" t="s">
        <v>1962</v>
      </c>
      <c r="F10" s="193" t="s">
        <v>299</v>
      </c>
      <c r="G10" s="193" t="s">
        <v>300</v>
      </c>
      <c r="H10" s="193" t="s">
        <v>274</v>
      </c>
    </row>
    <row r="11" spans="1:15" ht="15.75" thickBot="1">
      <c r="C11" s="192"/>
      <c r="D11" s="165" t="s">
        <v>275</v>
      </c>
      <c r="E11" s="196"/>
      <c r="F11" s="194"/>
      <c r="G11" s="194"/>
      <c r="H11" s="194"/>
    </row>
    <row r="12" spans="1:15" s="166" customFormat="1" ht="15" customHeight="1">
      <c r="C12" s="192"/>
      <c r="D12" s="167">
        <v>1</v>
      </c>
      <c r="E12" s="167">
        <v>2</v>
      </c>
      <c r="F12" s="167">
        <v>3</v>
      </c>
      <c r="G12" s="167" t="s">
        <v>1960</v>
      </c>
      <c r="H12" s="167" t="s">
        <v>1961</v>
      </c>
    </row>
    <row r="13" spans="1:15">
      <c r="C13" s="19" t="s">
        <v>6</v>
      </c>
      <c r="D13" s="20">
        <f>D14+D16</f>
        <v>1241364.7314939999</v>
      </c>
      <c r="E13" s="20">
        <f>E14+E16</f>
        <v>1280436.36727193</v>
      </c>
      <c r="F13" s="20">
        <f>F14+F16</f>
        <v>1126736</v>
      </c>
      <c r="G13" s="107">
        <f>IFERROR(F13/E13,"-")</f>
        <v>0.87996251028124051</v>
      </c>
      <c r="H13" s="116">
        <f>F13/$D$34</f>
        <v>0.14140587311212877</v>
      </c>
      <c r="J13" s="158"/>
    </row>
    <row r="14" spans="1:15">
      <c r="C14" s="157" t="s">
        <v>7</v>
      </c>
      <c r="D14" s="158">
        <v>1240428.3720559999</v>
      </c>
      <c r="E14" s="158">
        <v>1278202.7102967701</v>
      </c>
      <c r="F14" s="158">
        <f>1125402+F15</f>
        <v>1125734</v>
      </c>
      <c r="G14" s="159">
        <f t="shared" ref="G14:G21" si="0">IFERROR(F14/E14,"-")</f>
        <v>0.88071632999325256</v>
      </c>
      <c r="H14" s="160">
        <f t="shared" ref="H14:H20" si="1">F14/$D$34</f>
        <v>0.14128012166293538</v>
      </c>
      <c r="I14" s="164"/>
      <c r="J14" s="158"/>
      <c r="K14" s="156"/>
    </row>
    <row r="15" spans="1:15">
      <c r="C15" s="154" t="s">
        <v>8</v>
      </c>
      <c r="D15" s="117">
        <v>535.15810899999997</v>
      </c>
      <c r="E15" s="117">
        <v>954.51483867999991</v>
      </c>
      <c r="F15" s="117">
        <v>332</v>
      </c>
      <c r="G15" s="118">
        <f t="shared" si="0"/>
        <v>0.34782067972785352</v>
      </c>
      <c r="H15" s="119">
        <f t="shared" si="1"/>
        <v>4.1666148834533332E-5</v>
      </c>
      <c r="I15" s="65"/>
      <c r="J15" s="162"/>
      <c r="K15" s="48"/>
    </row>
    <row r="16" spans="1:15">
      <c r="C16" s="157" t="s">
        <v>9</v>
      </c>
      <c r="D16" s="158">
        <v>936.35943799999995</v>
      </c>
      <c r="E16" s="158">
        <v>2233.65697516</v>
      </c>
      <c r="F16" s="158">
        <f>845+F17</f>
        <v>1002</v>
      </c>
      <c r="G16" s="159">
        <f t="shared" si="0"/>
        <v>0.4485917090864972</v>
      </c>
      <c r="H16" s="160">
        <f t="shared" si="1"/>
        <v>1.2575144919338072E-4</v>
      </c>
      <c r="I16" s="65"/>
      <c r="J16" s="155"/>
      <c r="K16" s="156"/>
    </row>
    <row r="17" spans="3:13">
      <c r="C17" s="154" t="s">
        <v>313</v>
      </c>
      <c r="D17" s="117">
        <v>0</v>
      </c>
      <c r="E17" s="117">
        <v>1241.39876908</v>
      </c>
      <c r="F17" s="117">
        <v>157</v>
      </c>
      <c r="G17" s="118">
        <f t="shared" si="0"/>
        <v>0.12647023978955016</v>
      </c>
      <c r="H17" s="119">
        <f t="shared" si="1"/>
        <v>1.970357038259558E-5</v>
      </c>
      <c r="I17" s="65"/>
      <c r="J17" s="161"/>
    </row>
    <row r="18" spans="3:13">
      <c r="C18" s="19" t="s">
        <v>10</v>
      </c>
      <c r="D18" s="20">
        <f>D19+D21</f>
        <v>1484234.6109590002</v>
      </c>
      <c r="E18" s="20">
        <f>E19+E21</f>
        <v>1562372.6774829403</v>
      </c>
      <c r="F18" s="20">
        <f>F19+F21</f>
        <v>1341645.0850041197</v>
      </c>
      <c r="G18" s="107">
        <f t="shared" si="0"/>
        <v>0.85872282864391636</v>
      </c>
      <c r="H18" s="116">
        <f>F18/$D$34</f>
        <v>0.1683770596231981</v>
      </c>
    </row>
    <row r="19" spans="3:13">
      <c r="C19" s="157" t="s">
        <v>11</v>
      </c>
      <c r="D19" s="158">
        <v>1308196.6847920001</v>
      </c>
      <c r="E19" s="158">
        <v>1348906.0985487003</v>
      </c>
      <c r="F19" s="158">
        <v>1182844.0337128798</v>
      </c>
      <c r="G19" s="159">
        <f t="shared" si="0"/>
        <v>0.8768913084354143</v>
      </c>
      <c r="H19" s="160">
        <f t="shared" si="1"/>
        <v>0.14844745649614641</v>
      </c>
      <c r="J19" s="65"/>
    </row>
    <row r="20" spans="3:13">
      <c r="C20" s="114" t="s">
        <v>12</v>
      </c>
      <c r="D20" s="117">
        <v>298486.441612</v>
      </c>
      <c r="E20" s="117">
        <v>295128.66563800001</v>
      </c>
      <c r="F20" s="117">
        <v>256376.49689501998</v>
      </c>
      <c r="G20" s="118">
        <f t="shared" si="0"/>
        <v>0.86869398586136393</v>
      </c>
      <c r="H20" s="119">
        <f t="shared" si="1"/>
        <v>3.2175365293084866E-2</v>
      </c>
    </row>
    <row r="21" spans="3:13">
      <c r="C21" s="157" t="s">
        <v>13</v>
      </c>
      <c r="D21" s="158">
        <v>176037.926167</v>
      </c>
      <c r="E21" s="158">
        <v>213466.57893424001</v>
      </c>
      <c r="F21" s="158">
        <v>158801.05129123997</v>
      </c>
      <c r="G21" s="159">
        <f t="shared" si="0"/>
        <v>0.74391528680543395</v>
      </c>
      <c r="H21" s="160">
        <f>F21/$D$34</f>
        <v>1.9929603127051707E-2</v>
      </c>
      <c r="K21" s="17"/>
    </row>
    <row r="22" spans="3:13">
      <c r="C22" s="120" t="s">
        <v>14</v>
      </c>
      <c r="D22" s="120"/>
      <c r="E22" s="120"/>
      <c r="F22" s="120"/>
      <c r="G22" s="121"/>
      <c r="H22" s="18"/>
    </row>
    <row r="23" spans="3:13">
      <c r="C23" s="122" t="s">
        <v>15</v>
      </c>
      <c r="D23" s="123">
        <f>(D14-D19)</f>
        <v>-67768.312736000167</v>
      </c>
      <c r="E23" s="123">
        <f>(E14-E19)</f>
        <v>-70703.388251930242</v>
      </c>
      <c r="F23" s="123">
        <f>(F14-F19)</f>
        <v>-57110.033712879755</v>
      </c>
      <c r="G23" s="118">
        <f>IFERROR(F23/E23,"-")</f>
        <v>0.80774111573529317</v>
      </c>
      <c r="H23" s="124">
        <f>F23/$D$34</f>
        <v>-7.1673348332110367E-3</v>
      </c>
      <c r="J23" s="10"/>
      <c r="K23" s="65"/>
    </row>
    <row r="24" spans="3:13">
      <c r="C24" s="122" t="s">
        <v>16</v>
      </c>
      <c r="D24" s="123">
        <f>(D16-D21)</f>
        <v>-175101.56672899998</v>
      </c>
      <c r="E24" s="123">
        <f>(E16-E21)</f>
        <v>-211232.92195908001</v>
      </c>
      <c r="F24" s="123">
        <f>(F16-F21)</f>
        <v>-157799.05129123997</v>
      </c>
      <c r="G24" s="118">
        <f>IFERROR(F24/E24,"-")</f>
        <v>0.74703815024539011</v>
      </c>
      <c r="H24" s="124">
        <f>F24/$D$34</f>
        <v>-1.9803851677858326E-2</v>
      </c>
    </row>
    <row r="25" spans="3:13">
      <c r="C25" s="122" t="s">
        <v>17</v>
      </c>
      <c r="D25" s="123">
        <f>(D13-(D18-D20))</f>
        <v>55616.56214699964</v>
      </c>
      <c r="E25" s="123">
        <f>(E13-(E18-E20))</f>
        <v>13192.355426989729</v>
      </c>
      <c r="F25" s="123">
        <f>(F13-(F18-F20))</f>
        <v>41467.411890900228</v>
      </c>
      <c r="G25" s="118">
        <f>IFERROR(F25/E25,"-")</f>
        <v>3.1432909854796405</v>
      </c>
      <c r="H25" s="124">
        <f>F25/$D$34</f>
        <v>5.2041787820155004E-3</v>
      </c>
    </row>
    <row r="26" spans="3:13">
      <c r="C26" s="122" t="s">
        <v>18</v>
      </c>
      <c r="D26" s="123">
        <f>D13-D18</f>
        <v>-242869.87946500024</v>
      </c>
      <c r="E26" s="123">
        <f>E13-E18</f>
        <v>-281936.31021101028</v>
      </c>
      <c r="F26" s="123">
        <f>F13-F18</f>
        <v>-214909.08500411967</v>
      </c>
      <c r="G26" s="118">
        <f>IFERROR(F26/E26,"-")</f>
        <v>0.76226111082774239</v>
      </c>
      <c r="H26" s="124">
        <f>F26/$D$34</f>
        <v>-2.6971186511069355E-2</v>
      </c>
    </row>
    <row r="27" spans="3:13">
      <c r="C27" s="120" t="s">
        <v>19</v>
      </c>
      <c r="D27" s="125">
        <f>D29-D31</f>
        <v>242869.87946500001</v>
      </c>
      <c r="E27" s="125">
        <f>E29-E31</f>
        <v>274610.08847800002</v>
      </c>
      <c r="F27" s="125">
        <f>F29-F31</f>
        <v>278441.94365685002</v>
      </c>
      <c r="G27" s="121">
        <f>IFERROR(F27/E27,"-")</f>
        <v>1.0139538033729485</v>
      </c>
      <c r="H27" s="126">
        <f>F27/$D$34</f>
        <v>3.4944588753563426E-2</v>
      </c>
    </row>
    <row r="28" spans="3:13">
      <c r="C28" s="127"/>
      <c r="D28" s="127"/>
      <c r="E28" s="127"/>
      <c r="F28" s="127"/>
      <c r="G28" s="128"/>
      <c r="H28" s="124"/>
    </row>
    <row r="29" spans="3:13" ht="17.25" customHeight="1">
      <c r="C29" s="19" t="s">
        <v>20</v>
      </c>
      <c r="D29" s="20">
        <v>350990.39</v>
      </c>
      <c r="E29" s="20">
        <v>384730.59901300003</v>
      </c>
      <c r="F29" s="20">
        <v>361079</v>
      </c>
      <c r="G29" s="107">
        <f>IFERROR(F29/E29,"-")</f>
        <v>0.93852425808168993</v>
      </c>
      <c r="H29" s="100">
        <f>F29/$D$34</f>
        <v>4.5315576370555603E-2</v>
      </c>
    </row>
    <row r="30" spans="3:13">
      <c r="C30" s="129"/>
      <c r="D30" s="130"/>
      <c r="E30" s="130"/>
      <c r="F30" s="130"/>
      <c r="G30" s="131"/>
      <c r="H30" s="124"/>
    </row>
    <row r="31" spans="3:13">
      <c r="C31" s="19" t="s">
        <v>21</v>
      </c>
      <c r="D31" s="20">
        <v>108120.51053499999</v>
      </c>
      <c r="E31" s="20">
        <v>110120.51053499999</v>
      </c>
      <c r="F31" s="20">
        <v>82637.056343150005</v>
      </c>
      <c r="G31" s="107">
        <f>IFERROR(F31/E31,"-")</f>
        <v>0.75042383967957704</v>
      </c>
      <c r="H31" s="101">
        <f>F31/$D$34</f>
        <v>1.0370987616992183E-2</v>
      </c>
    </row>
    <row r="32" spans="3:13">
      <c r="F32" s="65"/>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88" t="s">
        <v>1969</v>
      </c>
      <c r="D37" s="188"/>
      <c r="E37" s="188"/>
      <c r="F37" s="188"/>
      <c r="G37" s="188"/>
      <c r="H37" s="188"/>
      <c r="I37" s="24"/>
    </row>
    <row r="38" spans="3:12" ht="24.75" customHeight="1">
      <c r="C38" s="189" t="s">
        <v>2000</v>
      </c>
      <c r="D38" s="189"/>
      <c r="E38" s="189"/>
      <c r="F38" s="189"/>
      <c r="G38" s="189"/>
      <c r="H38" s="189"/>
      <c r="I38" s="140"/>
    </row>
    <row r="39" spans="3:12" ht="36" customHeight="1">
      <c r="C39" s="189" t="s">
        <v>1964</v>
      </c>
      <c r="D39" s="189"/>
      <c r="E39" s="189"/>
      <c r="F39" s="189"/>
      <c r="G39" s="189"/>
      <c r="H39" s="139"/>
      <c r="I39" s="140"/>
    </row>
    <row r="40" spans="3:12" ht="27" customHeight="1">
      <c r="C40" s="189" t="s">
        <v>1984</v>
      </c>
      <c r="D40" s="189"/>
      <c r="E40" s="189"/>
      <c r="F40" s="189"/>
      <c r="G40" s="189"/>
      <c r="H40" s="189"/>
      <c r="I40" s="140"/>
    </row>
    <row r="41" spans="3:12">
      <c r="C41" s="189" t="s">
        <v>1968</v>
      </c>
      <c r="D41" s="189"/>
      <c r="E41" s="189"/>
      <c r="F41" s="189"/>
      <c r="G41" s="189"/>
      <c r="H41" s="189"/>
      <c r="I41" s="189"/>
    </row>
    <row r="42" spans="3:12">
      <c r="C42" s="187" t="s">
        <v>309</v>
      </c>
      <c r="D42" s="187"/>
      <c r="E42" s="21"/>
    </row>
  </sheetData>
  <mergeCells count="19">
    <mergeCell ref="C42:D42"/>
    <mergeCell ref="C37:H37"/>
    <mergeCell ref="C38:H38"/>
    <mergeCell ref="C41:I41"/>
    <mergeCell ref="A7:J7"/>
    <mergeCell ref="A8:J8"/>
    <mergeCell ref="C10:C12"/>
    <mergeCell ref="F10:F11"/>
    <mergeCell ref="G10:G11"/>
    <mergeCell ref="H10:H11"/>
    <mergeCell ref="E10:E11"/>
    <mergeCell ref="C39:G39"/>
    <mergeCell ref="C40:H40"/>
    <mergeCell ref="A6:J6"/>
    <mergeCell ref="A1:J1"/>
    <mergeCell ref="A2:J2"/>
    <mergeCell ref="A3:J3"/>
    <mergeCell ref="A4:J4"/>
    <mergeCell ref="A5:J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topLeftCell="A7" zoomScaleNormal="100" workbookViewId="0">
      <selection activeCell="D30" sqref="D30:E31"/>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0" t="s">
        <v>1967</v>
      </c>
      <c r="B1" s="180"/>
      <c r="C1" s="180"/>
      <c r="D1" s="180"/>
      <c r="E1" s="180"/>
      <c r="F1" s="180"/>
      <c r="G1" s="28"/>
      <c r="H1" s="28"/>
    </row>
    <row r="2" spans="1:10" ht="21" customHeight="1">
      <c r="A2" s="181" t="s">
        <v>0</v>
      </c>
      <c r="B2" s="181"/>
      <c r="C2" s="181"/>
      <c r="D2" s="181"/>
      <c r="E2" s="181"/>
      <c r="F2" s="181"/>
      <c r="G2" s="29"/>
      <c r="H2" s="29"/>
    </row>
    <row r="3" spans="1:10" ht="15" customHeight="1">
      <c r="A3" s="182" t="s">
        <v>1</v>
      </c>
      <c r="B3" s="182"/>
      <c r="C3" s="182"/>
      <c r="D3" s="182"/>
      <c r="E3" s="182"/>
      <c r="F3" s="182"/>
      <c r="G3" s="30"/>
      <c r="H3" s="31"/>
    </row>
    <row r="4" spans="1:10" ht="18.75">
      <c r="A4" s="197" t="s">
        <v>22</v>
      </c>
      <c r="B4" s="197"/>
      <c r="C4" s="197"/>
      <c r="D4" s="197"/>
      <c r="E4" s="197"/>
      <c r="F4" s="197"/>
      <c r="G4" s="32"/>
      <c r="H4" s="33"/>
    </row>
    <row r="5" spans="1:10" ht="18.75" customHeight="1">
      <c r="A5" s="183" t="s">
        <v>23</v>
      </c>
      <c r="B5" s="183"/>
      <c r="C5" s="183"/>
      <c r="D5" s="183"/>
      <c r="E5" s="183"/>
      <c r="F5" s="183"/>
      <c r="G5" s="32"/>
      <c r="H5" s="32"/>
    </row>
    <row r="6" spans="1:10" ht="18.75">
      <c r="A6" s="199" t="s">
        <v>1999</v>
      </c>
      <c r="B6" s="199"/>
      <c r="C6" s="199"/>
      <c r="D6" s="199"/>
      <c r="E6" s="199"/>
      <c r="F6" s="199"/>
      <c r="G6" s="10"/>
      <c r="H6" s="34"/>
    </row>
    <row r="7" spans="1:10" ht="18.75">
      <c r="A7" s="190" t="s">
        <v>275</v>
      </c>
      <c r="B7" s="190"/>
      <c r="C7" s="190"/>
      <c r="D7" s="190"/>
      <c r="E7" s="190"/>
      <c r="F7" s="190"/>
      <c r="G7" s="35"/>
      <c r="H7" s="35"/>
      <c r="I7" s="35"/>
      <c r="J7" s="35"/>
    </row>
    <row r="8" spans="1:10" ht="15.75">
      <c r="A8" s="179" t="s">
        <v>4</v>
      </c>
      <c r="B8" s="179"/>
      <c r="C8" s="179"/>
      <c r="D8" s="179"/>
      <c r="E8" s="179"/>
      <c r="F8" s="179"/>
      <c r="G8" s="10"/>
      <c r="H8" s="36"/>
    </row>
    <row r="9" spans="1:10">
      <c r="G9" s="10"/>
    </row>
    <row r="10" spans="1:10">
      <c r="G10" s="10"/>
      <c r="H10" s="10"/>
    </row>
    <row r="11" spans="1:10" ht="15" customHeight="1">
      <c r="B11" s="198" t="s">
        <v>5</v>
      </c>
      <c r="C11" s="38" t="s">
        <v>312</v>
      </c>
      <c r="D11" s="200" t="s">
        <v>1962</v>
      </c>
      <c r="E11" s="200" t="s">
        <v>299</v>
      </c>
      <c r="G11" s="10"/>
    </row>
    <row r="12" spans="1:10" ht="15" customHeight="1">
      <c r="B12" s="198"/>
      <c r="C12" s="16" t="s">
        <v>275</v>
      </c>
      <c r="D12" s="200"/>
      <c r="E12" s="200"/>
      <c r="F12" s="10"/>
      <c r="G12" s="10"/>
      <c r="H12" s="10"/>
      <c r="I12" s="10"/>
    </row>
    <row r="13" spans="1:10">
      <c r="B13" s="39" t="s">
        <v>10</v>
      </c>
      <c r="C13" s="40">
        <f>+C14+C21</f>
        <v>1484234.610959</v>
      </c>
      <c r="D13" s="40">
        <f>+D14+D21</f>
        <v>1562372.6774829403</v>
      </c>
      <c r="E13" s="40">
        <f>+E14+E21</f>
        <v>1341645.0850041197</v>
      </c>
      <c r="G13" s="10"/>
      <c r="H13" s="10"/>
      <c r="I13" s="10"/>
    </row>
    <row r="14" spans="1:10">
      <c r="B14" s="41" t="s">
        <v>11</v>
      </c>
      <c r="C14" s="42">
        <f>SUM(C15:C20)</f>
        <v>1308196.6847919999</v>
      </c>
      <c r="D14" s="42">
        <f>SUM(D15:D20)</f>
        <v>1348906.0985487003</v>
      </c>
      <c r="E14" s="42">
        <f>SUM(E15:E20)</f>
        <v>1182844.0337128798</v>
      </c>
      <c r="F14" s="109"/>
      <c r="G14" s="10"/>
      <c r="H14" s="10"/>
      <c r="I14" s="10"/>
    </row>
    <row r="15" spans="1:10" ht="12.75" customHeight="1">
      <c r="B15" s="43" t="s">
        <v>24</v>
      </c>
      <c r="C15" s="44">
        <v>516919.62720400002</v>
      </c>
      <c r="D15" s="44">
        <v>530779.15509396046</v>
      </c>
      <c r="E15" s="44">
        <v>451481.55014721985</v>
      </c>
      <c r="F15" s="44"/>
      <c r="G15" s="10"/>
      <c r="H15" s="10"/>
      <c r="I15" s="10"/>
    </row>
    <row r="16" spans="1:10">
      <c r="B16" s="43" t="s">
        <v>25</v>
      </c>
      <c r="C16" s="44">
        <v>90986.168678000002</v>
      </c>
      <c r="D16" s="44">
        <v>91926.500529860001</v>
      </c>
      <c r="E16" s="44">
        <v>80297.436332609999</v>
      </c>
      <c r="F16" s="45"/>
      <c r="G16" s="10"/>
      <c r="H16" s="10"/>
    </row>
    <row r="17" spans="2:10">
      <c r="B17" s="43" t="s">
        <v>12</v>
      </c>
      <c r="C17" s="44">
        <v>298486.441612</v>
      </c>
      <c r="D17" s="44">
        <v>295128.66563800001</v>
      </c>
      <c r="E17" s="44">
        <v>256376.49689501998</v>
      </c>
      <c r="F17" s="44"/>
      <c r="G17" s="10"/>
      <c r="H17" s="10"/>
    </row>
    <row r="18" spans="2:10">
      <c r="B18" s="43" t="s">
        <v>26</v>
      </c>
      <c r="C18" s="46">
        <v>13500</v>
      </c>
      <c r="D18" s="46">
        <v>14787.72097038</v>
      </c>
      <c r="E18" s="46">
        <v>13323.988259469999</v>
      </c>
      <c r="F18" s="47"/>
      <c r="G18" s="10"/>
      <c r="H18" s="10"/>
    </row>
    <row r="19" spans="2:10">
      <c r="B19" s="43" t="s">
        <v>27</v>
      </c>
      <c r="C19" s="44">
        <v>388252.04090299999</v>
      </c>
      <c r="D19" s="44">
        <v>414219.06660645996</v>
      </c>
      <c r="E19" s="44">
        <v>379556.13802942995</v>
      </c>
      <c r="F19" s="44"/>
      <c r="G19" s="10"/>
      <c r="H19" s="10"/>
    </row>
    <row r="20" spans="2:10">
      <c r="B20" s="43" t="s">
        <v>28</v>
      </c>
      <c r="C20" s="44">
        <v>52.406395000000003</v>
      </c>
      <c r="D20" s="44">
        <v>2064.9897100399999</v>
      </c>
      <c r="E20" s="44">
        <v>1808.4240491300002</v>
      </c>
      <c r="F20" s="44"/>
      <c r="G20" s="10"/>
      <c r="H20" s="10"/>
      <c r="J20" s="10"/>
    </row>
    <row r="21" spans="2:10">
      <c r="B21" s="41" t="s">
        <v>13</v>
      </c>
      <c r="C21" s="42">
        <f>SUM(C22:C27)</f>
        <v>176037.92616700003</v>
      </c>
      <c r="D21" s="42">
        <f>SUM(D22:D27)</f>
        <v>213466.57893424004</v>
      </c>
      <c r="E21" s="42">
        <f>SUM(E22:E27)</f>
        <v>158801.05129123997</v>
      </c>
      <c r="F21" s="151"/>
      <c r="G21" s="10"/>
      <c r="H21" s="10"/>
      <c r="I21" s="10"/>
    </row>
    <row r="22" spans="2:10">
      <c r="B22" s="43" t="s">
        <v>29</v>
      </c>
      <c r="C22" s="44">
        <v>53162.528542</v>
      </c>
      <c r="D22" s="44">
        <v>73810.819053170067</v>
      </c>
      <c r="E22" s="44">
        <v>55877.147402640025</v>
      </c>
      <c r="F22" s="44"/>
      <c r="G22" s="10"/>
      <c r="H22" s="10"/>
      <c r="I22" s="48"/>
    </row>
    <row r="23" spans="2:10">
      <c r="B23" s="43" t="s">
        <v>30</v>
      </c>
      <c r="C23" s="44">
        <v>60255.319620000002</v>
      </c>
      <c r="D23" s="44">
        <v>59417.907786100019</v>
      </c>
      <c r="E23" s="44">
        <v>37537.643140319982</v>
      </c>
      <c r="F23" s="44"/>
      <c r="G23" s="10"/>
      <c r="H23" s="10"/>
    </row>
    <row r="24" spans="2:10">
      <c r="B24" s="43" t="s">
        <v>31</v>
      </c>
      <c r="C24" s="44">
        <v>10.094704</v>
      </c>
      <c r="D24" s="44">
        <v>145.80706240000001</v>
      </c>
      <c r="E24" s="44">
        <v>101.50699626000001</v>
      </c>
      <c r="F24" s="44"/>
      <c r="G24" s="10"/>
      <c r="H24" s="10"/>
    </row>
    <row r="25" spans="2:10">
      <c r="B25" s="43" t="s">
        <v>32</v>
      </c>
      <c r="C25" s="44">
        <v>1045.835769</v>
      </c>
      <c r="D25" s="44">
        <v>4108.4218886899998</v>
      </c>
      <c r="E25" s="44">
        <v>2259.1293539400003</v>
      </c>
      <c r="F25" s="44"/>
      <c r="G25" s="10"/>
      <c r="H25" s="10"/>
    </row>
    <row r="26" spans="2:10">
      <c r="B26" s="43" t="s">
        <v>33</v>
      </c>
      <c r="C26" s="44">
        <v>60117.023257000001</v>
      </c>
      <c r="D26" s="44">
        <v>75656.304133619939</v>
      </c>
      <c r="E26" s="44">
        <v>63025.624398079963</v>
      </c>
      <c r="F26" s="44"/>
      <c r="G26" s="10"/>
      <c r="H26" s="10"/>
    </row>
    <row r="27" spans="2:10">
      <c r="B27" s="43" t="s">
        <v>34</v>
      </c>
      <c r="C27" s="44">
        <v>1447.1242749999999</v>
      </c>
      <c r="D27" s="44">
        <v>327.31901025999997</v>
      </c>
      <c r="E27" s="49">
        <v>0</v>
      </c>
      <c r="F27" s="44"/>
      <c r="G27" s="10"/>
      <c r="H27" s="10"/>
    </row>
    <row r="28" spans="2:10">
      <c r="B28" s="39" t="s">
        <v>35</v>
      </c>
      <c r="C28" s="40">
        <f>C29</f>
        <v>108120.51053499999</v>
      </c>
      <c r="D28" s="40">
        <f>D29</f>
        <v>110120.51053500001</v>
      </c>
      <c r="E28" s="40">
        <f>E29</f>
        <v>82637.056343150005</v>
      </c>
      <c r="F28" s="44"/>
      <c r="G28" s="10"/>
      <c r="H28" s="10"/>
    </row>
    <row r="29" spans="2:10">
      <c r="B29" s="41" t="s">
        <v>21</v>
      </c>
      <c r="C29" s="42">
        <f>SUM(C30:C32)</f>
        <v>108120.51053499999</v>
      </c>
      <c r="D29" s="42">
        <f>SUM(D30:D32)</f>
        <v>110120.51053500001</v>
      </c>
      <c r="E29" s="42">
        <f>SUM(E30:E32)</f>
        <v>82637.056343150005</v>
      </c>
      <c r="F29" s="44"/>
      <c r="G29" s="10"/>
      <c r="H29" s="10"/>
    </row>
    <row r="30" spans="2:10">
      <c r="B30" s="43" t="s">
        <v>36</v>
      </c>
      <c r="C30" s="44">
        <v>5117.7218819999998</v>
      </c>
      <c r="D30" s="44">
        <v>13579.3</v>
      </c>
      <c r="E30" s="49">
        <v>5647.8953962199994</v>
      </c>
      <c r="F30" s="44"/>
      <c r="G30" s="10"/>
      <c r="H30" s="10"/>
    </row>
    <row r="31" spans="2:10">
      <c r="B31" s="43" t="s">
        <v>37</v>
      </c>
      <c r="C31" s="44">
        <v>103002.788653</v>
      </c>
      <c r="D31" s="44">
        <v>96541.210535000006</v>
      </c>
      <c r="E31" s="44">
        <v>76989.160946930002</v>
      </c>
      <c r="F31" s="44"/>
      <c r="G31" s="10"/>
      <c r="H31" s="10"/>
    </row>
    <row r="32" spans="2:10">
      <c r="B32" s="43" t="s">
        <v>273</v>
      </c>
      <c r="C32" s="49">
        <v>0</v>
      </c>
      <c r="D32" s="49">
        <v>0</v>
      </c>
      <c r="E32" s="49">
        <v>0</v>
      </c>
      <c r="H32" s="10"/>
    </row>
    <row r="33" spans="2:20" ht="15" customHeight="1">
      <c r="B33" s="50" t="s">
        <v>38</v>
      </c>
      <c r="C33" s="51">
        <f>C13+C28</f>
        <v>1592355.1214939998</v>
      </c>
      <c r="D33" s="51">
        <f>D13+D28</f>
        <v>1672493.1880179401</v>
      </c>
      <c r="E33" s="51">
        <f>E13+E28</f>
        <v>1424282.1413472698</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9" t="s">
        <v>2000</v>
      </c>
      <c r="C36" s="189"/>
      <c r="D36" s="189"/>
      <c r="E36" s="189"/>
      <c r="F36" s="141"/>
      <c r="G36" s="141"/>
      <c r="H36" s="140"/>
    </row>
    <row r="37" spans="2:20" ht="35.25" customHeight="1">
      <c r="B37" s="189" t="s">
        <v>1964</v>
      </c>
      <c r="C37" s="189"/>
      <c r="D37" s="189"/>
      <c r="E37" s="189"/>
      <c r="F37" s="141"/>
      <c r="G37" s="141"/>
      <c r="H37" s="140"/>
    </row>
    <row r="38" spans="2:20">
      <c r="B38" s="187" t="s">
        <v>309</v>
      </c>
      <c r="C38" s="187"/>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topLeftCell="A40" zoomScaleNormal="100" workbookViewId="0">
      <selection activeCell="F58" sqref="F58"/>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0" t="s">
        <v>1967</v>
      </c>
      <c r="B1" s="180"/>
      <c r="C1" s="180"/>
      <c r="D1" s="180"/>
      <c r="E1" s="180"/>
      <c r="F1" s="180"/>
    </row>
    <row r="2" spans="1:9" ht="21" customHeight="1">
      <c r="A2" s="181" t="s">
        <v>0</v>
      </c>
      <c r="B2" s="181"/>
      <c r="C2" s="181"/>
      <c r="D2" s="181"/>
      <c r="E2" s="181"/>
      <c r="F2" s="181"/>
    </row>
    <row r="3" spans="1:9" ht="15" customHeight="1">
      <c r="A3" s="182" t="s">
        <v>1</v>
      </c>
      <c r="B3" s="182"/>
      <c r="C3" s="182"/>
      <c r="D3" s="182"/>
      <c r="E3" s="182"/>
      <c r="F3" s="182"/>
    </row>
    <row r="4" spans="1:9" ht="18.75" customHeight="1">
      <c r="A4" s="183" t="s">
        <v>22</v>
      </c>
      <c r="B4" s="183"/>
      <c r="C4" s="183"/>
      <c r="D4" s="183"/>
      <c r="E4" s="183"/>
      <c r="F4" s="183"/>
    </row>
    <row r="5" spans="1:9" ht="18.75" customHeight="1">
      <c r="A5" s="183" t="s">
        <v>39</v>
      </c>
      <c r="B5" s="183"/>
      <c r="C5" s="183"/>
      <c r="D5" s="183"/>
      <c r="E5" s="183"/>
      <c r="F5" s="183"/>
    </row>
    <row r="6" spans="1:9" ht="18.75">
      <c r="A6" s="199" t="s">
        <v>1999</v>
      </c>
      <c r="B6" s="199"/>
      <c r="C6" s="199"/>
      <c r="D6" s="199"/>
      <c r="E6" s="199"/>
      <c r="F6" s="199"/>
    </row>
    <row r="7" spans="1:9" ht="18.75">
      <c r="A7" s="190" t="s">
        <v>275</v>
      </c>
      <c r="B7" s="190"/>
      <c r="C7" s="190"/>
      <c r="D7" s="190"/>
      <c r="E7" s="190"/>
      <c r="F7" s="190"/>
    </row>
    <row r="8" spans="1:9" ht="15.75">
      <c r="A8" s="179" t="s">
        <v>4</v>
      </c>
      <c r="B8" s="179"/>
      <c r="C8" s="179"/>
      <c r="D8" s="179"/>
      <c r="E8" s="179"/>
      <c r="F8" s="179"/>
    </row>
    <row r="10" spans="1:9">
      <c r="H10" s="48"/>
    </row>
    <row r="11" spans="1:9" ht="15" customHeight="1">
      <c r="B11" s="198" t="s">
        <v>5</v>
      </c>
      <c r="C11" s="37" t="s">
        <v>312</v>
      </c>
      <c r="D11" s="198" t="s">
        <v>1962</v>
      </c>
      <c r="E11" s="198" t="s">
        <v>299</v>
      </c>
    </row>
    <row r="12" spans="1:9">
      <c r="B12" s="198"/>
      <c r="C12" s="16" t="s">
        <v>275</v>
      </c>
      <c r="D12" s="198"/>
      <c r="E12" s="198"/>
    </row>
    <row r="13" spans="1:9">
      <c r="B13" s="52" t="s">
        <v>10</v>
      </c>
      <c r="C13" s="53">
        <f>C14+C17+C43+C45+C47+C49+C51+C53+C55</f>
        <v>1484234.6109590004</v>
      </c>
      <c r="D13" s="53">
        <f>D14+D17+D43+D45+D47+D49+D51+D53+D55</f>
        <v>1562372.6774829398</v>
      </c>
      <c r="E13" s="53">
        <f>E14+E17+E43+E45+E47+E49+E51+E53+E55</f>
        <v>1341645.0850041197</v>
      </c>
      <c r="H13" s="10"/>
      <c r="I13" s="54"/>
    </row>
    <row r="14" spans="1:9">
      <c r="B14" s="55" t="s">
        <v>40</v>
      </c>
      <c r="C14" s="56">
        <f>SUM(C15:C16)</f>
        <v>8907.1543020000008</v>
      </c>
      <c r="D14" s="56">
        <f>SUM(D15:D16)</f>
        <v>8907.1543020000008</v>
      </c>
      <c r="E14" s="56">
        <f>SUM(E15:E16)</f>
        <v>8164.8905493699995</v>
      </c>
      <c r="H14" s="10"/>
    </row>
    <row r="15" spans="1:9">
      <c r="B15" s="57" t="s">
        <v>41</v>
      </c>
      <c r="C15" s="46">
        <v>3010.7791240000001</v>
      </c>
      <c r="D15" s="46">
        <v>3010.7791240000001</v>
      </c>
      <c r="E15" s="46">
        <v>2759.8801659999999</v>
      </c>
      <c r="F15" s="46"/>
      <c r="H15" s="10"/>
    </row>
    <row r="16" spans="1:9">
      <c r="B16" s="57" t="s">
        <v>42</v>
      </c>
      <c r="C16" s="46">
        <v>5896.3751780000002</v>
      </c>
      <c r="D16" s="46">
        <v>5896.3751780000002</v>
      </c>
      <c r="E16" s="46">
        <v>5405.0103833699995</v>
      </c>
      <c r="F16" s="46"/>
      <c r="H16" s="10"/>
    </row>
    <row r="17" spans="2:10">
      <c r="B17" s="55" t="s">
        <v>43</v>
      </c>
      <c r="C17" s="56">
        <f>SUM(C18:C42)</f>
        <v>1449825.2822310003</v>
      </c>
      <c r="D17" s="56">
        <f>SUM(D18:D42)</f>
        <v>1526354.3847357396</v>
      </c>
      <c r="E17" s="56">
        <f>SUM(E18:E42)</f>
        <v>1308627.0790687695</v>
      </c>
      <c r="F17" s="46"/>
    </row>
    <row r="18" spans="2:10">
      <c r="B18" s="57" t="s">
        <v>44</v>
      </c>
      <c r="C18" s="46">
        <v>127178.682615</v>
      </c>
      <c r="D18" s="46">
        <v>129679.69042985998</v>
      </c>
      <c r="E18" s="46">
        <v>106695.21000437997</v>
      </c>
      <c r="F18" s="58"/>
    </row>
    <row r="19" spans="2:10">
      <c r="B19" s="57" t="s">
        <v>314</v>
      </c>
      <c r="C19" s="46">
        <v>73721.962713999994</v>
      </c>
      <c r="D19" s="46">
        <v>81459.941640090081</v>
      </c>
      <c r="E19" s="46">
        <v>69720.691109629901</v>
      </c>
      <c r="F19" s="58"/>
    </row>
    <row r="20" spans="2:10">
      <c r="B20" s="57" t="s">
        <v>45</v>
      </c>
      <c r="C20" s="46">
        <v>64622.485397999997</v>
      </c>
      <c r="D20" s="46">
        <v>67001.081912090056</v>
      </c>
      <c r="E20" s="46">
        <v>57452.355905429984</v>
      </c>
      <c r="F20" s="58"/>
    </row>
    <row r="21" spans="2:10">
      <c r="B21" s="57" t="s">
        <v>46</v>
      </c>
      <c r="C21" s="46">
        <v>15344.286414</v>
      </c>
      <c r="D21" s="46">
        <v>15469.263527399999</v>
      </c>
      <c r="E21" s="46">
        <v>12667.726677719995</v>
      </c>
      <c r="F21" s="58"/>
      <c r="H21" s="59"/>
    </row>
    <row r="22" spans="2:10">
      <c r="B22" s="57" t="s">
        <v>47</v>
      </c>
      <c r="C22" s="46">
        <v>21512.650364000001</v>
      </c>
      <c r="D22" s="46">
        <v>23952.001032640004</v>
      </c>
      <c r="E22" s="46">
        <v>19026.107711620007</v>
      </c>
      <c r="F22" s="58"/>
    </row>
    <row r="23" spans="2:10">
      <c r="B23" s="57" t="s">
        <v>48</v>
      </c>
      <c r="C23" s="59">
        <v>309832.15000000002</v>
      </c>
      <c r="D23" s="59">
        <v>309912.23124880955</v>
      </c>
      <c r="E23" s="59">
        <v>275043.06081367977</v>
      </c>
      <c r="F23" s="58"/>
    </row>
    <row r="24" spans="2:10">
      <c r="B24" s="57" t="s">
        <v>49</v>
      </c>
      <c r="C24" s="59">
        <v>150968.273193</v>
      </c>
      <c r="D24" s="59">
        <v>164183.58614802005</v>
      </c>
      <c r="E24" s="59">
        <v>140944.05564516995</v>
      </c>
      <c r="F24" s="58"/>
    </row>
    <row r="25" spans="2:10">
      <c r="B25" s="60" t="s">
        <v>50</v>
      </c>
      <c r="C25" s="59">
        <v>5502.585634</v>
      </c>
      <c r="D25" s="59">
        <v>5913.0696369799989</v>
      </c>
      <c r="E25" s="59">
        <v>4267.24896205</v>
      </c>
      <c r="F25" s="58"/>
      <c r="H25" s="59"/>
    </row>
    <row r="26" spans="2:10">
      <c r="B26" s="60" t="s">
        <v>51</v>
      </c>
      <c r="C26" s="59">
        <v>3023.3434499999998</v>
      </c>
      <c r="D26" s="59">
        <v>3199.9977180000005</v>
      </c>
      <c r="E26" s="59">
        <v>2181.6838971199991</v>
      </c>
      <c r="F26" s="58"/>
      <c r="H26" s="59"/>
      <c r="J26" s="59"/>
    </row>
    <row r="27" spans="2:10">
      <c r="B27" s="60" t="s">
        <v>52</v>
      </c>
      <c r="C27" s="59">
        <v>18535.516531000001</v>
      </c>
      <c r="D27" s="59">
        <v>20461.522537449997</v>
      </c>
      <c r="E27" s="59">
        <v>14854.280939759999</v>
      </c>
      <c r="F27" s="58"/>
      <c r="H27" s="59"/>
    </row>
    <row r="28" spans="2:10">
      <c r="B28" s="60" t="s">
        <v>53</v>
      </c>
      <c r="C28" s="59">
        <v>64208.597908000003</v>
      </c>
      <c r="D28" s="59">
        <v>83767.439435669992</v>
      </c>
      <c r="E28" s="59">
        <v>66540.958838349994</v>
      </c>
      <c r="F28" s="58"/>
      <c r="H28" s="59"/>
    </row>
    <row r="29" spans="2:10">
      <c r="B29" s="60" t="s">
        <v>54</v>
      </c>
      <c r="C29" s="59">
        <v>21563.980144000001</v>
      </c>
      <c r="D29" s="59">
        <v>23782.691243410001</v>
      </c>
      <c r="E29" s="59">
        <v>20053.038963480001</v>
      </c>
      <c r="F29" s="58"/>
    </row>
    <row r="30" spans="2:10">
      <c r="B30" s="60" t="s">
        <v>55</v>
      </c>
      <c r="C30" s="59">
        <v>9400.0550249999997</v>
      </c>
      <c r="D30" s="59">
        <v>9314.4457327999971</v>
      </c>
      <c r="E30" s="59">
        <v>5443.7889369099967</v>
      </c>
      <c r="F30" s="58"/>
    </row>
    <row r="31" spans="2:10">
      <c r="B31" s="60" t="s">
        <v>56</v>
      </c>
      <c r="C31" s="59">
        <v>11681.565715000001</v>
      </c>
      <c r="D31" s="59">
        <v>12761.423419999999</v>
      </c>
      <c r="E31" s="59">
        <v>11419.089255589999</v>
      </c>
      <c r="F31" s="58"/>
      <c r="G31" s="54"/>
    </row>
    <row r="32" spans="2:10">
      <c r="B32" s="60" t="s">
        <v>57</v>
      </c>
      <c r="C32" s="59">
        <v>1254.3081549999999</v>
      </c>
      <c r="D32" s="59">
        <v>1270.5648931400001</v>
      </c>
      <c r="E32" s="59">
        <v>1052.55302089</v>
      </c>
      <c r="F32" s="58"/>
    </row>
    <row r="33" spans="2:6">
      <c r="B33" s="60" t="s">
        <v>58</v>
      </c>
      <c r="C33" s="59">
        <v>4163.0385219999998</v>
      </c>
      <c r="D33" s="59">
        <v>4359.3339925699975</v>
      </c>
      <c r="E33" s="59">
        <v>3683.2383665599996</v>
      </c>
      <c r="F33" s="58"/>
    </row>
    <row r="34" spans="2:6">
      <c r="B34" s="60" t="s">
        <v>59</v>
      </c>
      <c r="C34" s="59">
        <v>754.73537499999998</v>
      </c>
      <c r="D34" s="59">
        <v>765.17219400000022</v>
      </c>
      <c r="E34" s="59">
        <v>607.52512637999996</v>
      </c>
      <c r="F34" s="58"/>
    </row>
    <row r="35" spans="2:6">
      <c r="B35" s="60" t="s">
        <v>60</v>
      </c>
      <c r="C35" s="59">
        <v>17321.712416999999</v>
      </c>
      <c r="D35" s="59">
        <v>17354.908766999994</v>
      </c>
      <c r="E35" s="59">
        <v>11180.933818149997</v>
      </c>
      <c r="F35" s="58"/>
    </row>
    <row r="36" spans="2:6">
      <c r="B36" s="60" t="s">
        <v>61</v>
      </c>
      <c r="C36" s="59">
        <v>22851.776170000001</v>
      </c>
      <c r="D36" s="59">
        <v>22921.444125049995</v>
      </c>
      <c r="E36" s="59">
        <v>20519.674059270004</v>
      </c>
      <c r="F36" s="58"/>
    </row>
    <row r="37" spans="2:6">
      <c r="B37" s="60" t="s">
        <v>62</v>
      </c>
      <c r="C37" s="59">
        <v>4007.4039579999999</v>
      </c>
      <c r="D37" s="59">
        <v>4594.7348057599993</v>
      </c>
      <c r="E37" s="59">
        <v>3154.4271748899996</v>
      </c>
      <c r="F37" s="58"/>
    </row>
    <row r="38" spans="2:6">
      <c r="B38" s="60" t="s">
        <v>63</v>
      </c>
      <c r="C38" s="59">
        <v>2714.3816029999998</v>
      </c>
      <c r="D38" s="59">
        <v>2826.4493689999999</v>
      </c>
      <c r="E38" s="59">
        <v>2176.18846919</v>
      </c>
      <c r="F38" s="58"/>
    </row>
    <row r="39" spans="2:6">
      <c r="B39" s="60" t="s">
        <v>64</v>
      </c>
      <c r="C39" s="59">
        <v>5749.8536160000003</v>
      </c>
      <c r="D39" s="59">
        <v>6039.8536160000012</v>
      </c>
      <c r="E39" s="59">
        <v>3466.8668626200006</v>
      </c>
      <c r="F39" s="58"/>
    </row>
    <row r="40" spans="2:6">
      <c r="B40" s="60" t="s">
        <v>65</v>
      </c>
      <c r="C40" s="59">
        <v>17535.521616999999</v>
      </c>
      <c r="D40" s="59">
        <v>22480.521617000002</v>
      </c>
      <c r="E40" s="59">
        <v>20100.14656153</v>
      </c>
      <c r="F40" s="58"/>
    </row>
    <row r="41" spans="2:6">
      <c r="B41" s="60" t="s">
        <v>320</v>
      </c>
      <c r="C41" s="59">
        <v>333486.47113800002</v>
      </c>
      <c r="D41" s="59">
        <v>330136.47113800002</v>
      </c>
      <c r="E41" s="59">
        <v>291384.30239502003</v>
      </c>
      <c r="F41" s="58"/>
    </row>
    <row r="42" spans="2:6">
      <c r="B42" s="60" t="s">
        <v>67</v>
      </c>
      <c r="C42" s="59">
        <v>142889.94455499999</v>
      </c>
      <c r="D42" s="59">
        <v>162746.544555</v>
      </c>
      <c r="E42" s="59">
        <v>144991.92555337999</v>
      </c>
      <c r="F42" s="58"/>
    </row>
    <row r="43" spans="2:6">
      <c r="B43" s="55" t="s">
        <v>68</v>
      </c>
      <c r="C43" s="56">
        <f>C44</f>
        <v>12921.593863</v>
      </c>
      <c r="D43" s="56">
        <f>D44</f>
        <v>12921.593863</v>
      </c>
      <c r="E43" s="56">
        <f>E44</f>
        <v>11835.322620449999</v>
      </c>
      <c r="F43" s="58"/>
    </row>
    <row r="44" spans="2:6">
      <c r="B44" s="57" t="s">
        <v>69</v>
      </c>
      <c r="C44" s="46">
        <v>12921.593863</v>
      </c>
      <c r="D44" s="46">
        <v>12921.593863</v>
      </c>
      <c r="E44" s="46">
        <v>11835.322620449999</v>
      </c>
      <c r="F44" s="58"/>
    </row>
    <row r="45" spans="2:6">
      <c r="B45" s="55" t="s">
        <v>70</v>
      </c>
      <c r="C45" s="56">
        <f>C46</f>
        <v>6750.8917369999999</v>
      </c>
      <c r="D45" s="56">
        <f>D46</f>
        <v>8150.8917369999999</v>
      </c>
      <c r="E45" s="56">
        <f>E46</f>
        <v>7559.2250199999999</v>
      </c>
      <c r="F45" s="58"/>
    </row>
    <row r="46" spans="2:6">
      <c r="B46" s="57" t="s">
        <v>71</v>
      </c>
      <c r="C46" s="46">
        <v>6750.8917369999999</v>
      </c>
      <c r="D46" s="46">
        <v>8150.8917369999999</v>
      </c>
      <c r="E46" s="46">
        <v>7559.2250199999999</v>
      </c>
      <c r="F46" s="58"/>
    </row>
    <row r="47" spans="2:6">
      <c r="B47" s="55" t="s">
        <v>72</v>
      </c>
      <c r="C47" s="56">
        <f>C48</f>
        <v>1524.2480869999999</v>
      </c>
      <c r="D47" s="56">
        <f>D48</f>
        <v>1546.9930432000001</v>
      </c>
      <c r="E47" s="56">
        <f>E48</f>
        <v>1418.9722491100001</v>
      </c>
      <c r="F47" s="58"/>
    </row>
    <row r="48" spans="2:6">
      <c r="B48" s="57" t="s">
        <v>73</v>
      </c>
      <c r="C48" s="46">
        <v>1524.2480869999999</v>
      </c>
      <c r="D48" s="46">
        <v>1546.9930432000001</v>
      </c>
      <c r="E48" s="46">
        <v>1418.9722491100001</v>
      </c>
      <c r="F48" s="58"/>
    </row>
    <row r="49" spans="2:6">
      <c r="B49" s="55" t="s">
        <v>74</v>
      </c>
      <c r="C49" s="56">
        <f>C50</f>
        <v>1900.371875</v>
      </c>
      <c r="D49" s="56">
        <f>D50</f>
        <v>2000.371875</v>
      </c>
      <c r="E49" s="56">
        <f>E50</f>
        <v>1841.3037220000001</v>
      </c>
      <c r="F49" s="58"/>
    </row>
    <row r="50" spans="2:6">
      <c r="B50" s="57" t="s">
        <v>75</v>
      </c>
      <c r="C50" s="46">
        <v>1900.371875</v>
      </c>
      <c r="D50" s="46">
        <v>2000.371875</v>
      </c>
      <c r="E50" s="46">
        <v>1841.3037220000001</v>
      </c>
      <c r="F50" s="58"/>
    </row>
    <row r="51" spans="2:6">
      <c r="B51" s="55" t="s">
        <v>76</v>
      </c>
      <c r="C51" s="56">
        <f>C52</f>
        <v>375</v>
      </c>
      <c r="D51" s="56">
        <f>D52</f>
        <v>375.18087100000008</v>
      </c>
      <c r="E51" s="56">
        <f>E52</f>
        <v>343.99054812000008</v>
      </c>
      <c r="F51" s="58"/>
    </row>
    <row r="52" spans="2:6">
      <c r="B52" s="57" t="s">
        <v>77</v>
      </c>
      <c r="C52" s="46">
        <v>375</v>
      </c>
      <c r="D52" s="46">
        <v>375.18087100000008</v>
      </c>
      <c r="E52" s="46">
        <v>343.99054812000008</v>
      </c>
      <c r="F52" s="58"/>
    </row>
    <row r="53" spans="2:6">
      <c r="B53" s="55" t="s">
        <v>78</v>
      </c>
      <c r="C53" s="56">
        <f>C54</f>
        <v>1193.3993809999999</v>
      </c>
      <c r="D53" s="56">
        <f>D54</f>
        <v>1193.3993809999999</v>
      </c>
      <c r="E53" s="56">
        <f>E54</f>
        <v>1113.9932230699999</v>
      </c>
      <c r="F53" s="58"/>
    </row>
    <row r="54" spans="2:6">
      <c r="B54" s="57" t="s">
        <v>315</v>
      </c>
      <c r="C54" s="46">
        <v>1193.3993809999999</v>
      </c>
      <c r="D54" s="46">
        <v>1193.3993809999999</v>
      </c>
      <c r="E54" s="46">
        <v>1113.9932230699999</v>
      </c>
      <c r="F54" s="58"/>
    </row>
    <row r="55" spans="2:6">
      <c r="B55" s="61" t="s">
        <v>79</v>
      </c>
      <c r="C55" s="56">
        <f>C56</f>
        <v>836.66948300000001</v>
      </c>
      <c r="D55" s="56">
        <f>D56</f>
        <v>922.70767499999999</v>
      </c>
      <c r="E55" s="56">
        <f>E56</f>
        <v>740.30800323000005</v>
      </c>
      <c r="F55" s="58"/>
    </row>
    <row r="56" spans="2:6">
      <c r="B56" s="57" t="s">
        <v>306</v>
      </c>
      <c r="C56" s="46">
        <v>836.66948300000001</v>
      </c>
      <c r="D56" s="46">
        <v>922.70767499999999</v>
      </c>
      <c r="E56" s="46">
        <v>740.30800323000005</v>
      </c>
      <c r="F56" s="58"/>
    </row>
    <row r="57" spans="2:6">
      <c r="B57" s="62" t="s">
        <v>35</v>
      </c>
      <c r="C57" s="63">
        <f>C58</f>
        <v>108120.51053500001</v>
      </c>
      <c r="D57" s="63">
        <f>D58</f>
        <v>110120.51053499999</v>
      </c>
      <c r="E57" s="63">
        <f>E58</f>
        <v>82637.05634314999</v>
      </c>
      <c r="F57" s="58"/>
    </row>
    <row r="58" spans="2:6">
      <c r="B58" s="55" t="s">
        <v>43</v>
      </c>
      <c r="C58" s="56">
        <f>SUM(C59:C63)</f>
        <v>108120.51053500001</v>
      </c>
      <c r="D58" s="56">
        <f>SUM(D59:D63)</f>
        <v>110120.51053499999</v>
      </c>
      <c r="E58" s="56">
        <f>SUM(E59:E63)</f>
        <v>82637.05634314999</v>
      </c>
      <c r="F58" s="58"/>
    </row>
    <row r="59" spans="2:6">
      <c r="B59" s="57" t="s">
        <v>48</v>
      </c>
      <c r="C59" s="46">
        <v>0</v>
      </c>
      <c r="D59" s="46">
        <v>50</v>
      </c>
      <c r="E59" s="46">
        <v>43.094942350000004</v>
      </c>
      <c r="F59" s="58"/>
    </row>
    <row r="60" spans="2:6">
      <c r="B60" s="57" t="s">
        <v>52</v>
      </c>
      <c r="C60" s="46">
        <v>0</v>
      </c>
      <c r="D60" s="46">
        <v>2000</v>
      </c>
      <c r="E60" s="46">
        <v>2000</v>
      </c>
      <c r="F60" s="58"/>
    </row>
    <row r="61" spans="2:6">
      <c r="B61" s="57" t="s">
        <v>62</v>
      </c>
      <c r="C61" s="46">
        <v>835.789266</v>
      </c>
      <c r="D61" s="46">
        <v>0</v>
      </c>
      <c r="E61" s="46">
        <v>0</v>
      </c>
      <c r="F61" s="58"/>
    </row>
    <row r="62" spans="2:6">
      <c r="B62" s="57" t="s">
        <v>66</v>
      </c>
      <c r="C62" s="46">
        <v>93784.721269000001</v>
      </c>
      <c r="D62" s="46">
        <v>97283.488652999993</v>
      </c>
      <c r="E62" s="46">
        <v>77121.637881279996</v>
      </c>
      <c r="F62" s="58"/>
    </row>
    <row r="63" spans="2:6">
      <c r="B63" s="57" t="s">
        <v>67</v>
      </c>
      <c r="C63" s="46">
        <v>13500</v>
      </c>
      <c r="D63" s="46">
        <v>10787.021881999999</v>
      </c>
      <c r="E63" s="46">
        <v>3472.32351952</v>
      </c>
    </row>
    <row r="64" spans="2:6">
      <c r="B64" s="50" t="s">
        <v>80</v>
      </c>
      <c r="C64" s="51">
        <f>C13+C57</f>
        <v>1592355.1214940003</v>
      </c>
      <c r="D64" s="51">
        <f>D13+D57</f>
        <v>1672493.1880179397</v>
      </c>
      <c r="E64" s="51">
        <f>(E13+E57)</f>
        <v>1424282.1413472698</v>
      </c>
    </row>
    <row r="65" spans="2:6">
      <c r="B65" s="136" t="s">
        <v>308</v>
      </c>
      <c r="E65" s="21"/>
      <c r="F65" s="58"/>
    </row>
    <row r="66" spans="2:6">
      <c r="B66" s="137" t="s">
        <v>301</v>
      </c>
      <c r="C66" s="138"/>
      <c r="D66" s="138"/>
      <c r="E66" s="138"/>
    </row>
    <row r="67" spans="2:6" ht="32.450000000000003" customHeight="1">
      <c r="B67" s="189" t="s">
        <v>2000</v>
      </c>
      <c r="C67" s="189"/>
      <c r="D67" s="189"/>
      <c r="E67" s="189"/>
    </row>
    <row r="68" spans="2:6" ht="39" customHeight="1">
      <c r="B68" s="189" t="s">
        <v>1964</v>
      </c>
      <c r="C68" s="189"/>
      <c r="D68" s="189"/>
      <c r="E68" s="189"/>
    </row>
    <row r="69" spans="2:6">
      <c r="B69" s="187" t="s">
        <v>310</v>
      </c>
      <c r="C69" s="187"/>
      <c r="D69" s="21"/>
    </row>
    <row r="70" spans="2:6">
      <c r="C70" s="65"/>
      <c r="D70" s="65"/>
      <c r="E70" s="65"/>
    </row>
    <row r="71" spans="2:6">
      <c r="C71" s="65"/>
      <c r="D71" s="65"/>
      <c r="E71" s="65"/>
    </row>
  </sheetData>
  <mergeCells count="14">
    <mergeCell ref="B67:E67"/>
    <mergeCell ref="B69:C69"/>
    <mergeCell ref="A8:F8"/>
    <mergeCell ref="B11:B12"/>
    <mergeCell ref="A6:F6"/>
    <mergeCell ref="A7:F7"/>
    <mergeCell ref="E11:E12"/>
    <mergeCell ref="B68:E68"/>
    <mergeCell ref="D11:D12"/>
    <mergeCell ref="A1:F1"/>
    <mergeCell ref="A2:F2"/>
    <mergeCell ref="A3:F3"/>
    <mergeCell ref="A4:F4"/>
    <mergeCell ref="A5:F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topLeftCell="A142" workbookViewId="0">
      <selection activeCell="D70" sqref="D70:E73"/>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0" t="s">
        <v>1967</v>
      </c>
      <c r="B1" s="180"/>
      <c r="C1" s="180"/>
      <c r="D1" s="180"/>
      <c r="E1" s="180"/>
    </row>
    <row r="2" spans="1:6" ht="21" customHeight="1">
      <c r="A2" s="181" t="s">
        <v>0</v>
      </c>
      <c r="B2" s="181"/>
      <c r="C2" s="181"/>
      <c r="D2" s="181"/>
      <c r="E2" s="181"/>
    </row>
    <row r="3" spans="1:6" ht="14.45" customHeight="1">
      <c r="A3" s="182" t="s">
        <v>1</v>
      </c>
      <c r="B3" s="182"/>
      <c r="C3" s="182"/>
      <c r="D3" s="182"/>
      <c r="E3" s="182"/>
    </row>
    <row r="5" spans="1:6" ht="18" customHeight="1">
      <c r="A5" s="183" t="s">
        <v>22</v>
      </c>
      <c r="B5" s="183"/>
      <c r="C5" s="183"/>
      <c r="D5" s="183"/>
      <c r="E5" s="183"/>
      <c r="F5" s="183"/>
    </row>
    <row r="6" spans="1:6" ht="18" customHeight="1">
      <c r="A6" s="183" t="s">
        <v>81</v>
      </c>
      <c r="B6" s="183"/>
      <c r="C6" s="183"/>
      <c r="D6" s="183"/>
      <c r="E6" s="183"/>
      <c r="F6" s="183"/>
    </row>
    <row r="7" spans="1:6" ht="18.75">
      <c r="A7" s="199" t="s">
        <v>1999</v>
      </c>
      <c r="B7" s="199"/>
      <c r="C7" s="199"/>
      <c r="D7" s="199"/>
      <c r="E7" s="199"/>
      <c r="F7" s="199"/>
    </row>
    <row r="8" spans="1:6" ht="18.75">
      <c r="A8" s="190" t="s">
        <v>275</v>
      </c>
      <c r="B8" s="190"/>
      <c r="C8" s="190"/>
      <c r="D8" s="190"/>
      <c r="E8" s="190"/>
      <c r="F8" s="190"/>
    </row>
    <row r="9" spans="1:6" ht="15.75">
      <c r="A9" s="179" t="s">
        <v>4</v>
      </c>
      <c r="B9" s="179"/>
      <c r="C9" s="179"/>
      <c r="D9" s="179"/>
      <c r="E9" s="179"/>
      <c r="F9" s="179"/>
    </row>
    <row r="11" spans="1:6">
      <c r="B11" s="198" t="s">
        <v>5</v>
      </c>
      <c r="C11" s="37" t="s">
        <v>312</v>
      </c>
      <c r="D11" s="198" t="s">
        <v>1962</v>
      </c>
      <c r="E11" s="198" t="s">
        <v>299</v>
      </c>
    </row>
    <row r="12" spans="1:6">
      <c r="B12" s="198"/>
      <c r="C12" s="16" t="s">
        <v>275</v>
      </c>
      <c r="D12" s="198"/>
      <c r="E12" s="198"/>
    </row>
    <row r="13" spans="1:6">
      <c r="B13" s="66" t="s">
        <v>239</v>
      </c>
      <c r="C13" s="133">
        <f>C14+C38+C74+C104+C150</f>
        <v>1484234.610959</v>
      </c>
      <c r="D13" s="133">
        <f>D14+D38+D74+D104+D150</f>
        <v>1562372.6774829398</v>
      </c>
      <c r="E13" s="133">
        <f>E14+E38+E74+E104+E150</f>
        <v>1341645.0850041201</v>
      </c>
    </row>
    <row r="14" spans="1:6">
      <c r="B14" s="110" t="s">
        <v>302</v>
      </c>
      <c r="C14" s="134">
        <f>C15+C22+C25+C30</f>
        <v>239464.28887499997</v>
      </c>
      <c r="D14" s="134">
        <f>D15+D22+D25+D30</f>
        <v>257997.31003424994</v>
      </c>
      <c r="E14" s="134">
        <f>E15+E22+E25+E30</f>
        <v>218651.86525477999</v>
      </c>
    </row>
    <row r="15" spans="1:6">
      <c r="B15" s="111" t="s">
        <v>82</v>
      </c>
      <c r="C15" s="134">
        <f>SUM(C16:C21)</f>
        <v>92986.411967000007</v>
      </c>
      <c r="D15" s="134">
        <f>SUM(D16:D21)</f>
        <v>105262.79558932997</v>
      </c>
      <c r="E15" s="134">
        <f>SUM(E16:E21)</f>
        <v>89221.844408130026</v>
      </c>
    </row>
    <row r="16" spans="1:6">
      <c r="B16" s="60" t="s">
        <v>83</v>
      </c>
      <c r="C16" s="132">
        <v>7957.6912179999999</v>
      </c>
      <c r="D16" s="132">
        <v>8645.1241183300008</v>
      </c>
      <c r="E16" s="132">
        <v>8001.633006869999</v>
      </c>
    </row>
    <row r="17" spans="2:5">
      <c r="B17" s="60" t="s">
        <v>84</v>
      </c>
      <c r="C17" s="132">
        <v>50979.967939000002</v>
      </c>
      <c r="D17" s="132">
        <v>53586.836560289994</v>
      </c>
      <c r="E17" s="132">
        <v>41128.930385870037</v>
      </c>
    </row>
    <row r="18" spans="2:5">
      <c r="B18" s="60" t="s">
        <v>85</v>
      </c>
      <c r="C18" s="132">
        <v>26405.736634000001</v>
      </c>
      <c r="D18" s="132">
        <v>34051.799881519983</v>
      </c>
      <c r="E18" s="132">
        <v>31846.707591369988</v>
      </c>
    </row>
    <row r="19" spans="2:5">
      <c r="B19" s="60" t="s">
        <v>86</v>
      </c>
      <c r="C19" s="132">
        <v>6738.7567369999997</v>
      </c>
      <c r="D19" s="132">
        <v>8135.7237370000003</v>
      </c>
      <c r="E19" s="132">
        <v>7545.0680199999997</v>
      </c>
    </row>
    <row r="20" spans="2:5">
      <c r="B20" s="60" t="s">
        <v>87</v>
      </c>
      <c r="C20" s="132">
        <v>813.15455099999997</v>
      </c>
      <c r="D20" s="132">
        <v>751.85640418999992</v>
      </c>
      <c r="E20" s="132">
        <v>619.38342793999993</v>
      </c>
    </row>
    <row r="21" spans="2:5">
      <c r="B21" s="60" t="s">
        <v>276</v>
      </c>
      <c r="C21" s="132">
        <v>91.104888000000003</v>
      </c>
      <c r="D21" s="132">
        <v>91.454887999999997</v>
      </c>
      <c r="E21" s="132">
        <v>80.121976079999996</v>
      </c>
    </row>
    <row r="22" spans="2:5">
      <c r="B22" s="111" t="s">
        <v>88</v>
      </c>
      <c r="C22" s="134">
        <f>SUM(C23:C24)</f>
        <v>15166.993748999999</v>
      </c>
      <c r="D22" s="134">
        <f>SUM(D23:D24)</f>
        <v>15292.044762399999</v>
      </c>
      <c r="E22" s="134">
        <f>SUM(E23:E24)</f>
        <v>12523.661930029999</v>
      </c>
    </row>
    <row r="23" spans="2:5">
      <c r="B23" s="60" t="s">
        <v>89</v>
      </c>
      <c r="C23" s="132">
        <v>5679.9169469999997</v>
      </c>
      <c r="D23" s="132">
        <v>5926.8996112799996</v>
      </c>
      <c r="E23" s="132">
        <v>3993.5198438999992</v>
      </c>
    </row>
    <row r="24" spans="2:5">
      <c r="B24" s="60" t="s">
        <v>90</v>
      </c>
      <c r="C24" s="132">
        <v>9487.0768019999996</v>
      </c>
      <c r="D24" s="132">
        <v>9365.1451511199994</v>
      </c>
      <c r="E24" s="132">
        <v>8530.1420861299994</v>
      </c>
    </row>
    <row r="25" spans="2:5">
      <c r="B25" s="111" t="s">
        <v>91</v>
      </c>
      <c r="C25" s="134">
        <f>SUM(C26:C29)</f>
        <v>53706.951427000007</v>
      </c>
      <c r="D25" s="134">
        <f>SUM(D26:D29)</f>
        <v>56649.60458110999</v>
      </c>
      <c r="E25" s="134">
        <f>SUM(E26:E29)</f>
        <v>48184.106115299997</v>
      </c>
    </row>
    <row r="26" spans="2:5">
      <c r="B26" s="60" t="s">
        <v>92</v>
      </c>
      <c r="C26" s="132">
        <v>49289.055265000003</v>
      </c>
      <c r="D26" s="132">
        <v>51756.558480439991</v>
      </c>
      <c r="E26" s="132">
        <v>44251.863970979997</v>
      </c>
    </row>
    <row r="27" spans="2:5">
      <c r="B27" s="60" t="s">
        <v>93</v>
      </c>
      <c r="C27" s="132">
        <v>4065.0264830000001</v>
      </c>
      <c r="D27" s="132">
        <v>4526.0064480000001</v>
      </c>
      <c r="E27" s="132">
        <v>3604.6240316499993</v>
      </c>
    </row>
    <row r="28" spans="2:5">
      <c r="B28" s="60" t="s">
        <v>249</v>
      </c>
      <c r="C28" s="132">
        <v>280.480234</v>
      </c>
      <c r="D28" s="132">
        <v>284.70055266999992</v>
      </c>
      <c r="E28" s="132">
        <v>252.93938188000001</v>
      </c>
    </row>
    <row r="29" spans="2:5">
      <c r="B29" s="60" t="s">
        <v>94</v>
      </c>
      <c r="C29" s="132">
        <v>72.389444999999995</v>
      </c>
      <c r="D29" s="132">
        <v>82.339100000000002</v>
      </c>
      <c r="E29" s="132">
        <v>74.678730790000031</v>
      </c>
    </row>
    <row r="30" spans="2:5">
      <c r="B30" s="111" t="s">
        <v>95</v>
      </c>
      <c r="C30" s="134">
        <f>SUM(C31:C37)</f>
        <v>77603.931731999983</v>
      </c>
      <c r="D30" s="134">
        <f>SUM(D31:D37)</f>
        <v>80792.865101409989</v>
      </c>
      <c r="E30" s="134">
        <f>SUM(E31:E37)</f>
        <v>68722.252801319977</v>
      </c>
    </row>
    <row r="31" spans="2:5">
      <c r="B31" s="60" t="s">
        <v>96</v>
      </c>
      <c r="C31" s="132">
        <v>38088.754744999998</v>
      </c>
      <c r="D31" s="132">
        <v>37193.317715939993</v>
      </c>
      <c r="E31" s="132">
        <v>31006.06742336</v>
      </c>
    </row>
    <row r="32" spans="2:5">
      <c r="B32" s="60" t="s">
        <v>97</v>
      </c>
      <c r="C32" s="132">
        <v>1400.4293500000001</v>
      </c>
      <c r="D32" s="132">
        <v>1079.7102377900003</v>
      </c>
      <c r="E32" s="132">
        <v>921.24134756000024</v>
      </c>
    </row>
    <row r="33" spans="2:5">
      <c r="B33" s="60" t="s">
        <v>98</v>
      </c>
      <c r="C33" s="132">
        <v>26646.094384</v>
      </c>
      <c r="D33" s="132">
        <v>28884.546219269992</v>
      </c>
      <c r="E33" s="132">
        <v>26166.053387309978</v>
      </c>
    </row>
    <row r="34" spans="2:5">
      <c r="B34" s="60" t="s">
        <v>99</v>
      </c>
      <c r="C34" s="132">
        <v>2809.3564959999999</v>
      </c>
      <c r="D34" s="132">
        <v>3339.1307256700002</v>
      </c>
      <c r="E34" s="132">
        <v>3099.5872944800003</v>
      </c>
    </row>
    <row r="35" spans="2:5">
      <c r="B35" s="60" t="s">
        <v>100</v>
      </c>
      <c r="C35" s="132">
        <v>4003.9843820000001</v>
      </c>
      <c r="D35" s="132">
        <v>4865.6574673999994</v>
      </c>
      <c r="E35" s="132">
        <v>3310.0447207499997</v>
      </c>
    </row>
    <row r="36" spans="2:5">
      <c r="B36" s="60" t="s">
        <v>101</v>
      </c>
      <c r="C36" s="132">
        <v>69.484139999999996</v>
      </c>
      <c r="D36" s="132">
        <v>69.484139999999996</v>
      </c>
      <c r="E36" s="123">
        <v>63.693795000000001</v>
      </c>
    </row>
    <row r="37" spans="2:5">
      <c r="B37" s="60" t="s">
        <v>102</v>
      </c>
      <c r="C37" s="132">
        <v>4585.8282349999999</v>
      </c>
      <c r="D37" s="132">
        <v>5361.0185953399996</v>
      </c>
      <c r="E37" s="135">
        <v>4155.56483286</v>
      </c>
    </row>
    <row r="38" spans="2:5">
      <c r="B38" s="110" t="s">
        <v>261</v>
      </c>
      <c r="C38" s="134">
        <f>C39+C43+C49+C51+C56+C59+C65+C67+C69</f>
        <v>230637.10148299995</v>
      </c>
      <c r="D38" s="134">
        <f>D39+D43+D49+D51+D56+D59+D65+D67+D69</f>
        <v>272573.81918799999</v>
      </c>
      <c r="E38" s="134">
        <f>E39+E43+E49+E51+E56+E59+E65+E67+E69</f>
        <v>225323.38569522</v>
      </c>
    </row>
    <row r="39" spans="2:5">
      <c r="B39" s="111" t="s">
        <v>103</v>
      </c>
      <c r="C39" s="134">
        <f>SUM(C40:C42)</f>
        <v>23281.068770999998</v>
      </c>
      <c r="D39" s="134">
        <f>SUM(D40:D42)</f>
        <v>25597.659148190003</v>
      </c>
      <c r="E39" s="134">
        <f>SUM(E40:E42)</f>
        <v>21388.791398560003</v>
      </c>
    </row>
    <row r="40" spans="2:5">
      <c r="B40" s="60" t="s">
        <v>104</v>
      </c>
      <c r="C40" s="132">
        <v>21343.196200999999</v>
      </c>
      <c r="D40" s="132">
        <v>23465.946542580001</v>
      </c>
      <c r="E40" s="135">
        <v>19916.351379170002</v>
      </c>
    </row>
    <row r="41" spans="2:5">
      <c r="B41" s="60" t="s">
        <v>105</v>
      </c>
      <c r="C41" s="132">
        <v>1694.5834649999999</v>
      </c>
      <c r="D41" s="132">
        <v>1826.9370078800009</v>
      </c>
      <c r="E41" s="135">
        <v>1237.8881204399997</v>
      </c>
    </row>
    <row r="42" spans="2:5">
      <c r="B42" s="60" t="s">
        <v>106</v>
      </c>
      <c r="C42" s="132">
        <v>243.28910500000001</v>
      </c>
      <c r="D42" s="132">
        <v>304.77559773000002</v>
      </c>
      <c r="E42" s="135">
        <v>234.55189894999998</v>
      </c>
    </row>
    <row r="43" spans="2:5">
      <c r="B43" s="111" t="s">
        <v>107</v>
      </c>
      <c r="C43" s="134">
        <f>SUM(C44:C48)</f>
        <v>18069.727753000003</v>
      </c>
      <c r="D43" s="134">
        <f>SUM(D44:D48)</f>
        <v>19932.196852510002</v>
      </c>
      <c r="E43" s="134">
        <f>SUM(E44:E48)</f>
        <v>14388.362461300001</v>
      </c>
    </row>
    <row r="44" spans="2:5">
      <c r="B44" s="60" t="s">
        <v>108</v>
      </c>
      <c r="C44" s="132">
        <v>12036.003957000001</v>
      </c>
      <c r="D44" s="132">
        <v>13879.99824099</v>
      </c>
      <c r="E44" s="132">
        <v>9239.7215020299991</v>
      </c>
    </row>
    <row r="45" spans="2:5">
      <c r="B45" s="60" t="s">
        <v>109</v>
      </c>
      <c r="C45" s="132">
        <v>178.780957</v>
      </c>
      <c r="D45" s="132">
        <v>153.92500000000001</v>
      </c>
      <c r="E45" s="132">
        <v>145.31064138999997</v>
      </c>
    </row>
    <row r="46" spans="2:5">
      <c r="B46" s="60" t="s">
        <v>250</v>
      </c>
      <c r="C46" s="132">
        <v>252.44</v>
      </c>
      <c r="D46" s="132">
        <v>352.44</v>
      </c>
      <c r="E46" s="132">
        <v>0</v>
      </c>
    </row>
    <row r="47" spans="2:5">
      <c r="B47" s="60" t="s">
        <v>110</v>
      </c>
      <c r="C47" s="132">
        <v>281.636753</v>
      </c>
      <c r="D47" s="132">
        <v>161.73818651999997</v>
      </c>
      <c r="E47" s="132">
        <v>128.54375671999995</v>
      </c>
    </row>
    <row r="48" spans="2:5">
      <c r="B48" s="60" t="s">
        <v>111</v>
      </c>
      <c r="C48" s="132">
        <v>5320.866086</v>
      </c>
      <c r="D48" s="132">
        <v>5384.0954250000004</v>
      </c>
      <c r="E48" s="132">
        <v>4874.7865611600009</v>
      </c>
    </row>
    <row r="49" spans="2:10">
      <c r="B49" s="111" t="s">
        <v>112</v>
      </c>
      <c r="C49" s="134">
        <f>SUM(C50)</f>
        <v>8478.6767419999996</v>
      </c>
      <c r="D49" s="134">
        <f>SUM(D50)</f>
        <v>7823.3398289999996</v>
      </c>
      <c r="E49" s="134">
        <f>SUM(E50)</f>
        <v>4525.1135135699997</v>
      </c>
    </row>
    <row r="50" spans="2:10">
      <c r="B50" s="60" t="s">
        <v>113</v>
      </c>
      <c r="C50" s="132">
        <v>8478.6767419999996</v>
      </c>
      <c r="D50" s="132">
        <v>7823.3398289999996</v>
      </c>
      <c r="E50" s="132">
        <v>4525.1135135699997</v>
      </c>
    </row>
    <row r="51" spans="2:10">
      <c r="B51" s="111" t="s">
        <v>114</v>
      </c>
      <c r="C51" s="134">
        <f>SUM(C52:C55)</f>
        <v>90444.999545999977</v>
      </c>
      <c r="D51" s="134">
        <f>SUM(D52:D55)</f>
        <v>109216.84626258</v>
      </c>
      <c r="E51" s="134">
        <f>SUM(E52:E55)</f>
        <v>97228.26011771</v>
      </c>
    </row>
    <row r="52" spans="2:10">
      <c r="B52" s="60" t="s">
        <v>115</v>
      </c>
      <c r="C52" s="132">
        <v>670.85495600000002</v>
      </c>
      <c r="D52" s="132">
        <v>652.250539</v>
      </c>
      <c r="E52" s="132">
        <v>476.76999711999997</v>
      </c>
    </row>
    <row r="53" spans="2:10">
      <c r="B53" s="60" t="s">
        <v>116</v>
      </c>
      <c r="C53" s="132">
        <v>84996.417663999993</v>
      </c>
      <c r="D53" s="132">
        <v>104982.55956213</v>
      </c>
      <c r="E53" s="132">
        <v>94909.879955489989</v>
      </c>
    </row>
    <row r="54" spans="2:10">
      <c r="B54" s="60" t="s">
        <v>117</v>
      </c>
      <c r="C54" s="132">
        <v>51.500000999999997</v>
      </c>
      <c r="D54" s="132">
        <v>50.459600999999999</v>
      </c>
      <c r="E54" s="132">
        <v>23.459613299999997</v>
      </c>
    </row>
    <row r="55" spans="2:10">
      <c r="B55" s="60" t="s">
        <v>118</v>
      </c>
      <c r="C55" s="132">
        <v>4726.2269249999999</v>
      </c>
      <c r="D55" s="132">
        <v>3531.5765604500002</v>
      </c>
      <c r="E55" s="132">
        <v>1818.1505518000001</v>
      </c>
    </row>
    <row r="56" spans="2:10">
      <c r="B56" s="111" t="s">
        <v>119</v>
      </c>
      <c r="C56" s="134">
        <f>SUM(C57:C58)</f>
        <v>879.26182300000005</v>
      </c>
      <c r="D56" s="134">
        <f>SUM(D57:D58)</f>
        <v>947.97727200000008</v>
      </c>
      <c r="E56" s="134">
        <f>SUM(E57:E58)</f>
        <v>779.25031110999964</v>
      </c>
    </row>
    <row r="57" spans="2:10">
      <c r="B57" s="60" t="s">
        <v>120</v>
      </c>
      <c r="C57" s="132">
        <v>868.70703800000001</v>
      </c>
      <c r="D57" s="132">
        <v>947.42248700000005</v>
      </c>
      <c r="E57" s="132">
        <v>779.25031110999964</v>
      </c>
    </row>
    <row r="58" spans="2:10">
      <c r="B58" s="60" t="s">
        <v>244</v>
      </c>
      <c r="C58" s="132">
        <v>10.554785000000001</v>
      </c>
      <c r="D58" s="132">
        <v>0.55478499999999997</v>
      </c>
      <c r="E58" s="132">
        <v>0</v>
      </c>
    </row>
    <row r="59" spans="2:10">
      <c r="B59" s="111" t="s">
        <v>121</v>
      </c>
      <c r="C59" s="134">
        <f>SUM(C60:C64)</f>
        <v>77465.525556000008</v>
      </c>
      <c r="D59" s="134">
        <f>SUM(D60:D64)</f>
        <v>97852.347189440028</v>
      </c>
      <c r="E59" s="134">
        <f>SUM(E60:E64)</f>
        <v>79788.628802180014</v>
      </c>
    </row>
    <row r="60" spans="2:10">
      <c r="B60" s="60" t="s">
        <v>122</v>
      </c>
      <c r="C60" s="132">
        <v>37110.140373000002</v>
      </c>
      <c r="D60" s="132">
        <v>54763.853476440032</v>
      </c>
      <c r="E60" s="132">
        <v>44896.412576570016</v>
      </c>
      <c r="J60" s="134"/>
    </row>
    <row r="61" spans="2:10">
      <c r="B61" s="60" t="s">
        <v>123</v>
      </c>
      <c r="C61" s="132">
        <v>21.182604000000001</v>
      </c>
      <c r="D61" s="132">
        <v>223.182604</v>
      </c>
      <c r="E61" s="132">
        <v>221.99172252000002</v>
      </c>
    </row>
    <row r="62" spans="2:10">
      <c r="B62" s="60" t="s">
        <v>124</v>
      </c>
      <c r="C62" s="132">
        <v>35218.491996999997</v>
      </c>
      <c r="D62" s="132">
        <v>37613.649130999998</v>
      </c>
      <c r="E62" s="132">
        <v>30818.621728019996</v>
      </c>
    </row>
    <row r="63" spans="2:10">
      <c r="B63" s="60" t="s">
        <v>125</v>
      </c>
      <c r="C63" s="132">
        <v>1202.5105940000001</v>
      </c>
      <c r="D63" s="132">
        <v>1262.5105940000001</v>
      </c>
      <c r="E63" s="132">
        <v>979.96891688999995</v>
      </c>
    </row>
    <row r="64" spans="2:10">
      <c r="B64" s="60" t="s">
        <v>126</v>
      </c>
      <c r="C64" s="132">
        <v>3913.1999879999998</v>
      </c>
      <c r="D64" s="132">
        <v>3989.1513839999998</v>
      </c>
      <c r="E64" s="132">
        <v>2871.6338581800014</v>
      </c>
    </row>
    <row r="65" spans="2:5">
      <c r="B65" s="111" t="s">
        <v>127</v>
      </c>
      <c r="C65" s="134">
        <f>C66</f>
        <v>3805.3082479999998</v>
      </c>
      <c r="D65" s="134">
        <f>D66</f>
        <v>3071.4238212999999</v>
      </c>
      <c r="E65" s="134">
        <f>E66</f>
        <v>2405.3135680199998</v>
      </c>
    </row>
    <row r="66" spans="2:5">
      <c r="B66" s="60" t="s">
        <v>128</v>
      </c>
      <c r="C66" s="132">
        <v>3805.3082479999998</v>
      </c>
      <c r="D66" s="132">
        <v>3071.4238212999999</v>
      </c>
      <c r="E66" s="132">
        <v>2405.3135680199998</v>
      </c>
    </row>
    <row r="67" spans="2:5">
      <c r="B67" s="111" t="s">
        <v>129</v>
      </c>
      <c r="C67" s="134">
        <f>C68</f>
        <v>149.70302000000001</v>
      </c>
      <c r="D67" s="134">
        <f>D68</f>
        <v>149.70302000000001</v>
      </c>
      <c r="E67" s="134">
        <f>E68</f>
        <v>68.613884129999988</v>
      </c>
    </row>
    <row r="68" spans="2:5">
      <c r="B68" s="60" t="s">
        <v>130</v>
      </c>
      <c r="C68" s="132">
        <v>149.70302000000001</v>
      </c>
      <c r="D68" s="132">
        <v>149.70302000000001</v>
      </c>
      <c r="E68" s="132">
        <v>68.613884129999988</v>
      </c>
    </row>
    <row r="69" spans="2:5">
      <c r="B69" s="111" t="s">
        <v>131</v>
      </c>
      <c r="C69" s="134">
        <f>SUM(C70:C73)</f>
        <v>8062.8300239999999</v>
      </c>
      <c r="D69" s="134">
        <f>SUM(D70:D73)</f>
        <v>7982.3257929800011</v>
      </c>
      <c r="E69" s="134">
        <f>SUM(E70:E73)</f>
        <v>4751.0516386400004</v>
      </c>
    </row>
    <row r="70" spans="2:5">
      <c r="B70" s="60" t="s">
        <v>243</v>
      </c>
      <c r="C70" s="132">
        <v>146.51128</v>
      </c>
      <c r="D70" s="132">
        <v>100.478937</v>
      </c>
      <c r="E70" s="132">
        <v>72.412564840000002</v>
      </c>
    </row>
    <row r="71" spans="2:5">
      <c r="B71" s="60" t="s">
        <v>277</v>
      </c>
      <c r="C71" s="132">
        <v>3.9225690000000002</v>
      </c>
      <c r="D71" s="132">
        <v>0</v>
      </c>
      <c r="E71" s="132">
        <v>0</v>
      </c>
    </row>
    <row r="72" spans="2:5">
      <c r="B72" s="60" t="s">
        <v>132</v>
      </c>
      <c r="C72" s="132">
        <v>7738.7249179999999</v>
      </c>
      <c r="D72" s="132">
        <v>7708.1755989800013</v>
      </c>
      <c r="E72" s="132">
        <v>4519.4404215499999</v>
      </c>
    </row>
    <row r="73" spans="2:5">
      <c r="B73" s="60" t="s">
        <v>251</v>
      </c>
      <c r="C73" s="132">
        <v>173.671257</v>
      </c>
      <c r="D73" s="132">
        <v>173.671257</v>
      </c>
      <c r="E73" s="132">
        <v>159.19865225000001</v>
      </c>
    </row>
    <row r="74" spans="2:5">
      <c r="B74" s="110" t="s">
        <v>268</v>
      </c>
      <c r="C74" s="134">
        <f>C75+C80+C95</f>
        <v>14788.243644000002</v>
      </c>
      <c r="D74" s="134">
        <f>D75+D80+D95</f>
        <v>14388.825648389999</v>
      </c>
      <c r="E74" s="134">
        <f>E75+E80+E95</f>
        <v>10115.409092809999</v>
      </c>
    </row>
    <row r="75" spans="2:5">
      <c r="B75" s="111" t="s">
        <v>133</v>
      </c>
      <c r="C75" s="134">
        <f>SUM(C76:C79)</f>
        <v>1069.4035680000002</v>
      </c>
      <c r="D75" s="134">
        <f>SUM(D76:D79)</f>
        <v>1077.2832390000001</v>
      </c>
      <c r="E75" s="134">
        <f>SUM(E76:E79)</f>
        <v>509.50546192000002</v>
      </c>
    </row>
    <row r="76" spans="2:5">
      <c r="B76" s="60" t="s">
        <v>134</v>
      </c>
      <c r="C76" s="132">
        <v>225.042</v>
      </c>
      <c r="D76" s="132">
        <v>149.042</v>
      </c>
      <c r="E76" s="132">
        <v>135.27825290000001</v>
      </c>
    </row>
    <row r="77" spans="2:5">
      <c r="B77" s="60" t="s">
        <v>135</v>
      </c>
      <c r="C77" s="132">
        <v>736.63497900000004</v>
      </c>
      <c r="D77" s="132">
        <v>779.83839599999999</v>
      </c>
      <c r="E77" s="132">
        <v>265.14557114000002</v>
      </c>
    </row>
    <row r="78" spans="2:5">
      <c r="B78" s="60" t="s">
        <v>248</v>
      </c>
      <c r="C78" s="132">
        <v>18.204464000000002</v>
      </c>
      <c r="D78" s="132">
        <v>7.7044639999999998</v>
      </c>
      <c r="E78" s="132">
        <v>0</v>
      </c>
    </row>
    <row r="79" spans="2:5">
      <c r="B79" s="60" t="s">
        <v>136</v>
      </c>
      <c r="C79" s="132">
        <v>89.522125000000003</v>
      </c>
      <c r="D79" s="132">
        <v>140.69837899999999</v>
      </c>
      <c r="E79" s="132">
        <v>109.08163788000002</v>
      </c>
    </row>
    <row r="80" spans="2:5">
      <c r="B80" s="111" t="s">
        <v>137</v>
      </c>
      <c r="C80" s="134">
        <f>SUM(C81:C94)</f>
        <v>8369.8522960000009</v>
      </c>
      <c r="D80" s="134">
        <f>SUM(D81:D94)</f>
        <v>8778.8919369399991</v>
      </c>
      <c r="E80" s="134">
        <f>SUM(E81:E94)</f>
        <v>6194.677081419999</v>
      </c>
    </row>
    <row r="81" spans="2:5">
      <c r="B81" s="60" t="s">
        <v>138</v>
      </c>
      <c r="C81" s="132">
        <v>1130.0497190000001</v>
      </c>
      <c r="D81" s="132">
        <v>861.49476254000001</v>
      </c>
      <c r="E81" s="132">
        <v>159.14307298999998</v>
      </c>
    </row>
    <row r="82" spans="2:5">
      <c r="B82" s="60" t="s">
        <v>252</v>
      </c>
      <c r="C82" s="132">
        <v>31.467776000000001</v>
      </c>
      <c r="D82" s="132">
        <v>3.87276752</v>
      </c>
      <c r="E82" s="132">
        <v>1.3374588999999999</v>
      </c>
    </row>
    <row r="83" spans="2:5">
      <c r="B83" s="60" t="s">
        <v>139</v>
      </c>
      <c r="C83" s="132">
        <v>320.09149500000001</v>
      </c>
      <c r="D83" s="132">
        <v>277.78220599999997</v>
      </c>
      <c r="E83" s="132">
        <v>167.60668724999999</v>
      </c>
    </row>
    <row r="84" spans="2:5">
      <c r="B84" s="60" t="s">
        <v>140</v>
      </c>
      <c r="C84" s="132">
        <v>35</v>
      </c>
      <c r="D84" s="132">
        <v>10.946491</v>
      </c>
      <c r="E84" s="132">
        <v>6.9077041299999999</v>
      </c>
    </row>
    <row r="85" spans="2:5">
      <c r="B85" s="60" t="s">
        <v>141</v>
      </c>
      <c r="C85" s="132">
        <v>8.4097159999999995</v>
      </c>
      <c r="D85" s="132">
        <v>24.59586646</v>
      </c>
      <c r="E85" s="132">
        <v>11.629215240000001</v>
      </c>
    </row>
    <row r="86" spans="2:5">
      <c r="B86" s="60" t="s">
        <v>142</v>
      </c>
      <c r="C86" s="132">
        <v>166.3</v>
      </c>
      <c r="D86" s="132">
        <v>166.3</v>
      </c>
      <c r="E86" s="132">
        <v>154.59416666999999</v>
      </c>
    </row>
    <row r="87" spans="2:5">
      <c r="B87" s="60" t="s">
        <v>253</v>
      </c>
      <c r="C87" s="132">
        <v>121.855463</v>
      </c>
      <c r="D87" s="132">
        <v>115.68907299999999</v>
      </c>
      <c r="E87" s="132">
        <v>73.645494279999994</v>
      </c>
    </row>
    <row r="88" spans="2:5">
      <c r="B88" s="60" t="s">
        <v>143</v>
      </c>
      <c r="C88" s="132">
        <v>1338.1688340000001</v>
      </c>
      <c r="D88" s="132">
        <v>1098.820072</v>
      </c>
      <c r="E88" s="132">
        <v>907.4149945800001</v>
      </c>
    </row>
    <row r="89" spans="2:5">
      <c r="B89" s="60" t="s">
        <v>144</v>
      </c>
      <c r="C89" s="132">
        <v>2031.4511130000001</v>
      </c>
      <c r="D89" s="132">
        <v>1996.7121559999996</v>
      </c>
      <c r="E89" s="132">
        <v>1549.3395986699993</v>
      </c>
    </row>
    <row r="90" spans="2:5">
      <c r="B90" s="60" t="s">
        <v>145</v>
      </c>
      <c r="C90" s="132">
        <v>101.411794</v>
      </c>
      <c r="D90" s="132">
        <v>106.41179400000001</v>
      </c>
      <c r="E90" s="132">
        <v>84.711113699999999</v>
      </c>
    </row>
    <row r="91" spans="2:5">
      <c r="B91" s="60" t="s">
        <v>146</v>
      </c>
      <c r="C91" s="132">
        <v>1</v>
      </c>
      <c r="D91" s="132">
        <v>1</v>
      </c>
      <c r="E91" s="132">
        <v>0.60308693000000002</v>
      </c>
    </row>
    <row r="92" spans="2:5">
      <c r="B92" s="60" t="s">
        <v>254</v>
      </c>
      <c r="C92" s="132">
        <v>30.547778999999998</v>
      </c>
      <c r="D92" s="132">
        <v>104.383709</v>
      </c>
      <c r="E92" s="132">
        <v>84.723111299999999</v>
      </c>
    </row>
    <row r="93" spans="2:5">
      <c r="B93" s="60" t="s">
        <v>316</v>
      </c>
      <c r="C93" s="132">
        <v>12</v>
      </c>
      <c r="D93" s="132">
        <v>13.9824</v>
      </c>
      <c r="E93" s="132">
        <v>13.91889559</v>
      </c>
    </row>
    <row r="94" spans="2:5">
      <c r="B94" s="60" t="s">
        <v>147</v>
      </c>
      <c r="C94" s="132">
        <v>3042.0986069999999</v>
      </c>
      <c r="D94" s="132">
        <v>3996.9006394200001</v>
      </c>
      <c r="E94" s="132">
        <v>2979.1024811900002</v>
      </c>
    </row>
    <row r="95" spans="2:5">
      <c r="B95" s="111" t="s">
        <v>148</v>
      </c>
      <c r="C95" s="134">
        <f>SUM(C96:C103)</f>
        <v>5348.9877800000004</v>
      </c>
      <c r="D95" s="134">
        <f>SUM(D96:D103)</f>
        <v>4532.6504724499991</v>
      </c>
      <c r="E95" s="134">
        <f>SUM(E96:E103)</f>
        <v>3411.2265494700005</v>
      </c>
    </row>
    <row r="96" spans="2:5">
      <c r="B96" s="60" t="s">
        <v>149</v>
      </c>
      <c r="C96" s="132">
        <v>260.17793799999998</v>
      </c>
      <c r="D96" s="132">
        <v>314.96700349999998</v>
      </c>
      <c r="E96" s="132">
        <v>260.32163734</v>
      </c>
    </row>
    <row r="97" spans="2:5">
      <c r="B97" s="60" t="s">
        <v>150</v>
      </c>
      <c r="C97" s="132">
        <v>5.5485429999999996</v>
      </c>
      <c r="D97" s="132">
        <v>5.3544617400000005</v>
      </c>
      <c r="E97" s="132">
        <v>4.9394810499999995</v>
      </c>
    </row>
    <row r="98" spans="2:5">
      <c r="B98" s="60" t="s">
        <v>151</v>
      </c>
      <c r="C98" s="132">
        <v>153.29686799999999</v>
      </c>
      <c r="D98" s="132">
        <v>147.71570700000001</v>
      </c>
      <c r="E98" s="132">
        <v>104.47634692</v>
      </c>
    </row>
    <row r="99" spans="2:5">
      <c r="B99" s="60" t="s">
        <v>152</v>
      </c>
      <c r="C99" s="132">
        <v>17.3</v>
      </c>
      <c r="D99" s="132">
        <v>17.3</v>
      </c>
      <c r="E99" s="132">
        <v>4.8688452999999994</v>
      </c>
    </row>
    <row r="100" spans="2:5">
      <c r="B100" s="60" t="s">
        <v>255</v>
      </c>
      <c r="C100" s="132">
        <v>4740.9021789999997</v>
      </c>
      <c r="D100" s="132">
        <v>3270.3695505499995</v>
      </c>
      <c r="E100" s="132">
        <v>2500.1432153500004</v>
      </c>
    </row>
    <row r="101" spans="2:5">
      <c r="B101" s="60" t="s">
        <v>256</v>
      </c>
      <c r="C101" s="132">
        <v>6.0446759999999999</v>
      </c>
      <c r="D101" s="132">
        <v>528.43617139999992</v>
      </c>
      <c r="E101" s="132">
        <v>386.79435859000006</v>
      </c>
    </row>
    <row r="102" spans="2:5">
      <c r="B102" s="60" t="s">
        <v>153</v>
      </c>
      <c r="C102" s="132">
        <v>6.5530090000000003</v>
      </c>
      <c r="D102" s="132">
        <v>4.7972536799999999</v>
      </c>
      <c r="E102" s="132">
        <v>4.2964465599999997</v>
      </c>
    </row>
    <row r="103" spans="2:5">
      <c r="B103" s="60" t="s">
        <v>154</v>
      </c>
      <c r="C103" s="132">
        <v>159.16456700000001</v>
      </c>
      <c r="D103" s="132">
        <v>243.71032458000002</v>
      </c>
      <c r="E103" s="132">
        <v>145.38621836000002</v>
      </c>
    </row>
    <row r="104" spans="2:5">
      <c r="B104" s="110" t="s">
        <v>262</v>
      </c>
      <c r="C104" s="134">
        <f>C105+C110+C117+C124+C136+C145</f>
        <v>665858.50581899995</v>
      </c>
      <c r="D104" s="134">
        <f>D105+D110+D117+D124+D136+D145</f>
        <v>687276.25147429993</v>
      </c>
      <c r="E104" s="134">
        <f>E105+E110+E117+E124+E136+E145</f>
        <v>596170.12256629008</v>
      </c>
    </row>
    <row r="105" spans="2:5">
      <c r="B105" s="111" t="s">
        <v>155</v>
      </c>
      <c r="C105" s="134">
        <f>SUM(C106:C109)</f>
        <v>30826.676151</v>
      </c>
      <c r="D105" s="134">
        <f>SUM(D106:D109)</f>
        <v>35152.293548020003</v>
      </c>
      <c r="E105" s="134">
        <f>SUM(E106:E109)</f>
        <v>30054.708520269996</v>
      </c>
    </row>
    <row r="106" spans="2:5">
      <c r="B106" s="60" t="s">
        <v>156</v>
      </c>
      <c r="C106" s="132">
        <v>8210.0601779999997</v>
      </c>
      <c r="D106" s="132">
        <v>6419.4842633400003</v>
      </c>
      <c r="E106" s="132">
        <v>5524.2491602800001</v>
      </c>
    </row>
    <row r="107" spans="2:5">
      <c r="B107" s="60" t="s">
        <v>157</v>
      </c>
      <c r="C107" s="132">
        <v>761.51309400000002</v>
      </c>
      <c r="D107" s="132">
        <v>1312.2668233600002</v>
      </c>
      <c r="E107" s="132">
        <v>804.24588547999997</v>
      </c>
    </row>
    <row r="108" spans="2:5">
      <c r="B108" s="60" t="s">
        <v>158</v>
      </c>
      <c r="C108" s="132">
        <v>21833.102878999998</v>
      </c>
      <c r="D108" s="132">
        <v>27398.992461319998</v>
      </c>
      <c r="E108" s="132">
        <v>23726.213474509997</v>
      </c>
    </row>
    <row r="109" spans="2:5">
      <c r="B109" s="60" t="s">
        <v>272</v>
      </c>
      <c r="C109" s="132">
        <v>22</v>
      </c>
      <c r="D109" s="132">
        <v>21.55</v>
      </c>
      <c r="E109" s="132">
        <v>0</v>
      </c>
    </row>
    <row r="110" spans="2:5">
      <c r="B110" s="111" t="s">
        <v>159</v>
      </c>
      <c r="C110" s="134">
        <f>SUM(C111:C116)</f>
        <v>137362.566364</v>
      </c>
      <c r="D110" s="134">
        <f>SUM(D111:D116)</f>
        <v>150269.32598597999</v>
      </c>
      <c r="E110" s="134">
        <f>SUM(E111:E116)</f>
        <v>129597.27977937</v>
      </c>
    </row>
    <row r="111" spans="2:5">
      <c r="B111" s="60" t="s">
        <v>257</v>
      </c>
      <c r="C111" s="132">
        <v>212.50466499999999</v>
      </c>
      <c r="D111" s="132">
        <v>236.19451801</v>
      </c>
      <c r="E111" s="132">
        <v>211.51656808000001</v>
      </c>
    </row>
    <row r="112" spans="2:5">
      <c r="B112" s="60" t="s">
        <v>160</v>
      </c>
      <c r="C112" s="132">
        <v>13920.343099</v>
      </c>
      <c r="D112" s="132">
        <v>15178.546865760005</v>
      </c>
      <c r="E112" s="132">
        <v>13561.324916560001</v>
      </c>
    </row>
    <row r="113" spans="2:5">
      <c r="B113" s="60" t="s">
        <v>161</v>
      </c>
      <c r="C113" s="132">
        <v>11014.63715</v>
      </c>
      <c r="D113" s="132">
        <v>14457.32310826</v>
      </c>
      <c r="E113" s="132">
        <v>12292.152380070003</v>
      </c>
    </row>
    <row r="114" spans="2:5">
      <c r="B114" s="60" t="s">
        <v>162</v>
      </c>
      <c r="C114" s="132">
        <v>35.07</v>
      </c>
      <c r="D114" s="132">
        <v>40.882932780000012</v>
      </c>
      <c r="E114" s="132">
        <v>9.8455718600000015</v>
      </c>
    </row>
    <row r="115" spans="2:5">
      <c r="B115" s="60" t="s">
        <v>163</v>
      </c>
      <c r="C115" s="132">
        <v>91.010413999999997</v>
      </c>
      <c r="D115" s="132">
        <v>100.57262357</v>
      </c>
      <c r="E115" s="132">
        <v>81.656785859999999</v>
      </c>
    </row>
    <row r="116" spans="2:5">
      <c r="B116" s="60" t="s">
        <v>164</v>
      </c>
      <c r="C116" s="132">
        <v>112089.001036</v>
      </c>
      <c r="D116" s="132">
        <v>120255.80593759999</v>
      </c>
      <c r="E116" s="132">
        <v>103440.78355693999</v>
      </c>
    </row>
    <row r="117" spans="2:5">
      <c r="B117" s="111" t="s">
        <v>165</v>
      </c>
      <c r="C117" s="134">
        <f>SUM(C118:C123)</f>
        <v>12302.416115</v>
      </c>
      <c r="D117" s="134">
        <f>SUM(D118:D123)</f>
        <v>15466.972728909997</v>
      </c>
      <c r="E117" s="134">
        <f>SUM(E118:E123)</f>
        <v>12403.057524729997</v>
      </c>
    </row>
    <row r="118" spans="2:5">
      <c r="B118" s="60" t="s">
        <v>166</v>
      </c>
      <c r="C118" s="132">
        <v>2555.0100000000002</v>
      </c>
      <c r="D118" s="132">
        <v>2833.9736781300003</v>
      </c>
      <c r="E118" s="132">
        <v>2267.7335455900002</v>
      </c>
    </row>
    <row r="119" spans="2:5">
      <c r="B119" s="60" t="s">
        <v>167</v>
      </c>
      <c r="C119" s="132">
        <v>2345.722436</v>
      </c>
      <c r="D119" s="132">
        <v>4334.9943308600004</v>
      </c>
      <c r="E119" s="132">
        <v>3358.2832100000005</v>
      </c>
    </row>
    <row r="120" spans="2:5">
      <c r="B120" s="60" t="s">
        <v>168</v>
      </c>
      <c r="C120" s="132">
        <v>4302.6366909999997</v>
      </c>
      <c r="D120" s="132">
        <v>4826.7359535799969</v>
      </c>
      <c r="E120" s="132">
        <v>4032.9564050899976</v>
      </c>
    </row>
    <row r="121" spans="2:5">
      <c r="B121" s="60" t="s">
        <v>242</v>
      </c>
      <c r="C121" s="132">
        <v>1.3018430000000001</v>
      </c>
      <c r="D121" s="132">
        <v>1.3018430000000001</v>
      </c>
      <c r="E121" s="132">
        <v>0</v>
      </c>
    </row>
    <row r="122" spans="2:5">
      <c r="B122" s="60" t="s">
        <v>169</v>
      </c>
      <c r="C122" s="132">
        <v>209.42951099999999</v>
      </c>
      <c r="D122" s="132">
        <v>742.00655221000011</v>
      </c>
      <c r="E122" s="132">
        <v>687.09780171999989</v>
      </c>
    </row>
    <row r="123" spans="2:5">
      <c r="B123" s="60" t="s">
        <v>170</v>
      </c>
      <c r="C123" s="132">
        <v>2888.315634</v>
      </c>
      <c r="D123" s="132">
        <v>2727.9603711299997</v>
      </c>
      <c r="E123" s="132">
        <v>2056.9865623299993</v>
      </c>
    </row>
    <row r="124" spans="2:5">
      <c r="B124" s="111" t="s">
        <v>278</v>
      </c>
      <c r="C124" s="134">
        <f>SUM(C125:C135)</f>
        <v>309600.27435099997</v>
      </c>
      <c r="D124" s="134">
        <f>SUM(D125:D135)</f>
        <v>310118.46271253994</v>
      </c>
      <c r="E124" s="134">
        <f>SUM(E125:E135)</f>
        <v>274222.69721742003</v>
      </c>
    </row>
    <row r="125" spans="2:5">
      <c r="B125" s="60" t="s">
        <v>171</v>
      </c>
      <c r="C125" s="132">
        <v>15790.264520999999</v>
      </c>
      <c r="D125" s="132">
        <v>14824.43064388998</v>
      </c>
      <c r="E125" s="132">
        <v>12770.622532409996</v>
      </c>
    </row>
    <row r="126" spans="2:5">
      <c r="B126" s="60" t="s">
        <v>245</v>
      </c>
      <c r="C126" s="132">
        <v>110523.979362</v>
      </c>
      <c r="D126" s="132">
        <v>114366.02184892997</v>
      </c>
      <c r="E126" s="132">
        <v>104816.61277409</v>
      </c>
    </row>
    <row r="127" spans="2:5">
      <c r="B127" s="60" t="s">
        <v>246</v>
      </c>
      <c r="C127" s="132">
        <v>33349.383498000003</v>
      </c>
      <c r="D127" s="132">
        <v>32450.284936349999</v>
      </c>
      <c r="E127" s="132">
        <v>29471.534764399999</v>
      </c>
    </row>
    <row r="128" spans="2:5">
      <c r="B128" s="60" t="s">
        <v>172</v>
      </c>
      <c r="C128" s="132">
        <v>25693.434943</v>
      </c>
      <c r="D128" s="132">
        <v>27448.951575449995</v>
      </c>
      <c r="E128" s="132">
        <v>24078.501195749999</v>
      </c>
    </row>
    <row r="129" spans="2:5">
      <c r="B129" s="60" t="s">
        <v>173</v>
      </c>
      <c r="C129" s="132">
        <v>4244.5817889999998</v>
      </c>
      <c r="D129" s="132">
        <v>2708.3645067800003</v>
      </c>
      <c r="E129" s="132">
        <v>2285.8552396799996</v>
      </c>
    </row>
    <row r="130" spans="2:5">
      <c r="B130" s="60" t="s">
        <v>174</v>
      </c>
      <c r="C130" s="132">
        <v>12539.267331999999</v>
      </c>
      <c r="D130" s="132">
        <v>13467.396970589996</v>
      </c>
      <c r="E130" s="132">
        <v>12093.804305419999</v>
      </c>
    </row>
    <row r="131" spans="2:5">
      <c r="B131" s="60" t="s">
        <v>175</v>
      </c>
      <c r="C131" s="132">
        <v>1607.7136760000001</v>
      </c>
      <c r="D131" s="132">
        <v>1504.58067291</v>
      </c>
      <c r="E131" s="132">
        <v>1199.8744157899998</v>
      </c>
    </row>
    <row r="132" spans="2:5">
      <c r="B132" s="60" t="s">
        <v>176</v>
      </c>
      <c r="C132" s="132">
        <v>718.99446699999999</v>
      </c>
      <c r="D132" s="132">
        <v>722.75782656000013</v>
      </c>
      <c r="E132" s="132">
        <v>583.49195273000021</v>
      </c>
    </row>
    <row r="133" spans="2:5">
      <c r="B133" s="60" t="s">
        <v>177</v>
      </c>
      <c r="C133" s="132">
        <v>839.652468</v>
      </c>
      <c r="D133" s="132">
        <v>488.05157322999997</v>
      </c>
      <c r="E133" s="132">
        <v>349.29101152999988</v>
      </c>
    </row>
    <row r="134" spans="2:5">
      <c r="B134" s="60" t="s">
        <v>178</v>
      </c>
      <c r="C134" s="132">
        <v>973.19638599999996</v>
      </c>
      <c r="D134" s="132">
        <v>2311.7512932200002</v>
      </c>
      <c r="E134" s="132">
        <v>1874.5275134999999</v>
      </c>
    </row>
    <row r="135" spans="2:5">
      <c r="B135" s="60" t="s">
        <v>179</v>
      </c>
      <c r="C135" s="132">
        <v>103319.805909</v>
      </c>
      <c r="D135" s="132">
        <v>99825.870864630007</v>
      </c>
      <c r="E135" s="132">
        <v>84698.581512120043</v>
      </c>
    </row>
    <row r="136" spans="2:5">
      <c r="B136" s="111" t="s">
        <v>263</v>
      </c>
      <c r="C136" s="134">
        <f>SUM(C137:C144)</f>
        <v>174781.847098</v>
      </c>
      <c r="D136" s="134">
        <f>SUM(D137:D144)</f>
        <v>175261.43695049005</v>
      </c>
      <c r="E136" s="134">
        <f>SUM(E137:E144)</f>
        <v>149121.91241775005</v>
      </c>
    </row>
    <row r="137" spans="2:5">
      <c r="B137" s="60" t="s">
        <v>180</v>
      </c>
      <c r="C137" s="132">
        <v>91290.753301999997</v>
      </c>
      <c r="D137" s="132">
        <v>92419.681627359998</v>
      </c>
      <c r="E137" s="132">
        <v>80652.717460399988</v>
      </c>
    </row>
    <row r="138" spans="2:5">
      <c r="B138" s="60" t="s">
        <v>247</v>
      </c>
      <c r="C138" s="132">
        <v>6.6924960000000002</v>
      </c>
      <c r="D138" s="132">
        <v>10.29249699</v>
      </c>
      <c r="E138" s="132">
        <v>10.2919982</v>
      </c>
    </row>
    <row r="139" spans="2:5">
      <c r="B139" s="60" t="s">
        <v>181</v>
      </c>
      <c r="C139" s="132">
        <v>1147.105</v>
      </c>
      <c r="D139" s="132">
        <v>649.29763200000014</v>
      </c>
      <c r="E139" s="132">
        <v>283.83120831999997</v>
      </c>
    </row>
    <row r="140" spans="2:5">
      <c r="B140" s="60" t="s">
        <v>182</v>
      </c>
      <c r="C140" s="132">
        <v>3530.3857640000001</v>
      </c>
      <c r="D140" s="132">
        <v>3780.9086070000003</v>
      </c>
      <c r="E140" s="132">
        <v>2607.8684445900003</v>
      </c>
    </row>
    <row r="141" spans="2:5">
      <c r="B141" s="60" t="s">
        <v>183</v>
      </c>
      <c r="C141" s="132">
        <v>1578.403695</v>
      </c>
      <c r="D141" s="132">
        <v>1589.348514</v>
      </c>
      <c r="E141" s="132">
        <v>1282.4897993300001</v>
      </c>
    </row>
    <row r="142" spans="2:5">
      <c r="B142" s="60" t="s">
        <v>184</v>
      </c>
      <c r="C142" s="132">
        <v>73145.556675</v>
      </c>
      <c r="D142" s="132">
        <v>72693.957907140037</v>
      </c>
      <c r="E142" s="132">
        <v>61056.788238910034</v>
      </c>
    </row>
    <row r="143" spans="2:5">
      <c r="B143" s="60" t="s">
        <v>258</v>
      </c>
      <c r="C143" s="132">
        <v>1.6</v>
      </c>
      <c r="D143" s="132">
        <v>1.6</v>
      </c>
      <c r="E143" s="132">
        <v>1.119318</v>
      </c>
    </row>
    <row r="144" spans="2:5">
      <c r="B144" s="60" t="s">
        <v>185</v>
      </c>
      <c r="C144" s="132">
        <v>4081.3501660000002</v>
      </c>
      <c r="D144" s="132">
        <v>4116.3501660000002</v>
      </c>
      <c r="E144" s="132">
        <v>3226.8059499999999</v>
      </c>
    </row>
    <row r="145" spans="2:5">
      <c r="B145" s="111" t="s">
        <v>186</v>
      </c>
      <c r="C145" s="134">
        <f>SUM(C146:C149)</f>
        <v>984.72573999999997</v>
      </c>
      <c r="D145" s="134">
        <f>SUM(D146:D149)</f>
        <v>1007.7595483599999</v>
      </c>
      <c r="E145" s="134">
        <f>SUM(E146:E149)</f>
        <v>770.46710674999997</v>
      </c>
    </row>
    <row r="146" spans="2:5">
      <c r="B146" s="60" t="s">
        <v>187</v>
      </c>
      <c r="C146" s="132">
        <v>224.073001</v>
      </c>
      <c r="D146" s="132">
        <v>243.00775666999996</v>
      </c>
      <c r="E146" s="132">
        <v>185.40973269999995</v>
      </c>
    </row>
    <row r="147" spans="2:5">
      <c r="B147" s="60" t="s">
        <v>259</v>
      </c>
      <c r="C147" s="132">
        <v>112.47176399999999</v>
      </c>
      <c r="D147" s="132">
        <v>112.86176399999999</v>
      </c>
      <c r="E147" s="132">
        <v>62.011204900000003</v>
      </c>
    </row>
    <row r="148" spans="2:5">
      <c r="B148" s="60" t="s">
        <v>188</v>
      </c>
      <c r="C148" s="132">
        <v>253.35952499999999</v>
      </c>
      <c r="D148" s="132">
        <v>230.389351</v>
      </c>
      <c r="E148" s="132">
        <v>140.93912044000001</v>
      </c>
    </row>
    <row r="149" spans="2:5">
      <c r="B149" s="60" t="s">
        <v>189</v>
      </c>
      <c r="C149" s="132">
        <v>394.82145000000003</v>
      </c>
      <c r="D149" s="132">
        <v>421.50067668999998</v>
      </c>
      <c r="E149" s="132">
        <v>382.10704871000002</v>
      </c>
    </row>
    <row r="150" spans="2:5">
      <c r="B150" s="110" t="s">
        <v>279</v>
      </c>
      <c r="C150" s="134">
        <f t="shared" ref="C150:E151" si="0">C151</f>
        <v>333486.47113800002</v>
      </c>
      <c r="D150" s="134">
        <f t="shared" si="0"/>
        <v>330136.47113800002</v>
      </c>
      <c r="E150" s="134">
        <f t="shared" si="0"/>
        <v>291384.30239502003</v>
      </c>
    </row>
    <row r="151" spans="2:5">
      <c r="B151" s="111" t="s">
        <v>280</v>
      </c>
      <c r="C151" s="134">
        <f t="shared" si="0"/>
        <v>333486.47113800002</v>
      </c>
      <c r="D151" s="134">
        <f t="shared" si="0"/>
        <v>330136.47113800002</v>
      </c>
      <c r="E151" s="134">
        <f t="shared" si="0"/>
        <v>291384.30239502003</v>
      </c>
    </row>
    <row r="152" spans="2:5">
      <c r="B152" s="60" t="s">
        <v>281</v>
      </c>
      <c r="C152" s="132">
        <v>333486.47113800002</v>
      </c>
      <c r="D152" s="132">
        <v>330136.47113800002</v>
      </c>
      <c r="E152" s="132">
        <v>291384.30239502003</v>
      </c>
    </row>
    <row r="153" spans="2:5">
      <c r="B153" s="66" t="s">
        <v>241</v>
      </c>
      <c r="C153" s="133">
        <f>C154+C157</f>
        <v>108120.51053499999</v>
      </c>
      <c r="D153" s="133">
        <f t="shared" ref="D153:E153" si="1">D154+D157</f>
        <v>110120.51053499999</v>
      </c>
      <c r="E153" s="133">
        <f t="shared" si="1"/>
        <v>82637.056343150005</v>
      </c>
    </row>
    <row r="154" spans="2:5">
      <c r="B154" s="110" t="s">
        <v>282</v>
      </c>
      <c r="C154" s="134">
        <f t="shared" ref="C154:E155" si="2">C155</f>
        <v>108120.51053499999</v>
      </c>
      <c r="D154" s="134">
        <f t="shared" si="2"/>
        <v>110120.51053499999</v>
      </c>
      <c r="E154" s="134">
        <f t="shared" si="2"/>
        <v>82637.056343150005</v>
      </c>
    </row>
    <row r="155" spans="2:5">
      <c r="B155" s="111" t="s">
        <v>283</v>
      </c>
      <c r="C155" s="134">
        <f t="shared" si="2"/>
        <v>108120.51053499999</v>
      </c>
      <c r="D155" s="134">
        <f t="shared" si="2"/>
        <v>110120.51053499999</v>
      </c>
      <c r="E155" s="134">
        <f>E156</f>
        <v>82637.056343150005</v>
      </c>
    </row>
    <row r="156" spans="2:5">
      <c r="B156" s="60" t="s">
        <v>284</v>
      </c>
      <c r="C156" s="132">
        <v>108120.51053499999</v>
      </c>
      <c r="D156" s="132">
        <v>110120.51053499999</v>
      </c>
      <c r="E156" s="132">
        <v>82637.056343150005</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1672493.1880179397</v>
      </c>
      <c r="E160" s="18">
        <f>E153+E13</f>
        <v>1424282.1413472702</v>
      </c>
    </row>
    <row r="161" spans="2:6">
      <c r="B161" s="136" t="s">
        <v>308</v>
      </c>
      <c r="E161" s="21"/>
      <c r="F161" s="21"/>
    </row>
    <row r="162" spans="2:6">
      <c r="B162" s="137" t="s">
        <v>301</v>
      </c>
      <c r="C162" s="138"/>
      <c r="D162" s="138"/>
      <c r="E162" s="138"/>
      <c r="F162" s="27"/>
    </row>
    <row r="163" spans="2:6" ht="27" customHeight="1">
      <c r="B163" s="189" t="s">
        <v>2000</v>
      </c>
      <c r="C163" s="189"/>
      <c r="D163" s="189"/>
      <c r="E163" s="189"/>
      <c r="F163" s="24"/>
    </row>
    <row r="164" spans="2:6" ht="27" customHeight="1">
      <c r="B164" s="189" t="s">
        <v>1964</v>
      </c>
      <c r="C164" s="189"/>
      <c r="D164" s="189"/>
      <c r="E164" s="189"/>
      <c r="F164" s="24"/>
    </row>
    <row r="165" spans="2:6" ht="25.5" customHeight="1">
      <c r="B165" s="187" t="s">
        <v>309</v>
      </c>
      <c r="C165" s="187"/>
      <c r="D165" s="21"/>
    </row>
  </sheetData>
  <mergeCells count="14">
    <mergeCell ref="A8:F8"/>
    <mergeCell ref="B163:E163"/>
    <mergeCell ref="B165:C165"/>
    <mergeCell ref="E11:E12"/>
    <mergeCell ref="B11:B12"/>
    <mergeCell ref="A9:F9"/>
    <mergeCell ref="B164:E164"/>
    <mergeCell ref="D11:D12"/>
    <mergeCell ref="A7:F7"/>
    <mergeCell ref="A1:E1"/>
    <mergeCell ref="A3:E3"/>
    <mergeCell ref="A2:E2"/>
    <mergeCell ref="A6:F6"/>
    <mergeCell ref="A5:F5"/>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topLeftCell="A55" workbookViewId="0">
      <selection activeCell="E79" sqref="E79:F79"/>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0" t="s">
        <v>1967</v>
      </c>
      <c r="B1" s="180"/>
      <c r="C1" s="180"/>
      <c r="D1" s="180"/>
      <c r="E1" s="180"/>
      <c r="F1" s="180"/>
    </row>
    <row r="2" spans="1:7" ht="21" customHeight="1">
      <c r="A2" s="181" t="s">
        <v>0</v>
      </c>
      <c r="B2" s="181"/>
      <c r="C2" s="181"/>
      <c r="D2" s="181"/>
      <c r="E2" s="181"/>
      <c r="F2" s="181"/>
    </row>
    <row r="3" spans="1:7" ht="14.45" customHeight="1">
      <c r="A3" s="182" t="s">
        <v>1</v>
      </c>
      <c r="B3" s="182"/>
      <c r="C3" s="182"/>
      <c r="D3" s="182"/>
      <c r="E3" s="182"/>
      <c r="F3" s="182"/>
    </row>
    <row r="5" spans="1:7" ht="18" customHeight="1">
      <c r="A5" s="183" t="s">
        <v>22</v>
      </c>
      <c r="B5" s="183"/>
      <c r="C5" s="183"/>
      <c r="D5" s="183"/>
      <c r="E5" s="183"/>
      <c r="F5" s="183"/>
      <c r="G5" s="32"/>
    </row>
    <row r="6" spans="1:7" ht="18.75">
      <c r="A6" s="197" t="s">
        <v>190</v>
      </c>
      <c r="B6" s="197"/>
      <c r="C6" s="197"/>
      <c r="D6" s="197"/>
      <c r="E6" s="197"/>
      <c r="F6" s="197"/>
    </row>
    <row r="7" spans="1:7" ht="18.75">
      <c r="A7" s="199" t="s">
        <v>1999</v>
      </c>
      <c r="B7" s="199"/>
      <c r="C7" s="199"/>
      <c r="D7" s="199"/>
      <c r="E7" s="199"/>
      <c r="F7" s="199"/>
    </row>
    <row r="8" spans="1:7" ht="18.75">
      <c r="A8" s="190" t="s">
        <v>275</v>
      </c>
      <c r="B8" s="190"/>
      <c r="C8" s="190"/>
      <c r="D8" s="190"/>
      <c r="E8" s="190"/>
      <c r="F8" s="190"/>
    </row>
    <row r="9" spans="1:7" ht="15.75">
      <c r="A9" s="179" t="s">
        <v>4</v>
      </c>
      <c r="B9" s="179"/>
      <c r="C9" s="179"/>
      <c r="D9" s="179"/>
      <c r="E9" s="179"/>
      <c r="F9" s="179"/>
    </row>
    <row r="11" spans="1:7">
      <c r="C11" s="198" t="s">
        <v>5</v>
      </c>
      <c r="D11" s="37" t="s">
        <v>312</v>
      </c>
      <c r="E11" s="198" t="s">
        <v>1962</v>
      </c>
      <c r="F11" s="198" t="s">
        <v>299</v>
      </c>
    </row>
    <row r="12" spans="1:7">
      <c r="C12" s="198"/>
      <c r="D12" s="16" t="s">
        <v>275</v>
      </c>
      <c r="E12" s="198"/>
      <c r="F12" s="198"/>
    </row>
    <row r="13" spans="1:7">
      <c r="C13" s="39" t="s">
        <v>239</v>
      </c>
      <c r="D13" s="56">
        <f>D14+D20+D30+D40+D49+D56+D66+D70</f>
        <v>1484234.610959</v>
      </c>
      <c r="E13" s="56">
        <f>E14+E20+E30+E40+E49+E56+E66+E70</f>
        <v>1562372.6774829396</v>
      </c>
      <c r="F13" s="56">
        <f>F14+F20+F30+F40+F49+F56+F66+F70</f>
        <v>1341645.0850041194</v>
      </c>
    </row>
    <row r="14" spans="1:7">
      <c r="C14" s="110" t="s">
        <v>285</v>
      </c>
      <c r="D14" s="134">
        <f>SUM(D15:D19)</f>
        <v>359129.92480000004</v>
      </c>
      <c r="E14" s="134">
        <f>SUM(E15:E19)</f>
        <v>362043.44244549982</v>
      </c>
      <c r="F14" s="134">
        <f>SUM(F15:F19)</f>
        <v>323748.43470791954</v>
      </c>
    </row>
    <row r="15" spans="1:7">
      <c r="C15" s="112" t="s">
        <v>191</v>
      </c>
      <c r="D15" s="132">
        <v>292808.493173</v>
      </c>
      <c r="E15" s="132">
        <v>294137.25220370991</v>
      </c>
      <c r="F15" s="132">
        <v>265401.80887363956</v>
      </c>
    </row>
    <row r="16" spans="1:7">
      <c r="C16" s="112" t="s">
        <v>192</v>
      </c>
      <c r="D16" s="132">
        <v>24402.035100000001</v>
      </c>
      <c r="E16" s="132">
        <v>25311.560177759995</v>
      </c>
      <c r="F16" s="132">
        <v>21324.692348190005</v>
      </c>
    </row>
    <row r="17" spans="3:6">
      <c r="C17" s="112" t="s">
        <v>193</v>
      </c>
      <c r="D17" s="132">
        <v>1099.1648299999999</v>
      </c>
      <c r="E17" s="132">
        <v>722.13796960000002</v>
      </c>
      <c r="F17" s="132">
        <v>650.66087856999991</v>
      </c>
    </row>
    <row r="18" spans="3:6">
      <c r="C18" s="112" t="s">
        <v>260</v>
      </c>
      <c r="D18" s="132">
        <v>3422.9494800000002</v>
      </c>
      <c r="E18" s="132">
        <v>3189.2127491499996</v>
      </c>
      <c r="F18" s="132">
        <v>1693.8707686399998</v>
      </c>
    </row>
    <row r="19" spans="3:6">
      <c r="C19" s="112" t="s">
        <v>194</v>
      </c>
      <c r="D19" s="132">
        <v>37397.282217</v>
      </c>
      <c r="E19" s="132">
        <v>38683.279345279989</v>
      </c>
      <c r="F19" s="132">
        <v>34677.401838879989</v>
      </c>
    </row>
    <row r="20" spans="3:6">
      <c r="C20" s="110" t="s">
        <v>286</v>
      </c>
      <c r="D20" s="134">
        <f>SUM(D21:D29)</f>
        <v>99817.643202999985</v>
      </c>
      <c r="E20" s="134">
        <f>SUM(E21:E29)</f>
        <v>123229.20003939996</v>
      </c>
      <c r="F20" s="134">
        <f>SUM(F21:F29)</f>
        <v>96176.422306780005</v>
      </c>
    </row>
    <row r="21" spans="3:6">
      <c r="C21" s="112" t="s">
        <v>195</v>
      </c>
      <c r="D21" s="132">
        <v>13742.110764999999</v>
      </c>
      <c r="E21" s="132">
        <v>15170.638579249993</v>
      </c>
      <c r="F21" s="132">
        <v>14173.056297629992</v>
      </c>
    </row>
    <row r="22" spans="3:6">
      <c r="C22" s="112" t="s">
        <v>196</v>
      </c>
      <c r="D22" s="132">
        <v>8656.9223629999997</v>
      </c>
      <c r="E22" s="132">
        <v>10840.925791529991</v>
      </c>
      <c r="F22" s="132">
        <v>6959.0810712099974</v>
      </c>
    </row>
    <row r="23" spans="3:6">
      <c r="C23" s="112" t="s">
        <v>197</v>
      </c>
      <c r="D23" s="132">
        <v>4877.5279819999996</v>
      </c>
      <c r="E23" s="132">
        <v>4216.7318565399992</v>
      </c>
      <c r="F23" s="132">
        <v>3473.2364458400002</v>
      </c>
    </row>
    <row r="24" spans="3:6">
      <c r="C24" s="112" t="s">
        <v>198</v>
      </c>
      <c r="D24" s="132">
        <v>1402.4375700000001</v>
      </c>
      <c r="E24" s="132">
        <v>3495.7746772200007</v>
      </c>
      <c r="F24" s="132">
        <v>2658.1277081299991</v>
      </c>
    </row>
    <row r="25" spans="3:6">
      <c r="C25" s="112" t="s">
        <v>199</v>
      </c>
      <c r="D25" s="132">
        <v>11699.573503</v>
      </c>
      <c r="E25" s="132">
        <v>12612.804230989999</v>
      </c>
      <c r="F25" s="132">
        <v>8808.6824131000049</v>
      </c>
    </row>
    <row r="26" spans="3:6">
      <c r="C26" s="112" t="s">
        <v>200</v>
      </c>
      <c r="D26" s="132">
        <v>7607.6482530000003</v>
      </c>
      <c r="E26" s="132">
        <v>9599.4015880099978</v>
      </c>
      <c r="F26" s="132">
        <v>8502.8203787699968</v>
      </c>
    </row>
    <row r="27" spans="3:6">
      <c r="C27" s="112" t="s">
        <v>201</v>
      </c>
      <c r="D27" s="132">
        <v>5769.9536120000002</v>
      </c>
      <c r="E27" s="132">
        <v>7402.77688631</v>
      </c>
      <c r="F27" s="132">
        <v>4354.0813450199994</v>
      </c>
    </row>
    <row r="28" spans="3:6">
      <c r="C28" s="112" t="s">
        <v>202</v>
      </c>
      <c r="D28" s="132">
        <v>15421.115898</v>
      </c>
      <c r="E28" s="132">
        <v>21004.367329259992</v>
      </c>
      <c r="F28" s="132">
        <v>11979.430734489988</v>
      </c>
    </row>
    <row r="29" spans="3:6">
      <c r="C29" s="112" t="s">
        <v>203</v>
      </c>
      <c r="D29" s="132">
        <v>30640.353256999999</v>
      </c>
      <c r="E29" s="132">
        <v>38885.77910028999</v>
      </c>
      <c r="F29" s="132">
        <v>35267.905912590017</v>
      </c>
    </row>
    <row r="30" spans="3:6">
      <c r="C30" s="110" t="s">
        <v>287</v>
      </c>
      <c r="D30" s="134">
        <f>SUM(D31:D39)</f>
        <v>68595.936121999999</v>
      </c>
      <c r="E30" s="134">
        <f>SUM(E31:E39)</f>
        <v>58565.391640169983</v>
      </c>
      <c r="F30" s="134">
        <f>SUM(F31:F39)</f>
        <v>39476.298394270001</v>
      </c>
    </row>
    <row r="31" spans="3:6">
      <c r="C31" s="112" t="s">
        <v>204</v>
      </c>
      <c r="D31" s="132">
        <v>10628.747192999999</v>
      </c>
      <c r="E31" s="132">
        <v>13028.008459839999</v>
      </c>
      <c r="F31" s="132">
        <v>7807.0176151299993</v>
      </c>
    </row>
    <row r="32" spans="3:6">
      <c r="C32" s="112" t="s">
        <v>205</v>
      </c>
      <c r="D32" s="132">
        <v>6846.6156350000001</v>
      </c>
      <c r="E32" s="132">
        <v>4030.2746288499993</v>
      </c>
      <c r="F32" s="132">
        <v>3168.1383939499997</v>
      </c>
    </row>
    <row r="33" spans="3:6">
      <c r="C33" s="112" t="s">
        <v>206</v>
      </c>
      <c r="D33" s="132">
        <v>3047.776625</v>
      </c>
      <c r="E33" s="132">
        <v>2502.0704320500008</v>
      </c>
      <c r="F33" s="132">
        <v>1911.53484284</v>
      </c>
    </row>
    <row r="34" spans="3:6">
      <c r="C34" s="112" t="s">
        <v>207</v>
      </c>
      <c r="D34" s="132">
        <v>13549.146817999999</v>
      </c>
      <c r="E34" s="132">
        <v>13313.27524218</v>
      </c>
      <c r="F34" s="132">
        <v>9762.2668524599958</v>
      </c>
    </row>
    <row r="35" spans="3:6">
      <c r="C35" s="112" t="s">
        <v>208</v>
      </c>
      <c r="D35" s="132">
        <v>513.71471399999996</v>
      </c>
      <c r="E35" s="132">
        <v>591.37192304000018</v>
      </c>
      <c r="F35" s="132">
        <v>374.44081556000015</v>
      </c>
    </row>
    <row r="36" spans="3:6">
      <c r="C36" s="112" t="s">
        <v>209</v>
      </c>
      <c r="D36" s="123">
        <v>4533.8070749999997</v>
      </c>
      <c r="E36" s="123">
        <v>4018.6607078399998</v>
      </c>
      <c r="F36" s="132">
        <v>2835.0888302200019</v>
      </c>
    </row>
    <row r="37" spans="3:6">
      <c r="C37" s="112" t="s">
        <v>210</v>
      </c>
      <c r="D37" s="135">
        <v>8986.8251540000001</v>
      </c>
      <c r="E37" s="135">
        <v>9802.8684062099965</v>
      </c>
      <c r="F37" s="132">
        <v>7306.1623949600034</v>
      </c>
    </row>
    <row r="38" spans="3:6">
      <c r="C38" s="112" t="s">
        <v>211</v>
      </c>
      <c r="D38" s="135">
        <v>3801.497018</v>
      </c>
      <c r="E38" s="135">
        <v>28.3210652</v>
      </c>
      <c r="F38" s="132">
        <v>0</v>
      </c>
    </row>
    <row r="39" spans="3:6">
      <c r="C39" s="112" t="s">
        <v>212</v>
      </c>
      <c r="D39" s="135">
        <v>16687.80589</v>
      </c>
      <c r="E39" s="135">
        <v>11250.540774960002</v>
      </c>
      <c r="F39" s="132">
        <v>6311.6486491500018</v>
      </c>
    </row>
    <row r="40" spans="3:6">
      <c r="C40" s="110" t="s">
        <v>288</v>
      </c>
      <c r="D40" s="134">
        <f>SUM(D41:D48)</f>
        <v>492738.20958100003</v>
      </c>
      <c r="E40" s="134">
        <f>SUM(E41:E48)</f>
        <v>520933.28810670006</v>
      </c>
      <c r="F40" s="134">
        <f>SUM(F41:F48)</f>
        <v>473177.56262150995</v>
      </c>
    </row>
    <row r="41" spans="3:6">
      <c r="C41" s="112" t="s">
        <v>213</v>
      </c>
      <c r="D41" s="135">
        <v>158377.96735699999</v>
      </c>
      <c r="E41" s="135">
        <v>157718.35963228001</v>
      </c>
      <c r="F41" s="132">
        <v>140394.88277042002</v>
      </c>
    </row>
    <row r="42" spans="3:6">
      <c r="C42" s="112" t="s">
        <v>317</v>
      </c>
      <c r="D42" s="135">
        <v>155752.82044400001</v>
      </c>
      <c r="E42" s="135">
        <v>163485.28796636002</v>
      </c>
      <c r="F42" s="132">
        <v>147829.69285638994</v>
      </c>
    </row>
    <row r="43" spans="3:6">
      <c r="C43" s="112" t="s">
        <v>214</v>
      </c>
      <c r="D43" s="132">
        <v>15862.403949</v>
      </c>
      <c r="E43" s="132">
        <v>16640.413441880002</v>
      </c>
      <c r="F43" s="132">
        <v>15348.742646479997</v>
      </c>
    </row>
    <row r="44" spans="3:6">
      <c r="C44" s="112" t="s">
        <v>215</v>
      </c>
      <c r="D44" s="132">
        <v>96748.493755000003</v>
      </c>
      <c r="E44" s="132">
        <v>118078.78244944</v>
      </c>
      <c r="F44" s="132">
        <v>107334.61483137</v>
      </c>
    </row>
    <row r="45" spans="3:6">
      <c r="C45" s="112" t="s">
        <v>216</v>
      </c>
      <c r="D45" s="132">
        <v>35900.368300000002</v>
      </c>
      <c r="E45" s="132">
        <v>35870.981509750003</v>
      </c>
      <c r="F45" s="132">
        <v>35663.34772962</v>
      </c>
    </row>
    <row r="46" spans="3:6">
      <c r="C46" s="112" t="s">
        <v>217</v>
      </c>
      <c r="D46" s="132">
        <v>13500</v>
      </c>
      <c r="E46" s="132">
        <v>14787.72097038</v>
      </c>
      <c r="F46" s="132">
        <v>13323.988259469999</v>
      </c>
    </row>
    <row r="47" spans="3:6">
      <c r="C47" s="112" t="s">
        <v>218</v>
      </c>
      <c r="D47" s="132">
        <v>966.93837299999996</v>
      </c>
      <c r="E47" s="132">
        <v>911.23716468999999</v>
      </c>
      <c r="F47" s="132">
        <v>791.14251781999997</v>
      </c>
    </row>
    <row r="48" spans="3:6">
      <c r="C48" s="112" t="s">
        <v>219</v>
      </c>
      <c r="D48" s="132">
        <v>15629.217403000001</v>
      </c>
      <c r="E48" s="132">
        <v>13440.50497192</v>
      </c>
      <c r="F48" s="132">
        <v>12491.151009939997</v>
      </c>
    </row>
    <row r="49" spans="3:6">
      <c r="C49" s="110" t="s">
        <v>289</v>
      </c>
      <c r="D49" s="134">
        <f>SUM(D50:D55)</f>
        <v>60117.023256999993</v>
      </c>
      <c r="E49" s="134">
        <f>SUM(E50:E55)</f>
        <v>75656.304133619997</v>
      </c>
      <c r="F49" s="134">
        <f>SUM(F50:F55)</f>
        <v>63025.624398079992</v>
      </c>
    </row>
    <row r="50" spans="3:6">
      <c r="C50" s="112" t="s">
        <v>220</v>
      </c>
      <c r="D50" s="132">
        <v>174.81</v>
      </c>
      <c r="E50" s="132">
        <v>2979.8552936000001</v>
      </c>
      <c r="F50" s="132">
        <v>2584.0816472299998</v>
      </c>
    </row>
    <row r="51" spans="3:6">
      <c r="C51" s="112" t="s">
        <v>318</v>
      </c>
      <c r="D51" s="132">
        <v>9757.551453</v>
      </c>
      <c r="E51" s="132">
        <v>10024.256196850001</v>
      </c>
      <c r="F51" s="132">
        <v>6023.9311352199993</v>
      </c>
    </row>
    <row r="52" spans="3:6">
      <c r="C52" s="112" t="s">
        <v>221</v>
      </c>
      <c r="D52" s="132">
        <v>9925.5430080000006</v>
      </c>
      <c r="E52" s="132">
        <v>16623.059773809993</v>
      </c>
      <c r="F52" s="132">
        <v>15742.594927349999</v>
      </c>
    </row>
    <row r="53" spans="3:6">
      <c r="C53" s="112" t="s">
        <v>319</v>
      </c>
      <c r="D53" s="132">
        <v>37633.288796000001</v>
      </c>
      <c r="E53" s="132">
        <v>42253.52697603</v>
      </c>
      <c r="F53" s="132">
        <v>37011.726794949995</v>
      </c>
    </row>
    <row r="54" spans="3:6">
      <c r="C54" s="112" t="s">
        <v>222</v>
      </c>
      <c r="D54" s="132">
        <v>2582.63</v>
      </c>
      <c r="E54" s="132">
        <v>3692.63</v>
      </c>
      <c r="F54" s="132">
        <v>1610</v>
      </c>
    </row>
    <row r="55" spans="3:6">
      <c r="C55" s="112" t="s">
        <v>223</v>
      </c>
      <c r="D55" s="132">
        <v>43.2</v>
      </c>
      <c r="E55" s="132">
        <v>82.975893330000005</v>
      </c>
      <c r="F55" s="132">
        <v>53.289893329999998</v>
      </c>
    </row>
    <row r="56" spans="3:6">
      <c r="C56" s="110" t="s">
        <v>290</v>
      </c>
      <c r="D56" s="134">
        <f>SUM(D57:D65)</f>
        <v>34281.034268999996</v>
      </c>
      <c r="E56" s="134">
        <f>SUM(E57:E65)</f>
        <v>35562.261949459993</v>
      </c>
      <c r="F56" s="134">
        <f>SUM(F57:F65)</f>
        <v>19444.105187109999</v>
      </c>
    </row>
    <row r="57" spans="3:6">
      <c r="C57" s="112" t="s">
        <v>224</v>
      </c>
      <c r="D57" s="132">
        <v>12876.61881</v>
      </c>
      <c r="E57" s="132">
        <v>7273.0844229499971</v>
      </c>
      <c r="F57" s="132">
        <v>2763.6495972999996</v>
      </c>
    </row>
    <row r="58" spans="3:6">
      <c r="C58" s="112" t="s">
        <v>225</v>
      </c>
      <c r="D58" s="132">
        <v>1615.878299</v>
      </c>
      <c r="E58" s="132">
        <v>2570.2863534300018</v>
      </c>
      <c r="F58" s="132">
        <v>1844.0823504300004</v>
      </c>
    </row>
    <row r="59" spans="3:6">
      <c r="C59" s="112" t="s">
        <v>226</v>
      </c>
      <c r="D59" s="132">
        <v>1644.102108</v>
      </c>
      <c r="E59" s="132">
        <v>2300.9065032600001</v>
      </c>
      <c r="F59" s="132">
        <v>1845.8450129599998</v>
      </c>
    </row>
    <row r="60" spans="3:6">
      <c r="C60" s="112" t="s">
        <v>227</v>
      </c>
      <c r="D60" s="132">
        <v>7693.0715810000002</v>
      </c>
      <c r="E60" s="132">
        <v>10401.985193419998</v>
      </c>
      <c r="F60" s="132">
        <v>6189.4067890799997</v>
      </c>
    </row>
    <row r="61" spans="3:6">
      <c r="C61" s="112" t="s">
        <v>228</v>
      </c>
      <c r="D61" s="132">
        <v>4718.97192</v>
      </c>
      <c r="E61" s="132">
        <v>3925.4057729300011</v>
      </c>
      <c r="F61" s="132">
        <v>1644.7958635000002</v>
      </c>
    </row>
    <row r="62" spans="3:6">
      <c r="C62" s="112" t="s">
        <v>229</v>
      </c>
      <c r="D62" s="132">
        <v>496.204002</v>
      </c>
      <c r="E62" s="132">
        <v>3042.9308953900008</v>
      </c>
      <c r="F62" s="132">
        <v>2095.9336359899999</v>
      </c>
    </row>
    <row r="63" spans="3:6">
      <c r="C63" s="112" t="s">
        <v>230</v>
      </c>
      <c r="D63" s="132">
        <v>559.05767400000002</v>
      </c>
      <c r="E63" s="132">
        <v>652.49772263000011</v>
      </c>
      <c r="F63" s="132">
        <v>355.30120494000005</v>
      </c>
    </row>
    <row r="64" spans="3:6">
      <c r="C64" s="112" t="s">
        <v>231</v>
      </c>
      <c r="D64" s="132">
        <v>2337.4322139999999</v>
      </c>
      <c r="E64" s="132">
        <v>868.95173772999988</v>
      </c>
      <c r="F64" s="132">
        <v>310.16655812999994</v>
      </c>
    </row>
    <row r="65" spans="3:6">
      <c r="C65" s="112" t="s">
        <v>232</v>
      </c>
      <c r="D65" s="132">
        <v>2339.6976610000002</v>
      </c>
      <c r="E65" s="132">
        <v>4526.2133477200005</v>
      </c>
      <c r="F65" s="132">
        <v>2394.9241747799997</v>
      </c>
    </row>
    <row r="66" spans="3:6">
      <c r="C66" s="110" t="s">
        <v>291</v>
      </c>
      <c r="D66" s="134">
        <f>SUM(D67:D69)</f>
        <v>71068.398115000004</v>
      </c>
      <c r="E66" s="134">
        <f>SUM(E67:E69)</f>
        <v>91252.601299800022</v>
      </c>
      <c r="F66" s="134">
        <f>SUM(F67:F69)</f>
        <v>70218.713082340051</v>
      </c>
    </row>
    <row r="67" spans="3:6">
      <c r="C67" s="112" t="s">
        <v>233</v>
      </c>
      <c r="D67" s="132">
        <v>27030.215823999999</v>
      </c>
      <c r="E67" s="132">
        <v>28109.874787730005</v>
      </c>
      <c r="F67" s="132">
        <v>20454.174303410007</v>
      </c>
    </row>
    <row r="68" spans="3:6">
      <c r="C68" s="112" t="s">
        <v>234</v>
      </c>
      <c r="D68" s="132">
        <v>42591.058016000003</v>
      </c>
      <c r="E68" s="132">
        <v>62815.407501810019</v>
      </c>
      <c r="F68" s="132">
        <v>49764.538778930037</v>
      </c>
    </row>
    <row r="69" spans="3:6">
      <c r="C69" s="112" t="s">
        <v>235</v>
      </c>
      <c r="D69" s="132">
        <v>1447.1242749999999</v>
      </c>
      <c r="E69" s="132">
        <v>327.31901025999997</v>
      </c>
      <c r="F69" s="132">
        <v>0</v>
      </c>
    </row>
    <row r="70" spans="3:6">
      <c r="C70" s="110" t="s">
        <v>292</v>
      </c>
      <c r="D70" s="134">
        <f>SUM(D71:D74)</f>
        <v>298486.441612</v>
      </c>
      <c r="E70" s="134">
        <f>SUM(E71:E74)</f>
        <v>295130.18786828994</v>
      </c>
      <c r="F70" s="134">
        <f>SUM(F71:F74)</f>
        <v>256377.92430610998</v>
      </c>
    </row>
    <row r="71" spans="3:6">
      <c r="C71" s="112" t="s">
        <v>236</v>
      </c>
      <c r="D71" s="132">
        <v>120010.652162</v>
      </c>
      <c r="E71" s="132">
        <v>119900.37618799999</v>
      </c>
      <c r="F71" s="132">
        <v>93623.381658099999</v>
      </c>
    </row>
    <row r="72" spans="3:6">
      <c r="C72" s="112" t="s">
        <v>237</v>
      </c>
      <c r="D72" s="132">
        <v>176990.963659</v>
      </c>
      <c r="E72" s="132">
        <v>173140.963659</v>
      </c>
      <c r="F72" s="132">
        <v>160743.64694738999</v>
      </c>
    </row>
    <row r="73" spans="3:6">
      <c r="C73" s="112" t="s">
        <v>238</v>
      </c>
      <c r="D73" s="132">
        <v>1484.825791</v>
      </c>
      <c r="E73" s="132">
        <v>2087.3257910000002</v>
      </c>
      <c r="F73" s="132">
        <v>2009.46828953</v>
      </c>
    </row>
    <row r="74" spans="3:6">
      <c r="C74" s="112" t="s">
        <v>307</v>
      </c>
      <c r="D74" s="132">
        <v>0</v>
      </c>
      <c r="E74" s="132">
        <v>1.52223029</v>
      </c>
      <c r="F74" s="132">
        <v>1.4274110900000001</v>
      </c>
    </row>
    <row r="75" spans="3:6">
      <c r="C75" s="39" t="s">
        <v>241</v>
      </c>
      <c r="D75" s="79">
        <f>D76+D78</f>
        <v>108120.51053499999</v>
      </c>
      <c r="E75" s="79">
        <f>E76+E78</f>
        <v>110120.51053500001</v>
      </c>
      <c r="F75" s="79">
        <f>F76+F78</f>
        <v>82637.056343150005</v>
      </c>
    </row>
    <row r="76" spans="3:6">
      <c r="C76" s="110" t="s">
        <v>293</v>
      </c>
      <c r="D76" s="134">
        <f>D77</f>
        <v>5117.7218819999998</v>
      </c>
      <c r="E76" s="134">
        <f>E77</f>
        <v>13579.3</v>
      </c>
      <c r="F76" s="134">
        <f>F77</f>
        <v>5647.8953962199994</v>
      </c>
    </row>
    <row r="77" spans="3:6">
      <c r="C77" s="112" t="s">
        <v>294</v>
      </c>
      <c r="D77" s="132">
        <v>5117.7218819999998</v>
      </c>
      <c r="E77" s="132">
        <v>13579.3</v>
      </c>
      <c r="F77" s="132">
        <v>5647.8953962199994</v>
      </c>
    </row>
    <row r="78" spans="3:6">
      <c r="C78" s="110" t="s">
        <v>295</v>
      </c>
      <c r="D78" s="134">
        <f>D79</f>
        <v>103002.788653</v>
      </c>
      <c r="E78" s="134">
        <f>E79</f>
        <v>96541.210535000006</v>
      </c>
      <c r="F78" s="134">
        <f>F79</f>
        <v>76989.160946930002</v>
      </c>
    </row>
    <row r="79" spans="3:6">
      <c r="C79" s="112" t="s">
        <v>296</v>
      </c>
      <c r="D79" s="132">
        <v>103002.788653</v>
      </c>
      <c r="E79" s="132">
        <v>96541.210535000006</v>
      </c>
      <c r="F79" s="132">
        <v>76989.160946930002</v>
      </c>
    </row>
    <row r="80" spans="3:6">
      <c r="C80" s="50" t="s">
        <v>240</v>
      </c>
      <c r="D80" s="18">
        <f>D75+D13</f>
        <v>1592355.1214939998</v>
      </c>
      <c r="E80" s="18">
        <f>E75+E13</f>
        <v>1672493.1880179397</v>
      </c>
      <c r="F80" s="18">
        <f>F75+F13</f>
        <v>1424282.1413472695</v>
      </c>
    </row>
    <row r="81" spans="3:8">
      <c r="C81" s="136" t="s">
        <v>308</v>
      </c>
      <c r="F81" s="21"/>
      <c r="G81" s="21"/>
      <c r="H81" s="77"/>
    </row>
    <row r="82" spans="3:8">
      <c r="C82" s="137" t="s">
        <v>301</v>
      </c>
      <c r="D82" s="138"/>
      <c r="E82" s="138"/>
      <c r="F82" s="138"/>
      <c r="G82" s="27"/>
    </row>
    <row r="83" spans="3:8" ht="27.75" customHeight="1">
      <c r="C83" s="189" t="s">
        <v>2000</v>
      </c>
      <c r="D83" s="189"/>
      <c r="E83" s="189"/>
      <c r="F83" s="189"/>
      <c r="G83" s="24"/>
    </row>
    <row r="84" spans="3:8" ht="35.450000000000003" customHeight="1">
      <c r="C84" s="189" t="s">
        <v>1964</v>
      </c>
      <c r="D84" s="189"/>
      <c r="E84" s="189"/>
      <c r="F84" s="189"/>
      <c r="G84" s="24"/>
    </row>
    <row r="85" spans="3:8">
      <c r="C85" s="187" t="s">
        <v>309</v>
      </c>
      <c r="D85" s="187"/>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topLeftCell="A7" zoomScaleNormal="100" workbookViewId="0">
      <selection activeCell="E29" sqref="E29:F32"/>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0" t="s">
        <v>1967</v>
      </c>
      <c r="D1" s="180"/>
      <c r="E1" s="180"/>
      <c r="F1" s="180"/>
    </row>
    <row r="2" spans="3:8" ht="31.5" customHeight="1">
      <c r="C2" s="201" t="s">
        <v>0</v>
      </c>
      <c r="D2" s="201"/>
      <c r="E2" s="201"/>
      <c r="F2" s="201"/>
    </row>
    <row r="3" spans="3:8" ht="15.6" customHeight="1">
      <c r="C3" s="185" t="s">
        <v>1</v>
      </c>
      <c r="D3" s="185"/>
      <c r="E3" s="185"/>
      <c r="F3" s="185"/>
    </row>
    <row r="4" spans="3:8" ht="13.9" customHeight="1">
      <c r="C4" s="12"/>
      <c r="D4" s="12"/>
      <c r="E4" s="12"/>
      <c r="F4" s="12"/>
    </row>
    <row r="5" spans="3:8" ht="18.75">
      <c r="C5" s="183" t="s">
        <v>22</v>
      </c>
      <c r="D5" s="183"/>
      <c r="E5" s="183"/>
      <c r="F5" s="183"/>
    </row>
    <row r="6" spans="3:8" ht="18.75">
      <c r="C6" s="183" t="s">
        <v>266</v>
      </c>
      <c r="D6" s="183"/>
      <c r="E6" s="183"/>
      <c r="F6" s="183"/>
      <c r="H6" s="2"/>
    </row>
    <row r="7" spans="3:8" ht="18.75">
      <c r="C7" s="184" t="s">
        <v>1999</v>
      </c>
      <c r="D7" s="184"/>
      <c r="E7" s="184"/>
      <c r="F7" s="184"/>
      <c r="H7" s="2"/>
    </row>
    <row r="8" spans="3:8" ht="18.75">
      <c r="C8" s="190" t="s">
        <v>275</v>
      </c>
      <c r="D8" s="190"/>
      <c r="E8" s="190"/>
      <c r="F8" s="190"/>
      <c r="G8" s="35"/>
      <c r="H8" s="2"/>
    </row>
    <row r="9" spans="3:8" ht="15.75">
      <c r="C9" s="179" t="s">
        <v>4</v>
      </c>
      <c r="D9" s="179"/>
      <c r="E9" s="179"/>
      <c r="F9" s="179"/>
      <c r="H9" s="3"/>
    </row>
    <row r="10" spans="3:8">
      <c r="C10" s="12"/>
      <c r="D10" s="12"/>
      <c r="E10" s="12"/>
      <c r="F10" s="12"/>
      <c r="H10" s="3"/>
    </row>
    <row r="11" spans="3:8" ht="14.45" customHeight="1">
      <c r="C11" s="8"/>
      <c r="D11" s="8"/>
      <c r="E11" s="8"/>
      <c r="F11" s="8"/>
      <c r="H11" s="3"/>
    </row>
    <row r="12" spans="3:8" ht="9.6" customHeight="1">
      <c r="C12" s="198" t="s">
        <v>5</v>
      </c>
      <c r="D12" s="202" t="s">
        <v>312</v>
      </c>
      <c r="E12" s="202" t="s">
        <v>1962</v>
      </c>
      <c r="F12" s="202" t="s">
        <v>299</v>
      </c>
    </row>
    <row r="13" spans="3:8" ht="13.15" customHeight="1">
      <c r="C13" s="198"/>
      <c r="D13" s="202"/>
      <c r="E13" s="202"/>
      <c r="F13" s="202"/>
      <c r="G13" s="10"/>
    </row>
    <row r="14" spans="3:8" ht="15" customHeight="1">
      <c r="C14" s="198"/>
      <c r="D14" s="67" t="s">
        <v>275</v>
      </c>
      <c r="E14" s="202"/>
      <c r="F14" s="202"/>
      <c r="H14" s="4"/>
    </row>
    <row r="15" spans="3:8">
      <c r="C15" s="68" t="s">
        <v>302</v>
      </c>
      <c r="D15" s="56">
        <f>D16+D18</f>
        <v>882.63869099999999</v>
      </c>
      <c r="E15" s="56">
        <f>E16+E18</f>
        <v>821.34054418999995</v>
      </c>
      <c r="F15" s="56">
        <f>F16+F18</f>
        <v>683.07722294000064</v>
      </c>
      <c r="G15" s="5"/>
      <c r="H15" s="6"/>
    </row>
    <row r="16" spans="3:8">
      <c r="C16" s="69" t="s">
        <v>82</v>
      </c>
      <c r="D16" s="70">
        <f>D17</f>
        <v>813.15455099999997</v>
      </c>
      <c r="E16" s="70">
        <f>E17</f>
        <v>751.85640418999992</v>
      </c>
      <c r="F16" s="70">
        <f t="shared" ref="F16" si="0">F17</f>
        <v>619.38342794000062</v>
      </c>
      <c r="G16" s="5"/>
      <c r="H16" s="4"/>
    </row>
    <row r="17" spans="3:8" ht="16.149999999999999" customHeight="1">
      <c r="C17" s="71" t="s">
        <v>87</v>
      </c>
      <c r="D17" s="59">
        <v>813.15455099999997</v>
      </c>
      <c r="E17" s="59">
        <v>751.85640418999992</v>
      </c>
      <c r="F17" s="46">
        <v>619.38342794000062</v>
      </c>
      <c r="G17" s="5"/>
      <c r="H17" s="9"/>
    </row>
    <row r="18" spans="3:8">
      <c r="C18" s="72" t="s">
        <v>95</v>
      </c>
      <c r="D18" s="64">
        <f>D19</f>
        <v>69.484139999999996</v>
      </c>
      <c r="E18" s="64">
        <f>E19</f>
        <v>69.484139999999996</v>
      </c>
      <c r="F18" s="64">
        <f t="shared" ref="F18" si="1">F19</f>
        <v>63.693795000000001</v>
      </c>
      <c r="G18" s="5"/>
      <c r="H18" s="9"/>
    </row>
    <row r="19" spans="3:8" ht="14.45" customHeight="1">
      <c r="C19" s="73" t="s">
        <v>101</v>
      </c>
      <c r="D19" s="46">
        <v>69.484139999999996</v>
      </c>
      <c r="E19" s="46">
        <v>69.484139999999996</v>
      </c>
      <c r="F19" s="46">
        <v>63.693795000000001</v>
      </c>
      <c r="G19" s="5"/>
      <c r="H19" s="6"/>
    </row>
    <row r="20" spans="3:8">
      <c r="C20" s="68" t="s">
        <v>261</v>
      </c>
      <c r="D20" s="56">
        <f t="shared" ref="D20:F21" si="2">D21</f>
        <v>243.28910500000001</v>
      </c>
      <c r="E20" s="56">
        <f t="shared" si="2"/>
        <v>304.77559773000002</v>
      </c>
      <c r="F20" s="56">
        <f t="shared" si="2"/>
        <v>234.55189894999992</v>
      </c>
      <c r="G20" s="5"/>
      <c r="H20" s="6"/>
    </row>
    <row r="21" spans="3:8">
      <c r="C21" s="72" t="s">
        <v>103</v>
      </c>
      <c r="D21" s="64">
        <f t="shared" si="2"/>
        <v>243.28910500000001</v>
      </c>
      <c r="E21" s="64">
        <f t="shared" si="2"/>
        <v>304.77559773000002</v>
      </c>
      <c r="F21" s="64">
        <f t="shared" si="2"/>
        <v>234.55189894999992</v>
      </c>
      <c r="G21" s="5"/>
      <c r="H21" s="7"/>
    </row>
    <row r="22" spans="3:8">
      <c r="C22" s="74" t="s">
        <v>106</v>
      </c>
      <c r="D22" s="46">
        <v>243.28910500000001</v>
      </c>
      <c r="E22" s="46">
        <v>304.77559773000002</v>
      </c>
      <c r="F22" s="46">
        <v>234.55189894999992</v>
      </c>
      <c r="G22" s="5"/>
      <c r="H22" s="6"/>
    </row>
    <row r="23" spans="3:8">
      <c r="C23" s="68" t="s">
        <v>262</v>
      </c>
      <c r="D23" s="56">
        <f>D24+D26+D28</f>
        <v>1026.4882359999999</v>
      </c>
      <c r="E23" s="56">
        <f>E24+E26+E28</f>
        <v>1058.93497813</v>
      </c>
      <c r="F23" s="56">
        <f t="shared" ref="F23" si="3">F24+F26+F28</f>
        <v>790.60467681000011</v>
      </c>
      <c r="G23" s="5"/>
      <c r="H23" s="6"/>
    </row>
    <row r="24" spans="3:8">
      <c r="C24" s="69" t="s">
        <v>159</v>
      </c>
      <c r="D24" s="70">
        <f>D25</f>
        <v>35.07</v>
      </c>
      <c r="E24" s="70">
        <f>E25</f>
        <v>40.882932780000004</v>
      </c>
      <c r="F24" s="70">
        <f t="shared" ref="F24" si="4">F25</f>
        <v>9.8455718599999997</v>
      </c>
      <c r="G24" s="5"/>
      <c r="H24" s="6"/>
    </row>
    <row r="25" spans="3:8">
      <c r="C25" s="75" t="s">
        <v>162</v>
      </c>
      <c r="D25" s="59">
        <v>35.07</v>
      </c>
      <c r="E25" s="59">
        <v>40.882932780000004</v>
      </c>
      <c r="F25" s="59">
        <v>9.8455718599999997</v>
      </c>
      <c r="G25" s="5"/>
      <c r="H25" s="6"/>
    </row>
    <row r="26" spans="3:8">
      <c r="C26" s="69" t="s">
        <v>263</v>
      </c>
      <c r="D26" s="70">
        <f>D27</f>
        <v>6.6924960000000002</v>
      </c>
      <c r="E26" s="70">
        <f>E27</f>
        <v>10.292496989999998</v>
      </c>
      <c r="F26" s="70">
        <f t="shared" ref="F26" si="5">F27</f>
        <v>10.2919982</v>
      </c>
      <c r="G26" s="5"/>
      <c r="H26" s="6"/>
    </row>
    <row r="27" spans="3:8">
      <c r="C27" s="75" t="s">
        <v>247</v>
      </c>
      <c r="D27" s="59">
        <v>6.6924960000000002</v>
      </c>
      <c r="E27" s="59">
        <v>10.292496989999998</v>
      </c>
      <c r="F27" s="59">
        <v>10.2919982</v>
      </c>
      <c r="G27" s="5"/>
      <c r="H27" s="6"/>
    </row>
    <row r="28" spans="3:8">
      <c r="C28" s="69" t="s">
        <v>186</v>
      </c>
      <c r="D28" s="70">
        <f>D29+D31+D32+D30</f>
        <v>984.72573999999997</v>
      </c>
      <c r="E28" s="70">
        <f>E29+E31+E32+E30</f>
        <v>1007.7595483599999</v>
      </c>
      <c r="F28" s="70">
        <f t="shared" ref="F28" si="6">F29+F31+F32+F30</f>
        <v>770.46710675000008</v>
      </c>
      <c r="G28" s="5"/>
      <c r="H28" s="6"/>
    </row>
    <row r="29" spans="3:8" ht="15.6" customHeight="1">
      <c r="C29" s="75" t="s">
        <v>187</v>
      </c>
      <c r="D29" s="59">
        <v>224.073001</v>
      </c>
      <c r="E29" s="59">
        <v>243.00775666999999</v>
      </c>
      <c r="F29" s="59">
        <v>185.40973270000001</v>
      </c>
      <c r="G29" s="5"/>
      <c r="H29" s="6"/>
    </row>
    <row r="30" spans="3:8" ht="24.75" customHeight="1">
      <c r="C30" s="75" t="s">
        <v>259</v>
      </c>
      <c r="D30" s="59">
        <v>112.47176399999999</v>
      </c>
      <c r="E30" s="59">
        <v>112.86176399999999</v>
      </c>
      <c r="F30" s="59">
        <v>62.011204900000003</v>
      </c>
      <c r="G30" s="5"/>
      <c r="H30" s="6"/>
    </row>
    <row r="31" spans="3:8" ht="18.600000000000001" customHeight="1">
      <c r="C31" s="75" t="s">
        <v>188</v>
      </c>
      <c r="D31" s="59">
        <v>253.35952499999999</v>
      </c>
      <c r="E31" s="59">
        <v>230.389351</v>
      </c>
      <c r="F31" s="59">
        <v>140.93912044000004</v>
      </c>
      <c r="G31" s="5"/>
      <c r="H31" s="9"/>
    </row>
    <row r="32" spans="3:8" ht="19.899999999999999" customHeight="1">
      <c r="C32" s="75" t="s">
        <v>189</v>
      </c>
      <c r="D32" s="59">
        <v>394.82145000000003</v>
      </c>
      <c r="E32" s="59">
        <v>421.50067668999998</v>
      </c>
      <c r="F32" s="59">
        <v>382.10704870999996</v>
      </c>
      <c r="G32" s="5"/>
      <c r="H32" s="7"/>
    </row>
    <row r="33" spans="3:7">
      <c r="C33" s="76" t="s">
        <v>264</v>
      </c>
      <c r="D33" s="51">
        <f>D15+D20+D23</f>
        <v>2152.4160320000001</v>
      </c>
      <c r="E33" s="51">
        <f>E15+E20+E23</f>
        <v>2185.05112005</v>
      </c>
      <c r="F33" s="51">
        <f>F15+F20+F23</f>
        <v>1708.2337987000005</v>
      </c>
      <c r="G33" s="5"/>
    </row>
    <row r="34" spans="3:7" s="142" customFormat="1">
      <c r="C34" s="25" t="s">
        <v>311</v>
      </c>
      <c r="D34" s="143"/>
      <c r="E34" s="143"/>
      <c r="F34" s="143"/>
      <c r="G34" s="144"/>
    </row>
    <row r="35" spans="3:7">
      <c r="C35" s="106" t="s">
        <v>301</v>
      </c>
      <c r="D35" s="139"/>
      <c r="E35" s="139"/>
      <c r="F35" s="139"/>
      <c r="G35" s="21"/>
    </row>
    <row r="36" spans="3:7" ht="30" customHeight="1">
      <c r="C36" s="189" t="s">
        <v>2000</v>
      </c>
      <c r="D36" s="189"/>
      <c r="E36" s="189"/>
      <c r="F36" s="189"/>
      <c r="G36" s="27"/>
    </row>
    <row r="37" spans="3:7" ht="24" customHeight="1">
      <c r="C37" s="189" t="s">
        <v>1964</v>
      </c>
      <c r="D37" s="189"/>
      <c r="E37" s="189"/>
      <c r="F37" s="189"/>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topLeftCell="A21" zoomScaleNormal="100" workbookViewId="0">
      <selection activeCell="D48" sqref="D48:E55"/>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0" t="s">
        <v>1967</v>
      </c>
      <c r="C1" s="180"/>
      <c r="D1" s="180"/>
      <c r="E1" s="180"/>
      <c r="F1" s="180"/>
      <c r="G1" s="180"/>
      <c r="H1" s="180"/>
    </row>
    <row r="2" spans="2:13" ht="21" customHeight="1" thickBot="1">
      <c r="B2" s="181" t="s">
        <v>0</v>
      </c>
      <c r="C2" s="181"/>
      <c r="D2" s="181"/>
      <c r="E2" s="181"/>
      <c r="F2" s="181"/>
      <c r="G2" s="181"/>
      <c r="H2" s="181"/>
      <c r="L2" s="11" t="s">
        <v>267</v>
      </c>
      <c r="M2" s="153">
        <v>7968099.0273052305</v>
      </c>
    </row>
    <row r="3" spans="2:13" ht="14.45" customHeight="1">
      <c r="B3" s="182" t="s">
        <v>1</v>
      </c>
      <c r="C3" s="182"/>
      <c r="D3" s="182"/>
      <c r="E3" s="182"/>
      <c r="F3" s="182"/>
      <c r="G3" s="182"/>
      <c r="H3" s="182"/>
    </row>
    <row r="4" spans="2:13" ht="14.45" customHeight="1">
      <c r="C4" s="12"/>
      <c r="D4" s="12"/>
      <c r="E4" s="12"/>
      <c r="F4" s="12"/>
      <c r="G4" s="12"/>
      <c r="H4" s="12"/>
    </row>
    <row r="5" spans="2:13" ht="18" customHeight="1">
      <c r="B5" s="183" t="s">
        <v>22</v>
      </c>
      <c r="C5" s="183"/>
      <c r="D5" s="183"/>
      <c r="E5" s="183"/>
      <c r="F5" s="183"/>
      <c r="G5" s="183"/>
      <c r="H5" s="183"/>
      <c r="M5" s="83"/>
    </row>
    <row r="6" spans="2:13" ht="18" customHeight="1">
      <c r="B6" s="197" t="s">
        <v>271</v>
      </c>
      <c r="C6" s="197"/>
      <c r="D6" s="197"/>
      <c r="E6" s="197"/>
      <c r="F6" s="197"/>
      <c r="G6" s="197"/>
      <c r="H6" s="197"/>
    </row>
    <row r="7" spans="2:13" ht="18" customHeight="1">
      <c r="B7" s="184" t="s">
        <v>1999</v>
      </c>
      <c r="C7" s="184"/>
      <c r="D7" s="184"/>
      <c r="E7" s="184"/>
      <c r="F7" s="184"/>
      <c r="G7" s="184"/>
      <c r="H7" s="184"/>
    </row>
    <row r="8" spans="2:13" ht="18" customHeight="1">
      <c r="B8" s="190" t="s">
        <v>275</v>
      </c>
      <c r="C8" s="190"/>
      <c r="D8" s="190"/>
      <c r="E8" s="190"/>
      <c r="F8" s="190"/>
      <c r="G8" s="190"/>
      <c r="H8" s="190"/>
    </row>
    <row r="9" spans="2:13" ht="15.6" customHeight="1">
      <c r="B9" s="179" t="s">
        <v>4</v>
      </c>
      <c r="C9" s="179"/>
      <c r="D9" s="179"/>
      <c r="E9" s="179"/>
      <c r="F9" s="179"/>
      <c r="G9" s="179"/>
      <c r="H9" s="179"/>
      <c r="M9" s="10"/>
    </row>
    <row r="11" spans="2:13" ht="11.45" customHeight="1">
      <c r="B11" s="208" t="s">
        <v>5</v>
      </c>
      <c r="C11" s="203" t="s">
        <v>312</v>
      </c>
      <c r="D11" s="204" t="s">
        <v>1965</v>
      </c>
      <c r="E11" s="203" t="s">
        <v>299</v>
      </c>
      <c r="F11" s="203" t="s">
        <v>297</v>
      </c>
      <c r="G11" s="203" t="s">
        <v>298</v>
      </c>
      <c r="H11" s="203" t="s">
        <v>270</v>
      </c>
    </row>
    <row r="12" spans="2:13" ht="2.4500000000000002" customHeight="1">
      <c r="B12" s="208"/>
      <c r="C12" s="203"/>
      <c r="D12" s="205"/>
      <c r="E12" s="203"/>
      <c r="F12" s="203"/>
      <c r="G12" s="203"/>
      <c r="H12" s="203"/>
    </row>
    <row r="13" spans="2:13" ht="6.6" customHeight="1">
      <c r="B13" s="208"/>
      <c r="C13" s="204"/>
      <c r="D13" s="205"/>
      <c r="E13" s="203"/>
      <c r="F13" s="203"/>
      <c r="G13" s="203"/>
      <c r="H13" s="203"/>
    </row>
    <row r="14" spans="2:13" ht="15.6" customHeight="1">
      <c r="B14" s="208"/>
      <c r="C14" s="103" t="s">
        <v>275</v>
      </c>
      <c r="D14" s="206"/>
      <c r="E14" s="203"/>
      <c r="F14" s="203"/>
      <c r="G14" s="203"/>
      <c r="H14" s="203"/>
    </row>
    <row r="15" spans="2:13" ht="13.15" customHeight="1">
      <c r="B15" s="208"/>
      <c r="C15" s="102">
        <v>1</v>
      </c>
      <c r="D15" s="102">
        <v>2</v>
      </c>
      <c r="E15" s="102">
        <v>3</v>
      </c>
      <c r="F15" s="102">
        <v>4</v>
      </c>
      <c r="G15" s="102">
        <v>5</v>
      </c>
      <c r="H15" s="102" t="s">
        <v>1966</v>
      </c>
    </row>
    <row r="16" spans="2:13">
      <c r="B16" s="78" t="s">
        <v>302</v>
      </c>
      <c r="C16" s="79">
        <f>C17</f>
        <v>1400.4293500000001</v>
      </c>
      <c r="D16" s="79">
        <f>D17</f>
        <v>1079.7102377900001</v>
      </c>
      <c r="E16" s="79">
        <f>E17</f>
        <v>921.24134755999978</v>
      </c>
      <c r="F16" s="80">
        <f>F17</f>
        <v>921.24134755999978</v>
      </c>
      <c r="G16" s="79">
        <f>G17</f>
        <v>0</v>
      </c>
      <c r="H16" s="81">
        <f>E16/$M$2</f>
        <v>1.1561620210831626E-4</v>
      </c>
      <c r="L16" s="109"/>
    </row>
    <row r="17" spans="2:12">
      <c r="B17" s="82" t="s">
        <v>95</v>
      </c>
      <c r="C17" s="88">
        <f>C18</f>
        <v>1400.4293500000001</v>
      </c>
      <c r="D17" s="88">
        <f>D18</f>
        <v>1079.7102377900001</v>
      </c>
      <c r="E17" s="88">
        <f>E18</f>
        <v>921.24134755999978</v>
      </c>
      <c r="F17" s="83">
        <f>F18</f>
        <v>921.24134755999978</v>
      </c>
      <c r="G17" s="83">
        <v>0</v>
      </c>
      <c r="H17" s="84">
        <f t="shared" ref="H17:H56" si="0">E17/$M$2</f>
        <v>1.1561620210831626E-4</v>
      </c>
    </row>
    <row r="18" spans="2:12">
      <c r="B18" s="85" t="s">
        <v>97</v>
      </c>
      <c r="C18" s="83">
        <v>1400.4293500000001</v>
      </c>
      <c r="D18" s="83">
        <v>1079.7102377900001</v>
      </c>
      <c r="E18" s="83">
        <v>921.24134755999978</v>
      </c>
      <c r="F18" s="83">
        <f>E18</f>
        <v>921.24134755999978</v>
      </c>
      <c r="G18" s="83">
        <v>0</v>
      </c>
      <c r="H18" s="86">
        <f t="shared" si="0"/>
        <v>1.1561620210831626E-4</v>
      </c>
    </row>
    <row r="19" spans="2:12">
      <c r="B19" s="78" t="s">
        <v>261</v>
      </c>
      <c r="C19" s="79">
        <f>C20+C23+C28+C30</f>
        <v>127066.27533399998</v>
      </c>
      <c r="D19" s="79">
        <f>D20+D23+D28+D30</f>
        <v>148292.09606710001</v>
      </c>
      <c r="E19" s="79">
        <f>E20+E23+E28+E30</f>
        <v>128954.67591355999</v>
      </c>
      <c r="F19" s="79">
        <f>F20+F23+F28+F30</f>
        <v>32788.775649839998</v>
      </c>
      <c r="G19" s="79">
        <f>G20+G23+G28+G30</f>
        <v>96165.900263719988</v>
      </c>
      <c r="H19" s="81">
        <f t="shared" si="0"/>
        <v>1.6183869637118677E-2</v>
      </c>
      <c r="J19" s="87"/>
    </row>
    <row r="20" spans="2:12">
      <c r="B20" s="82" t="s">
        <v>107</v>
      </c>
      <c r="C20" s="88">
        <f>C22+C21</f>
        <v>534.07675300000005</v>
      </c>
      <c r="D20" s="88">
        <f>D22+D21</f>
        <v>514.17818651999994</v>
      </c>
      <c r="E20" s="88">
        <f>E22+E21</f>
        <v>128.54375672</v>
      </c>
      <c r="F20" s="88">
        <f>F22+F21</f>
        <v>128.54375672</v>
      </c>
      <c r="G20" s="88">
        <f>G22+G21</f>
        <v>0</v>
      </c>
      <c r="H20" s="84">
        <f t="shared" si="0"/>
        <v>1.6132299094113145E-5</v>
      </c>
      <c r="J20" s="87"/>
    </row>
    <row r="21" spans="2:12">
      <c r="B21" s="85" t="s">
        <v>269</v>
      </c>
      <c r="C21" s="83">
        <v>252.44</v>
      </c>
      <c r="D21" s="83">
        <v>352.44</v>
      </c>
      <c r="E21" s="83">
        <v>0</v>
      </c>
      <c r="F21" s="83">
        <f>E21</f>
        <v>0</v>
      </c>
      <c r="G21" s="83">
        <v>0</v>
      </c>
      <c r="H21" s="84">
        <f t="shared" si="0"/>
        <v>0</v>
      </c>
      <c r="J21" s="89"/>
      <c r="L21" s="90"/>
    </row>
    <row r="22" spans="2:12">
      <c r="B22" s="85" t="s">
        <v>110</v>
      </c>
      <c r="C22" s="83">
        <v>281.636753</v>
      </c>
      <c r="D22" s="83">
        <v>161.73818651999997</v>
      </c>
      <c r="E22" s="83">
        <v>128.54375672</v>
      </c>
      <c r="F22" s="83">
        <f>E22</f>
        <v>128.54375672</v>
      </c>
      <c r="G22" s="83">
        <v>0</v>
      </c>
      <c r="H22" s="91">
        <f t="shared" si="0"/>
        <v>1.6132299094113145E-5</v>
      </c>
      <c r="J22" s="92"/>
    </row>
    <row r="23" spans="2:12">
      <c r="B23" s="82" t="s">
        <v>114</v>
      </c>
      <c r="C23" s="88">
        <f>SUM(C24:C27)</f>
        <v>90444.999545999977</v>
      </c>
      <c r="D23" s="88">
        <f>SUM(D24:D27)</f>
        <v>109216.84626258</v>
      </c>
      <c r="E23" s="88">
        <f>SUM(E24:E27)</f>
        <v>97228.26011771</v>
      </c>
      <c r="F23" s="88">
        <f>SUM(F24:F27)</f>
        <v>1841.6101650999997</v>
      </c>
      <c r="G23" s="88">
        <f>SUM(G24:G27)</f>
        <v>95386.649952609994</v>
      </c>
      <c r="H23" s="93">
        <f t="shared" si="0"/>
        <v>1.2202190231889235E-2</v>
      </c>
    </row>
    <row r="24" spans="2:12">
      <c r="B24" s="85" t="s">
        <v>115</v>
      </c>
      <c r="C24" s="83">
        <v>670.85495600000002</v>
      </c>
      <c r="D24" s="83">
        <v>652.250539</v>
      </c>
      <c r="E24" s="83">
        <v>476.76999711999997</v>
      </c>
      <c r="F24" s="83">
        <v>0</v>
      </c>
      <c r="G24" s="83">
        <f>E24</f>
        <v>476.76999711999997</v>
      </c>
      <c r="H24" s="91">
        <f t="shared" si="0"/>
        <v>5.9834848373017911E-5</v>
      </c>
    </row>
    <row r="25" spans="2:12">
      <c r="B25" s="85" t="s">
        <v>116</v>
      </c>
      <c r="C25" s="83">
        <v>84996.417663999993</v>
      </c>
      <c r="D25" s="83">
        <v>104982.55956213</v>
      </c>
      <c r="E25" s="83">
        <v>94909.879955489989</v>
      </c>
      <c r="F25" s="83">
        <v>0</v>
      </c>
      <c r="G25" s="83">
        <f>E25</f>
        <v>94909.879955489989</v>
      </c>
      <c r="H25" s="91">
        <f t="shared" si="0"/>
        <v>1.1911232482208246E-2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1818.1505517999997</v>
      </c>
      <c r="F27" s="83">
        <f>E27</f>
        <v>1818.1505517999997</v>
      </c>
      <c r="G27" s="83">
        <v>0</v>
      </c>
      <c r="H27" s="91">
        <f t="shared" si="0"/>
        <v>2.2817870932195086E-4</v>
      </c>
    </row>
    <row r="28" spans="2:12">
      <c r="B28" s="82" t="s">
        <v>119</v>
      </c>
      <c r="C28" s="88">
        <f>C29</f>
        <v>868.70703800000001</v>
      </c>
      <c r="D28" s="88">
        <f>D29</f>
        <v>947.42248700000005</v>
      </c>
      <c r="E28" s="88">
        <f>E29</f>
        <v>779.2503111100001</v>
      </c>
      <c r="F28" s="88">
        <f>F29</f>
        <v>0</v>
      </c>
      <c r="G28" s="88">
        <f>G29</f>
        <v>779.2503111100001</v>
      </c>
      <c r="H28" s="93">
        <f t="shared" si="0"/>
        <v>9.7796263379715861E-5</v>
      </c>
    </row>
    <row r="29" spans="2:12">
      <c r="B29" s="85" t="s">
        <v>120</v>
      </c>
      <c r="C29" s="83">
        <v>868.70703800000001</v>
      </c>
      <c r="D29" s="83">
        <v>947.42248700000005</v>
      </c>
      <c r="E29" s="83">
        <v>779.2503111100001</v>
      </c>
      <c r="F29" s="83">
        <v>0</v>
      </c>
      <c r="G29" s="83">
        <f>E29</f>
        <v>779.2503111100001</v>
      </c>
      <c r="H29" s="91">
        <f t="shared" si="0"/>
        <v>9.7796263379715861E-5</v>
      </c>
    </row>
    <row r="30" spans="2:12">
      <c r="B30" s="82" t="s">
        <v>121</v>
      </c>
      <c r="C30" s="88">
        <f>C31</f>
        <v>35218.491996999997</v>
      </c>
      <c r="D30" s="88">
        <f>D31</f>
        <v>37613.649130999998</v>
      </c>
      <c r="E30" s="88">
        <f>E31</f>
        <v>30818.621728019996</v>
      </c>
      <c r="F30" s="88">
        <f>F31</f>
        <v>30818.621728019996</v>
      </c>
      <c r="G30" s="88">
        <f>G31</f>
        <v>0</v>
      </c>
      <c r="H30" s="93">
        <f t="shared" si="0"/>
        <v>3.8677508427556145E-3</v>
      </c>
    </row>
    <row r="31" spans="2:12">
      <c r="B31" s="85" t="s">
        <v>124</v>
      </c>
      <c r="C31" s="83">
        <v>35218.491996999997</v>
      </c>
      <c r="D31" s="83">
        <v>37613.649130999998</v>
      </c>
      <c r="E31" s="83">
        <v>30818.621728019996</v>
      </c>
      <c r="F31" s="83">
        <f>E31</f>
        <v>30818.621728019996</v>
      </c>
      <c r="G31" s="83">
        <v>0</v>
      </c>
      <c r="H31" s="86">
        <f t="shared" si="0"/>
        <v>3.8677508427556145E-3</v>
      </c>
    </row>
    <row r="32" spans="2:12">
      <c r="B32" s="78" t="s">
        <v>268</v>
      </c>
      <c r="C32" s="79">
        <f>C33+C36+C47</f>
        <v>13678.780962000001</v>
      </c>
      <c r="D32" s="79">
        <f>D33+D36+D47</f>
        <v>13304.474456869999</v>
      </c>
      <c r="E32" s="79">
        <f>E33+E36+E47</f>
        <v>9613.7786976899988</v>
      </c>
      <c r="F32" s="79">
        <f>F33+F36+F47</f>
        <v>9529.055586389999</v>
      </c>
      <c r="G32" s="79">
        <f>G33+G36+G47</f>
        <v>84.723111299999985</v>
      </c>
      <c r="H32" s="81">
        <f t="shared" si="0"/>
        <v>1.2065335363861973E-3</v>
      </c>
    </row>
    <row r="33" spans="2:8">
      <c r="B33" s="82" t="s">
        <v>133</v>
      </c>
      <c r="C33" s="88">
        <f>C34+C35</f>
        <v>314.56412499999999</v>
      </c>
      <c r="D33" s="88">
        <f>D34+D35</f>
        <v>289.74037899999996</v>
      </c>
      <c r="E33" s="88">
        <f>E34+E35</f>
        <v>244.35989078000003</v>
      </c>
      <c r="F33" s="88">
        <f>F34+F35</f>
        <v>244.35989078000003</v>
      </c>
      <c r="G33" s="88">
        <f>G34+G35</f>
        <v>0</v>
      </c>
      <c r="H33" s="84">
        <f t="shared" si="0"/>
        <v>3.0667275838643948E-5</v>
      </c>
    </row>
    <row r="34" spans="2:8">
      <c r="B34" s="85" t="s">
        <v>134</v>
      </c>
      <c r="C34" s="83">
        <v>225.042</v>
      </c>
      <c r="D34" s="83">
        <v>149.042</v>
      </c>
      <c r="E34" s="83">
        <v>135.27825290000001</v>
      </c>
      <c r="F34" s="83">
        <f>E34</f>
        <v>135.27825290000001</v>
      </c>
      <c r="G34" s="83">
        <v>0</v>
      </c>
      <c r="H34" s="86">
        <f t="shared" si="0"/>
        <v>1.6977481383756147E-5</v>
      </c>
    </row>
    <row r="35" spans="2:8">
      <c r="B35" s="85" t="s">
        <v>136</v>
      </c>
      <c r="C35" s="83">
        <v>89.522125000000003</v>
      </c>
      <c r="D35" s="83">
        <v>140.69837899999999</v>
      </c>
      <c r="E35" s="83">
        <v>109.08163788000002</v>
      </c>
      <c r="F35" s="83">
        <f>E35</f>
        <v>109.08163788000002</v>
      </c>
      <c r="G35" s="83">
        <v>0</v>
      </c>
      <c r="H35" s="86">
        <f t="shared" si="0"/>
        <v>1.36897944548878E-5</v>
      </c>
    </row>
    <row r="36" spans="2:8">
      <c r="B36" s="82" t="s">
        <v>137</v>
      </c>
      <c r="C36" s="88">
        <f>SUM(C37:C46)</f>
        <v>8015.2290570000005</v>
      </c>
      <c r="D36" s="88">
        <f>SUM(D37:D46)</f>
        <v>8482.083605419999</v>
      </c>
      <c r="E36" s="88">
        <f>SUM(E37:E46)</f>
        <v>5958.1922574399996</v>
      </c>
      <c r="F36" s="88">
        <f>SUM(F37:F46)</f>
        <v>5873.4691461399998</v>
      </c>
      <c r="G36" s="88">
        <f>SUM(G37:G46)</f>
        <v>84.723111299999985</v>
      </c>
      <c r="H36" s="84">
        <f t="shared" si="0"/>
        <v>7.4775579934716616E-4</v>
      </c>
    </row>
    <row r="37" spans="2:8">
      <c r="B37" s="85" t="s">
        <v>138</v>
      </c>
      <c r="C37" s="83">
        <v>1130.0497190000001</v>
      </c>
      <c r="D37" s="83">
        <v>861.49476254000001</v>
      </c>
      <c r="E37" s="83">
        <v>159.14307299000001</v>
      </c>
      <c r="F37" s="83">
        <f>E37</f>
        <v>159.14307299000001</v>
      </c>
      <c r="G37" s="83">
        <v>0</v>
      </c>
      <c r="H37" s="86">
        <f t="shared" si="0"/>
        <v>1.997252700357332E-5</v>
      </c>
    </row>
    <row r="38" spans="2:8">
      <c r="B38" s="85" t="s">
        <v>139</v>
      </c>
      <c r="C38" s="83">
        <v>320.09149500000001</v>
      </c>
      <c r="D38" s="83">
        <v>277.78220599999997</v>
      </c>
      <c r="E38" s="83">
        <v>167.60668724999996</v>
      </c>
      <c r="F38" s="83">
        <f>E38</f>
        <v>167.60668724999996</v>
      </c>
      <c r="G38" s="83">
        <v>0</v>
      </c>
      <c r="H38" s="91">
        <f t="shared" si="0"/>
        <v>2.1034714387414393E-5</v>
      </c>
    </row>
    <row r="39" spans="2:8">
      <c r="B39" s="85" t="s">
        <v>141</v>
      </c>
      <c r="C39" s="83">
        <v>8.4097159999999995</v>
      </c>
      <c r="D39" s="83">
        <v>24.59586646</v>
      </c>
      <c r="E39" s="83">
        <v>11.629215240000002</v>
      </c>
      <c r="F39" s="83">
        <f>E39</f>
        <v>11.629215240000002</v>
      </c>
      <c r="G39" s="83">
        <v>0</v>
      </c>
      <c r="H39" s="91">
        <f t="shared" si="0"/>
        <v>1.4594717259598293E-6</v>
      </c>
    </row>
    <row r="40" spans="2:8">
      <c r="B40" s="85" t="s">
        <v>143</v>
      </c>
      <c r="C40" s="83">
        <v>1338.1688340000001</v>
      </c>
      <c r="D40" s="83">
        <v>1098.820072</v>
      </c>
      <c r="E40" s="83">
        <v>907.41499457999976</v>
      </c>
      <c r="F40" s="83">
        <f t="shared" ref="F40:F43" si="1">E40</f>
        <v>907.41499457999976</v>
      </c>
      <c r="G40" s="83">
        <v>0</v>
      </c>
      <c r="H40" s="91">
        <f t="shared" si="0"/>
        <v>1.1388098861101665E-4</v>
      </c>
    </row>
    <row r="41" spans="2:8">
      <c r="B41" s="85" t="s">
        <v>144</v>
      </c>
      <c r="C41" s="83">
        <v>2031.4511130000001</v>
      </c>
      <c r="D41" s="83">
        <v>1996.712156</v>
      </c>
      <c r="E41" s="83">
        <v>1549.33959867</v>
      </c>
      <c r="F41" s="83">
        <f t="shared" si="1"/>
        <v>1549.33959867</v>
      </c>
      <c r="G41" s="83">
        <v>0</v>
      </c>
      <c r="H41" s="91">
        <f t="shared" si="0"/>
        <v>1.9444281419704927E-4</v>
      </c>
    </row>
    <row r="42" spans="2:8">
      <c r="B42" s="85" t="s">
        <v>145</v>
      </c>
      <c r="C42" s="83">
        <v>101.411794</v>
      </c>
      <c r="D42" s="83">
        <v>106.411794</v>
      </c>
      <c r="E42" s="83">
        <v>84.711113700000013</v>
      </c>
      <c r="F42" s="83">
        <f t="shared" si="1"/>
        <v>84.711113700000013</v>
      </c>
      <c r="G42" s="83">
        <v>0</v>
      </c>
      <c r="H42" s="91">
        <f t="shared" si="0"/>
        <v>1.0631282745070108E-5</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104.383709</v>
      </c>
      <c r="E44" s="83">
        <v>84.723111299999985</v>
      </c>
      <c r="F44" s="83">
        <v>0</v>
      </c>
      <c r="G44" s="83">
        <f>E44</f>
        <v>84.723111299999985</v>
      </c>
      <c r="H44" s="91">
        <f t="shared" si="0"/>
        <v>1.0632788449248591E-5</v>
      </c>
    </row>
    <row r="45" spans="2:8">
      <c r="B45" s="85" t="s">
        <v>316</v>
      </c>
      <c r="C45" s="83">
        <v>12</v>
      </c>
      <c r="D45" s="83">
        <v>13.9824</v>
      </c>
      <c r="E45" s="83">
        <v>13.918895589999998</v>
      </c>
      <c r="F45" s="83">
        <f>E45</f>
        <v>13.918895589999998</v>
      </c>
      <c r="G45" s="83">
        <v>0</v>
      </c>
      <c r="H45" s="91">
        <f t="shared" si="0"/>
        <v>1.7468276363411733E-6</v>
      </c>
    </row>
    <row r="46" spans="2:8">
      <c r="B46" s="85" t="s">
        <v>147</v>
      </c>
      <c r="C46" s="83">
        <v>3042.0986069999999</v>
      </c>
      <c r="D46" s="83">
        <v>3996.9006394200001</v>
      </c>
      <c r="E46" s="83">
        <v>2979.1024811900006</v>
      </c>
      <c r="F46" s="83">
        <f>E46</f>
        <v>2979.1024811900006</v>
      </c>
      <c r="G46" s="83">
        <v>0</v>
      </c>
      <c r="H46" s="91">
        <f t="shared" si="0"/>
        <v>3.7387869691141596E-4</v>
      </c>
    </row>
    <row r="47" spans="2:8">
      <c r="B47" s="82" t="s">
        <v>148</v>
      </c>
      <c r="C47" s="88">
        <f>SUM(C48:C55)</f>
        <v>5348.9877800000004</v>
      </c>
      <c r="D47" s="88">
        <f>SUM(D48:D55)</f>
        <v>4532.6504724499991</v>
      </c>
      <c r="E47" s="88">
        <f>SUM(E48:E55)</f>
        <v>3411.22654947</v>
      </c>
      <c r="F47" s="88">
        <f>SUM(F48:F55)</f>
        <v>3411.22654947</v>
      </c>
      <c r="G47" s="88">
        <f>SUM(G48:G55)</f>
        <v>0</v>
      </c>
      <c r="H47" s="93">
        <f t="shared" si="0"/>
        <v>4.2811046120038733E-4</v>
      </c>
    </row>
    <row r="48" spans="2:8">
      <c r="B48" s="85" t="s">
        <v>149</v>
      </c>
      <c r="C48" s="83">
        <v>260.17793799999998</v>
      </c>
      <c r="D48" s="83">
        <v>314.96700349999998</v>
      </c>
      <c r="E48" s="83">
        <v>260.32163734000005</v>
      </c>
      <c r="F48" s="83">
        <f>E48</f>
        <v>260.32163734000005</v>
      </c>
      <c r="G48" s="83">
        <v>0</v>
      </c>
      <c r="H48" s="91">
        <f t="shared" si="0"/>
        <v>3.2670482187523651E-5</v>
      </c>
    </row>
    <row r="49" spans="2:9">
      <c r="B49" s="85" t="s">
        <v>150</v>
      </c>
      <c r="C49" s="83">
        <v>5.5485429999999996</v>
      </c>
      <c r="D49" s="83">
        <v>5.3544617400000005</v>
      </c>
      <c r="E49" s="83">
        <v>4.9394810499999986</v>
      </c>
      <c r="F49" s="83">
        <f t="shared" ref="F49:F55" si="2">E49</f>
        <v>4.9394810499999986</v>
      </c>
      <c r="G49" s="83">
        <v>0</v>
      </c>
      <c r="H49" s="91">
        <f t="shared" si="0"/>
        <v>6.199070861284847E-7</v>
      </c>
    </row>
    <row r="50" spans="2:9">
      <c r="B50" s="85" t="s">
        <v>151</v>
      </c>
      <c r="C50" s="83">
        <v>153.29686799999999</v>
      </c>
      <c r="D50" s="83">
        <v>147.71570700000001</v>
      </c>
      <c r="E50" s="83">
        <v>104.47634691999998</v>
      </c>
      <c r="F50" s="83">
        <f t="shared" si="2"/>
        <v>104.47634691999998</v>
      </c>
      <c r="G50" s="83">
        <v>0</v>
      </c>
      <c r="H50" s="86">
        <f t="shared" si="0"/>
        <v>1.3111828374870655E-5</v>
      </c>
    </row>
    <row r="51" spans="2:9">
      <c r="B51" s="85" t="s">
        <v>152</v>
      </c>
      <c r="C51" s="83">
        <v>17.3</v>
      </c>
      <c r="D51" s="83">
        <v>17.3</v>
      </c>
      <c r="E51" s="83">
        <v>4.8688452999999994</v>
      </c>
      <c r="F51" s="83">
        <f t="shared" si="2"/>
        <v>4.8688452999999994</v>
      </c>
      <c r="G51" s="83">
        <v>0</v>
      </c>
      <c r="H51" s="86">
        <f t="shared" si="0"/>
        <v>6.1104226783770496E-7</v>
      </c>
    </row>
    <row r="52" spans="2:9">
      <c r="B52" s="85" t="s">
        <v>255</v>
      </c>
      <c r="C52" s="83">
        <v>4740.9021789999997</v>
      </c>
      <c r="D52" s="83">
        <v>3270.36955055</v>
      </c>
      <c r="E52" s="83">
        <v>2500.14321535</v>
      </c>
      <c r="F52" s="83">
        <f t="shared" si="2"/>
        <v>2500.14321535</v>
      </c>
      <c r="G52" s="83">
        <v>0</v>
      </c>
      <c r="H52" s="86">
        <f t="shared" si="0"/>
        <v>3.1376909433259581E-4</v>
      </c>
    </row>
    <row r="53" spans="2:9">
      <c r="B53" s="85" t="s">
        <v>256</v>
      </c>
      <c r="C53" s="83">
        <v>6.0446759999999999</v>
      </c>
      <c r="D53" s="83">
        <v>528.43617139999992</v>
      </c>
      <c r="E53" s="83">
        <v>386.79435859000012</v>
      </c>
      <c r="F53" s="83">
        <f t="shared" si="2"/>
        <v>386.79435859000012</v>
      </c>
      <c r="G53" s="83">
        <v>0</v>
      </c>
      <c r="H53" s="86">
        <f t="shared" si="0"/>
        <v>4.8542865401713253E-5</v>
      </c>
    </row>
    <row r="54" spans="2:9">
      <c r="B54" s="85" t="s">
        <v>153</v>
      </c>
      <c r="C54" s="83">
        <v>6.5530090000000003</v>
      </c>
      <c r="D54" s="83">
        <v>4.7972536799999999</v>
      </c>
      <c r="E54" s="83">
        <v>4.2964465599999997</v>
      </c>
      <c r="F54" s="83">
        <f t="shared" si="2"/>
        <v>4.2964465599999997</v>
      </c>
      <c r="G54" s="83">
        <v>0</v>
      </c>
      <c r="H54" s="86">
        <f t="shared" si="0"/>
        <v>5.3920596936318889E-7</v>
      </c>
    </row>
    <row r="55" spans="2:9">
      <c r="B55" s="85" t="s">
        <v>154</v>
      </c>
      <c r="C55" s="83">
        <v>159.16456700000001</v>
      </c>
      <c r="D55" s="83">
        <v>243.71032457999999</v>
      </c>
      <c r="E55" s="83">
        <v>145.38621836000002</v>
      </c>
      <c r="F55" s="83">
        <f t="shared" si="2"/>
        <v>145.38621836000002</v>
      </c>
      <c r="G55" s="83">
        <v>0</v>
      </c>
      <c r="H55" s="86">
        <f t="shared" si="0"/>
        <v>1.8246035580354589E-5</v>
      </c>
    </row>
    <row r="56" spans="2:9">
      <c r="B56" s="95" t="s">
        <v>240</v>
      </c>
      <c r="C56" s="96">
        <f>C16+C19+C32</f>
        <v>142145.48564599999</v>
      </c>
      <c r="D56" s="96">
        <f>D16+D19+D32</f>
        <v>162676.28076175999</v>
      </c>
      <c r="E56" s="96">
        <f>E16+E19+E32</f>
        <v>139489.69595880999</v>
      </c>
      <c r="F56" s="96">
        <f>F16+F19+F32</f>
        <v>43239.072583789995</v>
      </c>
      <c r="G56" s="96">
        <f>G16+G19+G32</f>
        <v>96250.62337501999</v>
      </c>
      <c r="H56" s="97">
        <f t="shared" si="0"/>
        <v>1.7506019375613191E-2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07" t="s">
        <v>2000</v>
      </c>
      <c r="C59" s="207"/>
      <c r="D59" s="207"/>
      <c r="E59" s="207"/>
      <c r="F59" s="149"/>
      <c r="G59" s="145"/>
      <c r="H59" s="145"/>
      <c r="I59" s="145"/>
    </row>
    <row r="60" spans="2:9" ht="15.75" customHeight="1">
      <c r="B60" s="188" t="s">
        <v>1963</v>
      </c>
      <c r="C60" s="188"/>
      <c r="D60" s="188"/>
      <c r="E60" s="188"/>
      <c r="F60" s="188"/>
      <c r="G60" s="188"/>
      <c r="H60" s="145"/>
      <c r="I60" s="145"/>
    </row>
    <row r="61" spans="2:9" ht="27.75" customHeight="1">
      <c r="B61" s="188" t="s">
        <v>1964</v>
      </c>
      <c r="C61" s="188"/>
      <c r="D61" s="188"/>
      <c r="E61" s="188"/>
      <c r="F61" s="163"/>
      <c r="G61" s="163"/>
      <c r="H61" s="163"/>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B1:H1"/>
    <mergeCell ref="B2:H2"/>
    <mergeCell ref="B3:H3"/>
    <mergeCell ref="B5:H5"/>
    <mergeCell ref="B6:H6"/>
    <mergeCell ref="G11:G14"/>
    <mergeCell ref="H11:H14"/>
    <mergeCell ref="B61:E61"/>
    <mergeCell ref="D11:D14"/>
    <mergeCell ref="B7:H7"/>
    <mergeCell ref="B59:E59"/>
    <mergeCell ref="B60:G60"/>
    <mergeCell ref="B8:H8"/>
    <mergeCell ref="B9:H9"/>
    <mergeCell ref="B11:B15"/>
    <mergeCell ref="C11:C13"/>
    <mergeCell ref="E11:E14"/>
    <mergeCell ref="F11:F14"/>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K1844"/>
  <sheetViews>
    <sheetView showGridLines="0" topLeftCell="A1820" workbookViewId="0">
      <selection activeCell="G1844" sqref="G1844"/>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9" s="150" customFormat="1" ht="27.75">
      <c r="A1" s="209" t="s">
        <v>1967</v>
      </c>
      <c r="B1" s="209"/>
      <c r="C1" s="209"/>
      <c r="D1" s="209"/>
      <c r="E1" s="209"/>
      <c r="F1" s="209"/>
    </row>
    <row r="2" spans="1:9" s="150" customFormat="1" ht="20.25">
      <c r="A2" s="210" t="s">
        <v>0</v>
      </c>
      <c r="B2" s="210"/>
      <c r="C2" s="210"/>
      <c r="D2" s="210"/>
      <c r="E2" s="210"/>
      <c r="F2" s="210"/>
    </row>
    <row r="3" spans="1:9" s="150" customFormat="1">
      <c r="A3" s="211" t="s">
        <v>1</v>
      </c>
      <c r="B3" s="211"/>
      <c r="C3" s="211"/>
      <c r="D3" s="211"/>
      <c r="E3" s="211"/>
      <c r="F3" s="211"/>
    </row>
    <row r="4" spans="1:9" s="150" customFormat="1">
      <c r="A4" s="104"/>
      <c r="B4" s="104"/>
      <c r="C4" s="104"/>
      <c r="D4" s="104"/>
      <c r="E4" s="104"/>
      <c r="F4" s="104"/>
    </row>
    <row r="5" spans="1:9" s="150" customFormat="1" ht="18.75">
      <c r="A5" s="212" t="s">
        <v>22</v>
      </c>
      <c r="B5" s="212"/>
      <c r="C5" s="212"/>
      <c r="D5" s="212"/>
      <c r="E5" s="212"/>
      <c r="F5" s="212"/>
    </row>
    <row r="6" spans="1:9" s="150" customFormat="1" ht="18.75">
      <c r="A6" s="213" t="s">
        <v>321</v>
      </c>
      <c r="B6" s="213"/>
      <c r="C6" s="213"/>
      <c r="D6" s="213"/>
      <c r="E6" s="213"/>
      <c r="F6" s="213"/>
    </row>
    <row r="7" spans="1:9" s="150" customFormat="1" ht="18.75">
      <c r="A7" s="214" t="s">
        <v>1999</v>
      </c>
      <c r="B7" s="214"/>
      <c r="C7" s="214"/>
      <c r="D7" s="214"/>
      <c r="E7" s="214"/>
      <c r="F7" s="214"/>
    </row>
    <row r="8" spans="1:9" s="150" customFormat="1" ht="18.75">
      <c r="A8" s="190" t="s">
        <v>275</v>
      </c>
      <c r="B8" s="190"/>
      <c r="C8" s="190"/>
      <c r="D8" s="190"/>
      <c r="E8" s="190"/>
      <c r="F8" s="190"/>
    </row>
    <row r="9" spans="1:9" s="150" customFormat="1" ht="15.75">
      <c r="A9" s="215" t="s">
        <v>4</v>
      </c>
      <c r="B9" s="215"/>
      <c r="C9" s="215"/>
      <c r="D9" s="215"/>
      <c r="E9" s="215"/>
      <c r="F9" s="215"/>
    </row>
    <row r="10" spans="1:9" s="150" customFormat="1">
      <c r="A10" s="104"/>
      <c r="B10" s="104"/>
      <c r="C10" s="104"/>
      <c r="D10" s="104"/>
      <c r="E10" s="104"/>
      <c r="F10" s="104"/>
    </row>
    <row r="12" spans="1:9">
      <c r="C12" s="216" t="s">
        <v>5</v>
      </c>
      <c r="D12" s="99" t="s">
        <v>312</v>
      </c>
      <c r="E12" s="217" t="s">
        <v>1962</v>
      </c>
      <c r="F12" s="217" t="s">
        <v>299</v>
      </c>
    </row>
    <row r="13" spans="1:9">
      <c r="C13" s="216"/>
      <c r="D13" s="105" t="s">
        <v>275</v>
      </c>
      <c r="E13" s="217"/>
      <c r="F13" s="217"/>
    </row>
    <row r="14" spans="1:9">
      <c r="C14" s="113" t="s">
        <v>239</v>
      </c>
      <c r="D14" s="113">
        <v>79003383385</v>
      </c>
      <c r="E14" s="113">
        <v>101577742697.60005</v>
      </c>
      <c r="F14" s="113">
        <v>77874257738.35997</v>
      </c>
    </row>
    <row r="15" spans="1:9">
      <c r="C15" s="68" t="s">
        <v>322</v>
      </c>
      <c r="D15" s="169">
        <v>6834958632</v>
      </c>
      <c r="E15" s="169">
        <v>11305310635.970001</v>
      </c>
      <c r="F15" s="169">
        <v>9357730216</v>
      </c>
    </row>
    <row r="16" spans="1:9">
      <c r="C16" s="218" t="s">
        <v>323</v>
      </c>
      <c r="D16" s="219">
        <v>4863809031</v>
      </c>
      <c r="E16" s="219">
        <v>8774717310.2399998</v>
      </c>
      <c r="F16" s="219">
        <v>7715000487.8400011</v>
      </c>
      <c r="H16" s="168"/>
      <c r="I16" s="12"/>
    </row>
    <row r="17" spans="3:6">
      <c r="C17" s="220" t="s">
        <v>362</v>
      </c>
      <c r="D17" s="219">
        <v>241517712</v>
      </c>
      <c r="E17" s="219">
        <v>241517712</v>
      </c>
      <c r="F17" s="219">
        <v>241517712</v>
      </c>
    </row>
    <row r="18" spans="3:6">
      <c r="C18" s="220" t="s">
        <v>363</v>
      </c>
      <c r="D18" s="219">
        <v>700000000</v>
      </c>
      <c r="E18" s="219">
        <v>292192632</v>
      </c>
      <c r="F18" s="219">
        <v>253433921.5</v>
      </c>
    </row>
    <row r="19" spans="3:6">
      <c r="C19" s="220" t="s">
        <v>364</v>
      </c>
      <c r="D19" s="219">
        <v>12373947</v>
      </c>
      <c r="E19" s="219">
        <v>12299158.02</v>
      </c>
      <c r="F19" s="219">
        <v>0</v>
      </c>
    </row>
    <row r="20" spans="3:6">
      <c r="C20" s="220" t="s">
        <v>365</v>
      </c>
      <c r="D20" s="219">
        <v>24586631</v>
      </c>
      <c r="E20" s="219">
        <v>0</v>
      </c>
      <c r="F20" s="219">
        <v>0</v>
      </c>
    </row>
    <row r="21" spans="3:6">
      <c r="C21" s="220" t="s">
        <v>1898</v>
      </c>
      <c r="D21" s="219">
        <v>0</v>
      </c>
      <c r="E21" s="219">
        <v>33275189</v>
      </c>
      <c r="F21" s="219">
        <v>22540501.489999998</v>
      </c>
    </row>
    <row r="22" spans="3:6">
      <c r="C22" s="220" t="s">
        <v>366</v>
      </c>
      <c r="D22" s="219">
        <v>300000000</v>
      </c>
      <c r="E22" s="219">
        <v>110000000</v>
      </c>
      <c r="F22" s="219">
        <v>0</v>
      </c>
    </row>
    <row r="23" spans="3:6">
      <c r="C23" s="220" t="s">
        <v>367</v>
      </c>
      <c r="D23" s="219">
        <v>20000000</v>
      </c>
      <c r="E23" s="219">
        <v>81597805</v>
      </c>
      <c r="F23" s="219">
        <v>40365510.769999996</v>
      </c>
    </row>
    <row r="24" spans="3:6">
      <c r="C24" s="220" t="s">
        <v>368</v>
      </c>
      <c r="D24" s="219">
        <v>662449960</v>
      </c>
      <c r="E24" s="219">
        <v>86204824.519999996</v>
      </c>
      <c r="F24" s="219">
        <v>74289634.890000001</v>
      </c>
    </row>
    <row r="25" spans="3:6">
      <c r="C25" s="220" t="s">
        <v>369</v>
      </c>
      <c r="D25" s="219">
        <v>34295224</v>
      </c>
      <c r="E25" s="219">
        <v>15000000</v>
      </c>
      <c r="F25" s="219">
        <v>15000000</v>
      </c>
    </row>
    <row r="26" spans="3:6">
      <c r="C26" s="220" t="s">
        <v>370</v>
      </c>
      <c r="D26" s="219">
        <v>0</v>
      </c>
      <c r="E26" s="219">
        <v>13097168.460000001</v>
      </c>
      <c r="F26" s="219">
        <v>5123514.55</v>
      </c>
    </row>
    <row r="27" spans="3:6">
      <c r="C27" s="220" t="s">
        <v>371</v>
      </c>
      <c r="D27" s="219">
        <v>0</v>
      </c>
      <c r="E27" s="219">
        <v>11715699.15</v>
      </c>
      <c r="F27" s="219">
        <v>4359848.63</v>
      </c>
    </row>
    <row r="28" spans="3:6">
      <c r="C28" s="220" t="s">
        <v>372</v>
      </c>
      <c r="D28" s="219">
        <v>7273652</v>
      </c>
      <c r="E28" s="219">
        <v>7273651.5999999996</v>
      </c>
      <c r="F28" s="219">
        <v>0</v>
      </c>
    </row>
    <row r="29" spans="3:6">
      <c r="C29" s="220" t="s">
        <v>373</v>
      </c>
      <c r="D29" s="219">
        <v>100000000</v>
      </c>
      <c r="E29" s="219">
        <v>579146184</v>
      </c>
      <c r="F29" s="219">
        <v>494809049.82999998</v>
      </c>
    </row>
    <row r="30" spans="3:6">
      <c r="C30" s="220" t="s">
        <v>374</v>
      </c>
      <c r="D30" s="219">
        <v>1235409</v>
      </c>
      <c r="E30" s="219">
        <v>3650540</v>
      </c>
      <c r="F30" s="219">
        <v>0</v>
      </c>
    </row>
    <row r="31" spans="3:6">
      <c r="C31" s="220" t="s">
        <v>375</v>
      </c>
      <c r="D31" s="219">
        <v>8415087</v>
      </c>
      <c r="E31" s="219">
        <v>7769083</v>
      </c>
      <c r="F31" s="219">
        <v>0</v>
      </c>
    </row>
    <row r="32" spans="3:6">
      <c r="C32" s="220" t="s">
        <v>376</v>
      </c>
      <c r="D32" s="219">
        <v>0</v>
      </c>
      <c r="E32" s="219">
        <v>14936741.26</v>
      </c>
      <c r="F32" s="219">
        <v>5423679.96</v>
      </c>
    </row>
    <row r="33" spans="3:6">
      <c r="C33" s="220" t="s">
        <v>377</v>
      </c>
      <c r="D33" s="219">
        <v>6705517</v>
      </c>
      <c r="E33" s="219">
        <v>7848000</v>
      </c>
      <c r="F33" s="219">
        <v>0</v>
      </c>
    </row>
    <row r="34" spans="3:6">
      <c r="C34" s="220" t="s">
        <v>378</v>
      </c>
      <c r="D34" s="219">
        <v>0</v>
      </c>
      <c r="E34" s="219">
        <v>13867250.299999999</v>
      </c>
      <c r="F34" s="219">
        <v>4993463.09</v>
      </c>
    </row>
    <row r="35" spans="3:6">
      <c r="C35" s="220" t="s">
        <v>379</v>
      </c>
      <c r="D35" s="219">
        <v>161911169</v>
      </c>
      <c r="E35" s="219">
        <v>28271708</v>
      </c>
      <c r="F35" s="219">
        <v>28271707.149999999</v>
      </c>
    </row>
    <row r="36" spans="3:6">
      <c r="C36" s="220" t="s">
        <v>380</v>
      </c>
      <c r="D36" s="219">
        <v>114305</v>
      </c>
      <c r="E36" s="219">
        <v>0</v>
      </c>
      <c r="F36" s="219">
        <v>0</v>
      </c>
    </row>
    <row r="37" spans="3:6">
      <c r="C37" s="220" t="s">
        <v>381</v>
      </c>
      <c r="D37" s="219">
        <v>200183491</v>
      </c>
      <c r="E37" s="219">
        <v>226586405</v>
      </c>
      <c r="F37" s="219">
        <v>226012590</v>
      </c>
    </row>
    <row r="38" spans="3:6">
      <c r="C38" s="220" t="s">
        <v>382</v>
      </c>
      <c r="D38" s="219">
        <v>110000000</v>
      </c>
      <c r="E38" s="219">
        <v>171385792.32999998</v>
      </c>
      <c r="F38" s="219">
        <v>128467339.76999998</v>
      </c>
    </row>
    <row r="39" spans="3:6">
      <c r="C39" s="220" t="s">
        <v>383</v>
      </c>
      <c r="D39" s="219">
        <v>0</v>
      </c>
      <c r="E39" s="219">
        <v>12586095.130000001</v>
      </c>
      <c r="F39" s="219">
        <v>4710480.47</v>
      </c>
    </row>
    <row r="40" spans="3:6">
      <c r="C40" s="220" t="s">
        <v>384</v>
      </c>
      <c r="D40" s="219">
        <v>30000000</v>
      </c>
      <c r="E40" s="219">
        <v>254830000</v>
      </c>
      <c r="F40" s="219">
        <v>254829999.78999999</v>
      </c>
    </row>
    <row r="41" spans="3:6">
      <c r="C41" s="220" t="s">
        <v>385</v>
      </c>
      <c r="D41" s="219">
        <v>45904934</v>
      </c>
      <c r="E41" s="219">
        <v>87731234</v>
      </c>
      <c r="F41" s="219">
        <v>71734415.079999998</v>
      </c>
    </row>
    <row r="42" spans="3:6">
      <c r="C42" s="220" t="s">
        <v>386</v>
      </c>
      <c r="D42" s="219">
        <v>2865375</v>
      </c>
      <c r="E42" s="219">
        <v>2000000</v>
      </c>
      <c r="F42" s="219">
        <v>0</v>
      </c>
    </row>
    <row r="43" spans="3:6">
      <c r="C43" s="220" t="s">
        <v>387</v>
      </c>
      <c r="D43" s="219">
        <v>46244296</v>
      </c>
      <c r="E43" s="219">
        <v>46244296</v>
      </c>
      <c r="F43" s="219">
        <v>46244296</v>
      </c>
    </row>
    <row r="44" spans="3:6">
      <c r="C44" s="220" t="s">
        <v>388</v>
      </c>
      <c r="D44" s="219">
        <v>23765179</v>
      </c>
      <c r="E44" s="219">
        <v>0</v>
      </c>
      <c r="F44" s="219">
        <v>0</v>
      </c>
    </row>
    <row r="45" spans="3:6">
      <c r="C45" s="220" t="s">
        <v>389</v>
      </c>
      <c r="D45" s="219">
        <v>4000000</v>
      </c>
      <c r="E45" s="219">
        <v>590042293</v>
      </c>
      <c r="F45" s="219">
        <v>590042293</v>
      </c>
    </row>
    <row r="46" spans="3:6">
      <c r="C46" s="220" t="s">
        <v>390</v>
      </c>
      <c r="D46" s="219">
        <v>0</v>
      </c>
      <c r="E46" s="219">
        <v>11937523.949999999</v>
      </c>
      <c r="F46" s="219">
        <v>4488509</v>
      </c>
    </row>
    <row r="47" spans="3:6">
      <c r="C47" s="220" t="s">
        <v>391</v>
      </c>
      <c r="D47" s="219">
        <v>41404153</v>
      </c>
      <c r="E47" s="219">
        <v>11901975.199999999</v>
      </c>
      <c r="F47" s="219">
        <v>11901973.300000001</v>
      </c>
    </row>
    <row r="48" spans="3:6">
      <c r="C48" s="220" t="s">
        <v>392</v>
      </c>
      <c r="D48" s="219">
        <v>679693856</v>
      </c>
      <c r="E48" s="219">
        <v>1116140781.24</v>
      </c>
      <c r="F48" s="219">
        <v>1116140779.6499999</v>
      </c>
    </row>
    <row r="49" spans="3:6">
      <c r="C49" s="220" t="s">
        <v>393</v>
      </c>
      <c r="D49" s="219">
        <v>1000000</v>
      </c>
      <c r="E49" s="219">
        <v>0</v>
      </c>
      <c r="F49" s="219">
        <v>0</v>
      </c>
    </row>
    <row r="50" spans="3:6">
      <c r="C50" s="220" t="s">
        <v>394</v>
      </c>
      <c r="D50" s="219">
        <v>20934524</v>
      </c>
      <c r="E50" s="219">
        <v>56116571.560000002</v>
      </c>
      <c r="F50" s="219">
        <v>52968317.920000002</v>
      </c>
    </row>
    <row r="51" spans="3:6">
      <c r="C51" s="220" t="s">
        <v>395</v>
      </c>
      <c r="D51" s="219">
        <v>212013478</v>
      </c>
      <c r="E51" s="219">
        <v>535273587.00999999</v>
      </c>
      <c r="F51" s="219">
        <v>535273586.10999995</v>
      </c>
    </row>
    <row r="52" spans="3:6">
      <c r="C52" s="220" t="s">
        <v>396</v>
      </c>
      <c r="D52" s="219">
        <v>3750000</v>
      </c>
      <c r="E52" s="219">
        <v>3750000</v>
      </c>
      <c r="F52" s="219">
        <v>1220543.08</v>
      </c>
    </row>
    <row r="53" spans="3:6">
      <c r="C53" s="220" t="s">
        <v>1970</v>
      </c>
      <c r="D53" s="219">
        <v>0</v>
      </c>
      <c r="E53" s="219">
        <v>1164646675</v>
      </c>
      <c r="F53" s="219">
        <v>888828945.01999998</v>
      </c>
    </row>
    <row r="54" spans="3:6">
      <c r="C54" s="220" t="s">
        <v>397</v>
      </c>
      <c r="D54" s="219">
        <v>7143615</v>
      </c>
      <c r="E54" s="219">
        <v>121</v>
      </c>
      <c r="F54" s="219">
        <v>0</v>
      </c>
    </row>
    <row r="55" spans="3:6">
      <c r="C55" s="220" t="s">
        <v>398</v>
      </c>
      <c r="D55" s="219">
        <v>0</v>
      </c>
      <c r="E55" s="219">
        <v>22297206.050000001</v>
      </c>
      <c r="F55" s="219">
        <v>8030257.5899999999</v>
      </c>
    </row>
    <row r="56" spans="3:6">
      <c r="C56" s="220" t="s">
        <v>399</v>
      </c>
      <c r="D56" s="219">
        <v>0</v>
      </c>
      <c r="E56" s="219">
        <v>4126764.74</v>
      </c>
      <c r="F56" s="219">
        <v>4121928.24</v>
      </c>
    </row>
    <row r="57" spans="3:6">
      <c r="C57" s="220" t="s">
        <v>400</v>
      </c>
      <c r="D57" s="219">
        <v>11563777</v>
      </c>
      <c r="E57" s="219">
        <v>3179180</v>
      </c>
      <c r="F57" s="219">
        <v>3179179.47</v>
      </c>
    </row>
    <row r="58" spans="3:6">
      <c r="C58" s="220" t="s">
        <v>401</v>
      </c>
      <c r="D58" s="219">
        <v>0</v>
      </c>
      <c r="E58" s="219">
        <v>11327450.75</v>
      </c>
      <c r="F58" s="219">
        <v>0</v>
      </c>
    </row>
    <row r="59" spans="3:6">
      <c r="C59" s="220" t="s">
        <v>402</v>
      </c>
      <c r="D59" s="219">
        <v>0</v>
      </c>
      <c r="E59" s="219">
        <v>12216379.859999999</v>
      </c>
      <c r="F59" s="219">
        <v>4461745.2699999996</v>
      </c>
    </row>
    <row r="60" spans="3:6">
      <c r="C60" s="220" t="s">
        <v>1948</v>
      </c>
      <c r="D60" s="219">
        <v>0</v>
      </c>
      <c r="E60" s="219">
        <v>85087934.599999994</v>
      </c>
      <c r="F60" s="219">
        <v>0</v>
      </c>
    </row>
    <row r="61" spans="3:6">
      <c r="C61" s="220" t="s">
        <v>1971</v>
      </c>
      <c r="D61" s="219">
        <v>0</v>
      </c>
      <c r="E61" s="219">
        <v>150000000</v>
      </c>
      <c r="F61" s="219">
        <v>73314500.010000005</v>
      </c>
    </row>
    <row r="62" spans="3:6">
      <c r="C62" s="220" t="s">
        <v>1949</v>
      </c>
      <c r="D62" s="219">
        <v>0</v>
      </c>
      <c r="E62" s="219">
        <v>22000000</v>
      </c>
      <c r="F62" s="219">
        <v>0</v>
      </c>
    </row>
    <row r="63" spans="3:6">
      <c r="C63" s="220" t="s">
        <v>1899</v>
      </c>
      <c r="D63" s="219">
        <v>0</v>
      </c>
      <c r="E63" s="219">
        <v>31977578</v>
      </c>
      <c r="F63" s="219">
        <v>12803781.010000002</v>
      </c>
    </row>
    <row r="64" spans="3:6">
      <c r="C64" s="220" t="s">
        <v>403</v>
      </c>
      <c r="D64" s="219">
        <v>39721620</v>
      </c>
      <c r="E64" s="219">
        <v>0</v>
      </c>
      <c r="F64" s="219">
        <v>0</v>
      </c>
    </row>
    <row r="65" spans="3:6">
      <c r="C65" s="220" t="s">
        <v>404</v>
      </c>
      <c r="D65" s="219">
        <v>22199522</v>
      </c>
      <c r="E65" s="219">
        <v>21687866</v>
      </c>
      <c r="F65" s="219">
        <v>15649329.08</v>
      </c>
    </row>
    <row r="66" spans="3:6">
      <c r="C66" s="220" t="s">
        <v>405</v>
      </c>
      <c r="D66" s="219">
        <v>676036</v>
      </c>
      <c r="E66" s="219">
        <v>0</v>
      </c>
      <c r="F66" s="219">
        <v>0</v>
      </c>
    </row>
    <row r="67" spans="3:6">
      <c r="C67" s="220" t="s">
        <v>406</v>
      </c>
      <c r="D67" s="219">
        <v>9841932</v>
      </c>
      <c r="E67" s="219">
        <v>9841932</v>
      </c>
      <c r="F67" s="219">
        <v>4280103.04</v>
      </c>
    </row>
    <row r="68" spans="3:6">
      <c r="C68" s="220" t="s">
        <v>407</v>
      </c>
      <c r="D68" s="219">
        <v>153476435</v>
      </c>
      <c r="E68" s="219">
        <v>122190648.53999999</v>
      </c>
      <c r="F68" s="219">
        <v>122188658.65000001</v>
      </c>
    </row>
    <row r="69" spans="3:6">
      <c r="C69" s="220" t="s">
        <v>408</v>
      </c>
      <c r="D69" s="219">
        <v>70000000</v>
      </c>
      <c r="E69" s="219">
        <v>41127128</v>
      </c>
      <c r="F69" s="219">
        <v>4108718.16</v>
      </c>
    </row>
    <row r="70" spans="3:6">
      <c r="C70" s="220" t="s">
        <v>409</v>
      </c>
      <c r="D70" s="219">
        <v>26866592</v>
      </c>
      <c r="E70" s="219">
        <v>0.65</v>
      </c>
      <c r="F70" s="219">
        <v>0</v>
      </c>
    </row>
    <row r="71" spans="3:6">
      <c r="C71" s="220" t="s">
        <v>410</v>
      </c>
      <c r="D71" s="219">
        <v>35594550</v>
      </c>
      <c r="E71" s="219">
        <v>79918878</v>
      </c>
      <c r="F71" s="219">
        <v>73780069.849999994</v>
      </c>
    </row>
    <row r="72" spans="3:6">
      <c r="C72" s="220" t="s">
        <v>411</v>
      </c>
      <c r="D72" s="219">
        <v>100000000</v>
      </c>
      <c r="E72" s="219">
        <v>68978000</v>
      </c>
      <c r="F72" s="219">
        <v>65184420.530000001</v>
      </c>
    </row>
    <row r="73" spans="3:6">
      <c r="C73" s="220" t="s">
        <v>412</v>
      </c>
      <c r="D73" s="219">
        <v>24095551</v>
      </c>
      <c r="E73" s="219">
        <v>45402551</v>
      </c>
      <c r="F73" s="219">
        <v>45402221.5</v>
      </c>
    </row>
    <row r="74" spans="3:6">
      <c r="C74" s="220" t="s">
        <v>1869</v>
      </c>
      <c r="D74" s="219">
        <v>0</v>
      </c>
      <c r="E74" s="219">
        <v>1852755</v>
      </c>
      <c r="F74" s="219">
        <v>0</v>
      </c>
    </row>
    <row r="75" spans="3:6">
      <c r="C75" s="220" t="s">
        <v>413</v>
      </c>
      <c r="D75" s="219">
        <v>12659528</v>
      </c>
      <c r="E75" s="219">
        <v>4318427</v>
      </c>
      <c r="F75" s="219">
        <v>2803677</v>
      </c>
    </row>
    <row r="76" spans="3:6">
      <c r="C76" s="220" t="s">
        <v>414</v>
      </c>
      <c r="D76" s="219">
        <v>5403355</v>
      </c>
      <c r="E76" s="219">
        <v>10005027</v>
      </c>
      <c r="F76" s="219">
        <v>0</v>
      </c>
    </row>
    <row r="77" spans="3:6">
      <c r="C77" s="220" t="s">
        <v>415</v>
      </c>
      <c r="D77" s="219">
        <v>1768693</v>
      </c>
      <c r="E77" s="219">
        <v>1768693</v>
      </c>
      <c r="F77" s="219">
        <v>0</v>
      </c>
    </row>
    <row r="78" spans="3:6">
      <c r="C78" s="220" t="s">
        <v>416</v>
      </c>
      <c r="D78" s="219">
        <v>8125000</v>
      </c>
      <c r="E78" s="219">
        <v>3125000</v>
      </c>
      <c r="F78" s="219">
        <v>3000000</v>
      </c>
    </row>
    <row r="79" spans="3:6">
      <c r="C79" s="220" t="s">
        <v>1950</v>
      </c>
      <c r="D79" s="219">
        <v>0</v>
      </c>
      <c r="E79" s="219">
        <v>132000000</v>
      </c>
      <c r="F79" s="219">
        <v>131294959.45</v>
      </c>
    </row>
    <row r="80" spans="3:6">
      <c r="C80" s="220" t="s">
        <v>417</v>
      </c>
      <c r="D80" s="219">
        <v>41838481</v>
      </c>
      <c r="E80" s="219">
        <v>19851656</v>
      </c>
      <c r="F80" s="219">
        <v>19478533.850000001</v>
      </c>
    </row>
    <row r="81" spans="3:6">
      <c r="C81" s="220" t="s">
        <v>418</v>
      </c>
      <c r="D81" s="219">
        <v>0</v>
      </c>
      <c r="E81" s="219">
        <v>1387354.8</v>
      </c>
      <c r="F81" s="219">
        <v>1387254.8</v>
      </c>
    </row>
    <row r="82" spans="3:6">
      <c r="C82" s="220" t="s">
        <v>419</v>
      </c>
      <c r="D82" s="219">
        <v>3655506</v>
      </c>
      <c r="E82" s="219">
        <v>3440171</v>
      </c>
      <c r="F82" s="219">
        <v>0</v>
      </c>
    </row>
    <row r="83" spans="3:6">
      <c r="C83" s="220" t="s">
        <v>420</v>
      </c>
      <c r="D83" s="219">
        <v>6149974</v>
      </c>
      <c r="E83" s="219">
        <v>5579197</v>
      </c>
      <c r="F83" s="219">
        <v>3926878.57</v>
      </c>
    </row>
    <row r="84" spans="3:6">
      <c r="C84" s="220" t="s">
        <v>421</v>
      </c>
      <c r="D84" s="219">
        <v>332217190</v>
      </c>
      <c r="E84" s="219">
        <v>419865054</v>
      </c>
      <c r="F84" s="219">
        <v>415308234.35000002</v>
      </c>
    </row>
    <row r="85" spans="3:6">
      <c r="C85" s="220" t="s">
        <v>422</v>
      </c>
      <c r="D85" s="219">
        <v>8067310</v>
      </c>
      <c r="E85" s="219">
        <v>4606853</v>
      </c>
      <c r="F85" s="219">
        <v>606852.31999999995</v>
      </c>
    </row>
    <row r="86" spans="3:6">
      <c r="C86" s="220" t="s">
        <v>423</v>
      </c>
      <c r="D86" s="219">
        <v>8726494</v>
      </c>
      <c r="E86" s="219">
        <v>3849031</v>
      </c>
      <c r="F86" s="219">
        <v>2995024.54</v>
      </c>
    </row>
    <row r="87" spans="3:6">
      <c r="C87" s="220" t="s">
        <v>424</v>
      </c>
      <c r="D87" s="219">
        <v>27287191</v>
      </c>
      <c r="E87" s="219">
        <v>30773881</v>
      </c>
      <c r="F87" s="219">
        <v>30773878.309999999</v>
      </c>
    </row>
    <row r="88" spans="3:6">
      <c r="C88" s="220" t="s">
        <v>425</v>
      </c>
      <c r="D88" s="219">
        <v>8726494</v>
      </c>
      <c r="E88" s="219">
        <v>7496599</v>
      </c>
      <c r="F88" s="219">
        <v>6247757.9800000004</v>
      </c>
    </row>
    <row r="89" spans="3:6">
      <c r="C89" s="220" t="s">
        <v>426</v>
      </c>
      <c r="D89" s="219">
        <v>11067494</v>
      </c>
      <c r="E89" s="219">
        <v>3421490</v>
      </c>
      <c r="F89" s="219">
        <v>0</v>
      </c>
    </row>
    <row r="90" spans="3:6">
      <c r="C90" s="220" t="s">
        <v>427</v>
      </c>
      <c r="D90" s="219">
        <v>4221977</v>
      </c>
      <c r="E90" s="219">
        <v>1500000</v>
      </c>
      <c r="F90" s="219">
        <v>0</v>
      </c>
    </row>
    <row r="91" spans="3:6">
      <c r="C91" s="220" t="s">
        <v>428</v>
      </c>
      <c r="D91" s="219">
        <v>7010838</v>
      </c>
      <c r="E91" s="219">
        <v>0</v>
      </c>
      <c r="F91" s="219">
        <v>0</v>
      </c>
    </row>
    <row r="92" spans="3:6">
      <c r="C92" s="220" t="s">
        <v>429</v>
      </c>
      <c r="D92" s="219">
        <v>498000</v>
      </c>
      <c r="E92" s="219">
        <v>0</v>
      </c>
      <c r="F92" s="219">
        <v>0</v>
      </c>
    </row>
    <row r="93" spans="3:6">
      <c r="C93" s="220" t="s">
        <v>430</v>
      </c>
      <c r="D93" s="219">
        <v>172567977</v>
      </c>
      <c r="E93" s="219">
        <v>1536589148</v>
      </c>
      <c r="F93" s="219">
        <v>1536589145.9800003</v>
      </c>
    </row>
    <row r="94" spans="3:6">
      <c r="C94" s="220" t="s">
        <v>431</v>
      </c>
      <c r="D94" s="219">
        <v>0</v>
      </c>
      <c r="E94" s="219">
        <v>1090778.52</v>
      </c>
      <c r="F94" s="219">
        <v>1090766.24</v>
      </c>
    </row>
    <row r="95" spans="3:6">
      <c r="C95" s="218" t="s">
        <v>324</v>
      </c>
      <c r="D95" s="219">
        <v>256200000</v>
      </c>
      <c r="E95" s="219">
        <v>68989907.689999998</v>
      </c>
      <c r="F95" s="219">
        <v>17142924.690000001</v>
      </c>
    </row>
    <row r="96" spans="3:6">
      <c r="C96" s="220" t="s">
        <v>432</v>
      </c>
      <c r="D96" s="219">
        <v>0</v>
      </c>
      <c r="E96" s="219">
        <v>49361681</v>
      </c>
      <c r="F96" s="219">
        <v>8832907.4299999997</v>
      </c>
    </row>
    <row r="97" spans="3:6">
      <c r="C97" s="220" t="s">
        <v>433</v>
      </c>
      <c r="D97" s="219">
        <v>256200000</v>
      </c>
      <c r="E97" s="219">
        <v>1092790.99</v>
      </c>
      <c r="F97" s="219">
        <v>0</v>
      </c>
    </row>
    <row r="98" spans="3:6">
      <c r="C98" s="220" t="s">
        <v>434</v>
      </c>
      <c r="D98" s="219">
        <v>0</v>
      </c>
      <c r="E98" s="219">
        <v>18535435.699999999</v>
      </c>
      <c r="F98" s="219">
        <v>8310017.2600000007</v>
      </c>
    </row>
    <row r="99" spans="3:6">
      <c r="C99" s="218" t="s">
        <v>325</v>
      </c>
      <c r="D99" s="219">
        <v>0</v>
      </c>
      <c r="E99" s="219">
        <v>692920098.03999996</v>
      </c>
      <c r="F99" s="219">
        <v>637575591.45000005</v>
      </c>
    </row>
    <row r="100" spans="3:6">
      <c r="C100" s="220" t="s">
        <v>392</v>
      </c>
      <c r="D100" s="219">
        <v>0</v>
      </c>
      <c r="E100" s="219">
        <v>201197865.04000002</v>
      </c>
      <c r="F100" s="219">
        <v>201197865</v>
      </c>
    </row>
    <row r="101" spans="3:6">
      <c r="C101" s="220" t="s">
        <v>410</v>
      </c>
      <c r="D101" s="219">
        <v>0</v>
      </c>
      <c r="E101" s="219">
        <v>91075760</v>
      </c>
      <c r="F101" s="219">
        <v>35731253.450000003</v>
      </c>
    </row>
    <row r="102" spans="3:6">
      <c r="C102" s="220" t="s">
        <v>430</v>
      </c>
      <c r="D102" s="219">
        <v>0</v>
      </c>
      <c r="E102" s="219">
        <v>400646473</v>
      </c>
      <c r="F102" s="219">
        <v>400646473</v>
      </c>
    </row>
    <row r="103" spans="3:6">
      <c r="C103" s="218" t="s">
        <v>326</v>
      </c>
      <c r="D103" s="219">
        <v>1714949601</v>
      </c>
      <c r="E103" s="219">
        <v>1768683320</v>
      </c>
      <c r="F103" s="219">
        <v>988011212.01999998</v>
      </c>
    </row>
    <row r="104" spans="3:6">
      <c r="C104" s="220" t="s">
        <v>435</v>
      </c>
      <c r="D104" s="219">
        <v>2874479</v>
      </c>
      <c r="E104" s="219">
        <v>2874479</v>
      </c>
      <c r="F104" s="219">
        <v>2185039.27</v>
      </c>
    </row>
    <row r="105" spans="3:6">
      <c r="C105" s="220" t="s">
        <v>436</v>
      </c>
      <c r="D105" s="219">
        <v>1135979999</v>
      </c>
      <c r="E105" s="219">
        <v>1135979999</v>
      </c>
      <c r="F105" s="219">
        <v>400854194.73000002</v>
      </c>
    </row>
    <row r="106" spans="3:6">
      <c r="C106" s="220" t="s">
        <v>381</v>
      </c>
      <c r="D106" s="219">
        <v>0</v>
      </c>
      <c r="E106" s="219">
        <v>213413595</v>
      </c>
      <c r="F106" s="219">
        <v>211319358.55000001</v>
      </c>
    </row>
    <row r="107" spans="3:6">
      <c r="C107" s="220" t="s">
        <v>384</v>
      </c>
      <c r="D107" s="219">
        <v>0</v>
      </c>
      <c r="E107" s="219">
        <v>89513850</v>
      </c>
      <c r="F107" s="219">
        <v>89412849.340000004</v>
      </c>
    </row>
    <row r="108" spans="3:6">
      <c r="C108" s="220" t="s">
        <v>392</v>
      </c>
      <c r="D108" s="219">
        <v>0</v>
      </c>
      <c r="E108" s="219">
        <v>236347623</v>
      </c>
      <c r="F108" s="219">
        <v>236347623</v>
      </c>
    </row>
    <row r="109" spans="3:6">
      <c r="C109" s="220" t="s">
        <v>437</v>
      </c>
      <c r="D109" s="219">
        <v>576095123</v>
      </c>
      <c r="E109" s="219">
        <v>90553774</v>
      </c>
      <c r="F109" s="219">
        <v>47892147.130000003</v>
      </c>
    </row>
    <row r="110" spans="3:6">
      <c r="C110" s="68" t="s">
        <v>327</v>
      </c>
      <c r="D110" s="169">
        <v>2176625371</v>
      </c>
      <c r="E110" s="169">
        <v>2803423211.670001</v>
      </c>
      <c r="F110" s="169">
        <v>2216634602.6100001</v>
      </c>
    </row>
    <row r="111" spans="3:6">
      <c r="C111" s="218" t="s">
        <v>323</v>
      </c>
      <c r="D111" s="219">
        <v>2175905652</v>
      </c>
      <c r="E111" s="219">
        <v>2802703492.670001</v>
      </c>
      <c r="F111" s="219">
        <v>2216634602.6100001</v>
      </c>
    </row>
    <row r="112" spans="3:6">
      <c r="C112" s="220" t="s">
        <v>438</v>
      </c>
      <c r="D112" s="219">
        <v>25922997</v>
      </c>
      <c r="E112" s="219">
        <v>3000000</v>
      </c>
      <c r="F112" s="219">
        <v>0</v>
      </c>
    </row>
    <row r="113" spans="3:6">
      <c r="C113" s="220" t="s">
        <v>439</v>
      </c>
      <c r="D113" s="219">
        <v>33669994</v>
      </c>
      <c r="E113" s="219">
        <v>96849396</v>
      </c>
      <c r="F113" s="219">
        <v>76046916.469999999</v>
      </c>
    </row>
    <row r="114" spans="3:6">
      <c r="C114" s="220" t="s">
        <v>440</v>
      </c>
      <c r="D114" s="219">
        <v>1803614</v>
      </c>
      <c r="E114" s="219">
        <v>0</v>
      </c>
      <c r="F114" s="219">
        <v>0</v>
      </c>
    </row>
    <row r="115" spans="3:6">
      <c r="C115" s="220" t="s">
        <v>441</v>
      </c>
      <c r="D115" s="219">
        <v>2263438</v>
      </c>
      <c r="E115" s="219">
        <v>0</v>
      </c>
      <c r="F115" s="219">
        <v>0</v>
      </c>
    </row>
    <row r="116" spans="3:6">
      <c r="C116" s="220" t="s">
        <v>442</v>
      </c>
      <c r="D116" s="219">
        <v>1050000000</v>
      </c>
      <c r="E116" s="219">
        <v>1350000000.000001</v>
      </c>
      <c r="F116" s="219">
        <v>993669963.20000017</v>
      </c>
    </row>
    <row r="117" spans="3:6">
      <c r="C117" s="220" t="s">
        <v>443</v>
      </c>
      <c r="D117" s="219">
        <v>5000000</v>
      </c>
      <c r="E117" s="219">
        <v>3537000</v>
      </c>
      <c r="F117" s="219">
        <v>3536713.13</v>
      </c>
    </row>
    <row r="118" spans="3:6">
      <c r="C118" s="220" t="s">
        <v>444</v>
      </c>
      <c r="D118" s="219">
        <v>1250434</v>
      </c>
      <c r="E118" s="219">
        <v>2217908</v>
      </c>
      <c r="F118" s="219">
        <v>1118434.6499999999</v>
      </c>
    </row>
    <row r="119" spans="3:6">
      <c r="C119" s="220" t="s">
        <v>445</v>
      </c>
      <c r="D119" s="219">
        <v>10479065</v>
      </c>
      <c r="E119" s="219">
        <v>10481170</v>
      </c>
      <c r="F119" s="219">
        <v>690674.89</v>
      </c>
    </row>
    <row r="120" spans="3:6">
      <c r="C120" s="220" t="s">
        <v>446</v>
      </c>
      <c r="D120" s="219">
        <v>82347035</v>
      </c>
      <c r="E120" s="219">
        <v>41952792</v>
      </c>
      <c r="F120" s="219">
        <v>19622172.93</v>
      </c>
    </row>
    <row r="121" spans="3:6">
      <c r="C121" s="220" t="s">
        <v>447</v>
      </c>
      <c r="D121" s="219">
        <v>2070200</v>
      </c>
      <c r="E121" s="219">
        <v>2215575</v>
      </c>
      <c r="F121" s="219">
        <v>984655.82</v>
      </c>
    </row>
    <row r="122" spans="3:6">
      <c r="C122" s="220" t="s">
        <v>448</v>
      </c>
      <c r="D122" s="219">
        <v>12127921</v>
      </c>
      <c r="E122" s="219">
        <v>114819.12</v>
      </c>
      <c r="F122" s="219">
        <v>0</v>
      </c>
    </row>
    <row r="123" spans="3:6">
      <c r="C123" s="220" t="s">
        <v>449</v>
      </c>
      <c r="D123" s="219">
        <v>2080164</v>
      </c>
      <c r="E123" s="219">
        <v>2080164</v>
      </c>
      <c r="F123" s="219">
        <v>0</v>
      </c>
    </row>
    <row r="124" spans="3:6">
      <c r="C124" s="220" t="s">
        <v>450</v>
      </c>
      <c r="D124" s="219">
        <v>9689330</v>
      </c>
      <c r="E124" s="219">
        <v>108520.56</v>
      </c>
      <c r="F124" s="219">
        <v>0</v>
      </c>
    </row>
    <row r="125" spans="3:6">
      <c r="C125" s="220" t="s">
        <v>451</v>
      </c>
      <c r="D125" s="219">
        <v>5861772</v>
      </c>
      <c r="E125" s="219">
        <v>4414053.9000000004</v>
      </c>
      <c r="F125" s="219">
        <v>0</v>
      </c>
    </row>
    <row r="126" spans="3:6">
      <c r="C126" s="220" t="s">
        <v>452</v>
      </c>
      <c r="D126" s="219">
        <v>7330508</v>
      </c>
      <c r="E126" s="219">
        <v>100.36</v>
      </c>
      <c r="F126" s="219">
        <v>0</v>
      </c>
    </row>
    <row r="127" spans="3:6">
      <c r="C127" s="220" t="s">
        <v>453</v>
      </c>
      <c r="D127" s="219">
        <v>9689330</v>
      </c>
      <c r="E127" s="219">
        <v>8217330.6500000004</v>
      </c>
      <c r="F127" s="219">
        <v>0</v>
      </c>
    </row>
    <row r="128" spans="3:6">
      <c r="C128" s="220" t="s">
        <v>454</v>
      </c>
      <c r="D128" s="219">
        <v>7000000</v>
      </c>
      <c r="E128" s="219">
        <v>20573285</v>
      </c>
      <c r="F128" s="219">
        <v>20573161.25</v>
      </c>
    </row>
    <row r="129" spans="3:6">
      <c r="C129" s="220" t="s">
        <v>455</v>
      </c>
      <c r="D129" s="219">
        <v>9689330</v>
      </c>
      <c r="E129" s="219">
        <v>5308520.6399999997</v>
      </c>
      <c r="F129" s="219">
        <v>0</v>
      </c>
    </row>
    <row r="130" spans="3:6">
      <c r="C130" s="220" t="s">
        <v>456</v>
      </c>
      <c r="D130" s="219">
        <v>2772824</v>
      </c>
      <c r="E130" s="219">
        <v>5435252.6699999999</v>
      </c>
      <c r="F130" s="219">
        <v>5435048.9900000002</v>
      </c>
    </row>
    <row r="131" spans="3:6">
      <c r="C131" s="220" t="s">
        <v>457</v>
      </c>
      <c r="D131" s="219">
        <v>9800049</v>
      </c>
      <c r="E131" s="219">
        <v>100</v>
      </c>
      <c r="F131" s="219">
        <v>0</v>
      </c>
    </row>
    <row r="132" spans="3:6">
      <c r="C132" s="220" t="s">
        <v>458</v>
      </c>
      <c r="D132" s="219">
        <v>10724015</v>
      </c>
      <c r="E132" s="219">
        <v>7598208</v>
      </c>
      <c r="F132" s="219">
        <v>6078486.1799999997</v>
      </c>
    </row>
    <row r="133" spans="3:6">
      <c r="C133" s="220" t="s">
        <v>459</v>
      </c>
      <c r="D133" s="219">
        <v>30000000</v>
      </c>
      <c r="E133" s="219">
        <v>228914714</v>
      </c>
      <c r="F133" s="219">
        <v>228914713.00999999</v>
      </c>
    </row>
    <row r="134" spans="3:6">
      <c r="C134" s="220" t="s">
        <v>460</v>
      </c>
      <c r="D134" s="219">
        <v>9800049</v>
      </c>
      <c r="E134" s="219">
        <v>100</v>
      </c>
      <c r="F134" s="219">
        <v>0</v>
      </c>
    </row>
    <row r="135" spans="3:6">
      <c r="C135" s="220" t="s">
        <v>461</v>
      </c>
      <c r="D135" s="219">
        <v>5852236</v>
      </c>
      <c r="E135" s="219">
        <v>100</v>
      </c>
      <c r="F135" s="219">
        <v>0</v>
      </c>
    </row>
    <row r="136" spans="3:6">
      <c r="C136" s="220" t="s">
        <v>462</v>
      </c>
      <c r="D136" s="219">
        <v>5861771</v>
      </c>
      <c r="E136" s="219">
        <v>3330724</v>
      </c>
      <c r="F136" s="219">
        <v>92162.62</v>
      </c>
    </row>
    <row r="137" spans="3:6">
      <c r="C137" s="220" t="s">
        <v>463</v>
      </c>
      <c r="D137" s="219">
        <v>9689330</v>
      </c>
      <c r="E137" s="219">
        <v>2500000</v>
      </c>
      <c r="F137" s="219">
        <v>2172416.33</v>
      </c>
    </row>
    <row r="138" spans="3:6">
      <c r="C138" s="220" t="s">
        <v>464</v>
      </c>
      <c r="D138" s="219">
        <v>5861771</v>
      </c>
      <c r="E138" s="219">
        <v>5431102</v>
      </c>
      <c r="F138" s="219">
        <v>2264578.9500000002</v>
      </c>
    </row>
    <row r="139" spans="3:6">
      <c r="C139" s="220" t="s">
        <v>465</v>
      </c>
      <c r="D139" s="219">
        <v>646004</v>
      </c>
      <c r="E139" s="219">
        <v>0</v>
      </c>
      <c r="F139" s="219">
        <v>0</v>
      </c>
    </row>
    <row r="140" spans="3:6">
      <c r="C140" s="220" t="s">
        <v>1900</v>
      </c>
      <c r="D140" s="219">
        <v>9043326</v>
      </c>
      <c r="E140" s="219">
        <v>7185679</v>
      </c>
      <c r="F140" s="219">
        <v>4763184.87</v>
      </c>
    </row>
    <row r="141" spans="3:6">
      <c r="C141" s="220" t="s">
        <v>466</v>
      </c>
      <c r="D141" s="219">
        <v>1407491</v>
      </c>
      <c r="E141" s="219">
        <v>6333497</v>
      </c>
      <c r="F141" s="219">
        <v>3486712.64</v>
      </c>
    </row>
    <row r="142" spans="3:6">
      <c r="C142" s="220" t="s">
        <v>467</v>
      </c>
      <c r="D142" s="219">
        <v>3448179</v>
      </c>
      <c r="E142" s="219">
        <v>9102175</v>
      </c>
      <c r="F142" s="219">
        <v>7267808.0999999996</v>
      </c>
    </row>
    <row r="143" spans="3:6">
      <c r="C143" s="220" t="s">
        <v>468</v>
      </c>
      <c r="D143" s="219">
        <v>1000000</v>
      </c>
      <c r="E143" s="219">
        <v>0</v>
      </c>
      <c r="F143" s="219">
        <v>0</v>
      </c>
    </row>
    <row r="144" spans="3:6">
      <c r="C144" s="220" t="s">
        <v>469</v>
      </c>
      <c r="D144" s="219">
        <v>2113557</v>
      </c>
      <c r="E144" s="219">
        <v>5127888</v>
      </c>
      <c r="F144" s="219">
        <v>4101207.25</v>
      </c>
    </row>
    <row r="145" spans="3:6">
      <c r="C145" s="220" t="s">
        <v>470</v>
      </c>
      <c r="D145" s="219">
        <v>2113557</v>
      </c>
      <c r="E145" s="219">
        <v>1682888</v>
      </c>
      <c r="F145" s="219">
        <v>0</v>
      </c>
    </row>
    <row r="146" spans="3:6">
      <c r="C146" s="220" t="s">
        <v>471</v>
      </c>
      <c r="D146" s="219">
        <v>2113557</v>
      </c>
      <c r="E146" s="219">
        <v>5012888</v>
      </c>
      <c r="F146" s="219">
        <v>4008347.22</v>
      </c>
    </row>
    <row r="147" spans="3:6">
      <c r="C147" s="220" t="s">
        <v>472</v>
      </c>
      <c r="D147" s="219">
        <v>10000000</v>
      </c>
      <c r="E147" s="219">
        <v>18166224</v>
      </c>
      <c r="F147" s="219">
        <v>0</v>
      </c>
    </row>
    <row r="148" spans="3:6">
      <c r="C148" s="220" t="s">
        <v>473</v>
      </c>
      <c r="D148" s="219">
        <v>9367191</v>
      </c>
      <c r="E148" s="219">
        <v>134</v>
      </c>
      <c r="F148" s="219">
        <v>0</v>
      </c>
    </row>
    <row r="149" spans="3:6">
      <c r="C149" s="220" t="s">
        <v>474</v>
      </c>
      <c r="D149" s="219">
        <v>46485819</v>
      </c>
      <c r="E149" s="219">
        <v>91811895</v>
      </c>
      <c r="F149" s="219">
        <v>84673910.879999995</v>
      </c>
    </row>
    <row r="150" spans="3:6">
      <c r="C150" s="220" t="s">
        <v>475</v>
      </c>
      <c r="D150" s="219">
        <v>5000000</v>
      </c>
      <c r="E150" s="219">
        <v>6000000</v>
      </c>
      <c r="F150" s="219">
        <v>5329387.7300000004</v>
      </c>
    </row>
    <row r="151" spans="3:6">
      <c r="C151" s="220" t="s">
        <v>476</v>
      </c>
      <c r="D151" s="219">
        <v>5338363</v>
      </c>
      <c r="E151" s="219">
        <v>6168015.7699999996</v>
      </c>
      <c r="F151" s="219">
        <v>6164822.5</v>
      </c>
    </row>
    <row r="152" spans="3:6">
      <c r="C152" s="220" t="s">
        <v>477</v>
      </c>
      <c r="D152" s="219">
        <v>33884341</v>
      </c>
      <c r="E152" s="219">
        <v>31796716</v>
      </c>
      <c r="F152" s="219">
        <v>31791004</v>
      </c>
    </row>
    <row r="153" spans="3:6">
      <c r="C153" s="220" t="s">
        <v>478</v>
      </c>
      <c r="D153" s="219">
        <v>37430382</v>
      </c>
      <c r="E153" s="219">
        <v>23888998</v>
      </c>
      <c r="F153" s="219">
        <v>23780785</v>
      </c>
    </row>
    <row r="154" spans="3:6">
      <c r="C154" s="220" t="s">
        <v>479</v>
      </c>
      <c r="D154" s="219">
        <v>24000000</v>
      </c>
      <c r="E154" s="219">
        <v>14379680</v>
      </c>
      <c r="F154" s="219">
        <v>8371729.8199999994</v>
      </c>
    </row>
    <row r="155" spans="3:6">
      <c r="C155" s="220" t="s">
        <v>480</v>
      </c>
      <c r="D155" s="219">
        <v>50190407</v>
      </c>
      <c r="E155" s="219">
        <v>37561131</v>
      </c>
      <c r="F155" s="219">
        <v>37509315.870000005</v>
      </c>
    </row>
    <row r="156" spans="3:6">
      <c r="C156" s="220" t="s">
        <v>481</v>
      </c>
      <c r="D156" s="219">
        <v>37562100</v>
      </c>
      <c r="E156" s="219">
        <v>70227836</v>
      </c>
      <c r="F156" s="219">
        <v>70226854.799999997</v>
      </c>
    </row>
    <row r="157" spans="3:6">
      <c r="C157" s="220" t="s">
        <v>482</v>
      </c>
      <c r="D157" s="219">
        <v>39848367</v>
      </c>
      <c r="E157" s="219">
        <v>27534487</v>
      </c>
      <c r="F157" s="219">
        <v>27532896</v>
      </c>
    </row>
    <row r="158" spans="3:6">
      <c r="C158" s="220" t="s">
        <v>483</v>
      </c>
      <c r="D158" s="219">
        <v>25758899</v>
      </c>
      <c r="E158" s="219">
        <v>154014395</v>
      </c>
      <c r="F158" s="219">
        <v>154014394.18000001</v>
      </c>
    </row>
    <row r="159" spans="3:6">
      <c r="C159" s="220" t="s">
        <v>484</v>
      </c>
      <c r="D159" s="219">
        <v>54490521</v>
      </c>
      <c r="E159" s="219">
        <v>47936556</v>
      </c>
      <c r="F159" s="219">
        <v>47887607.269999996</v>
      </c>
    </row>
    <row r="160" spans="3:6">
      <c r="C160" s="220" t="s">
        <v>485</v>
      </c>
      <c r="D160" s="219">
        <v>59320308</v>
      </c>
      <c r="E160" s="219">
        <v>254558187</v>
      </c>
      <c r="F160" s="219">
        <v>250610599.52000001</v>
      </c>
    </row>
    <row r="161" spans="3:6">
      <c r="C161" s="220" t="s">
        <v>486</v>
      </c>
      <c r="D161" s="219">
        <v>209900196</v>
      </c>
      <c r="E161" s="219">
        <v>93498827</v>
      </c>
      <c r="F161" s="219">
        <v>0</v>
      </c>
    </row>
    <row r="162" spans="3:6">
      <c r="C162" s="220" t="s">
        <v>487</v>
      </c>
      <c r="D162" s="219">
        <v>40136410</v>
      </c>
      <c r="E162" s="219">
        <v>25296523</v>
      </c>
      <c r="F162" s="219">
        <v>25295573</v>
      </c>
    </row>
    <row r="163" spans="3:6">
      <c r="C163" s="220" t="s">
        <v>488</v>
      </c>
      <c r="D163" s="219">
        <v>96171500</v>
      </c>
      <c r="E163" s="219">
        <v>59002689</v>
      </c>
      <c r="F163" s="219">
        <v>58618363.539999999</v>
      </c>
    </row>
    <row r="164" spans="3:6">
      <c r="C164" s="220" t="s">
        <v>489</v>
      </c>
      <c r="D164" s="219">
        <v>498000</v>
      </c>
      <c r="E164" s="219">
        <v>2135248</v>
      </c>
      <c r="F164" s="219">
        <v>0</v>
      </c>
    </row>
    <row r="165" spans="3:6">
      <c r="C165" s="218" t="s">
        <v>324</v>
      </c>
      <c r="D165" s="219">
        <v>719719</v>
      </c>
      <c r="E165" s="219">
        <v>719719</v>
      </c>
      <c r="F165" s="219">
        <v>0</v>
      </c>
    </row>
    <row r="166" spans="3:6">
      <c r="C166" s="220" t="s">
        <v>478</v>
      </c>
      <c r="D166" s="219">
        <v>719719</v>
      </c>
      <c r="E166" s="219">
        <v>719719</v>
      </c>
      <c r="F166" s="219">
        <v>0</v>
      </c>
    </row>
    <row r="167" spans="3:6">
      <c r="C167" s="68" t="s">
        <v>328</v>
      </c>
      <c r="D167" s="169">
        <v>642205428</v>
      </c>
      <c r="E167" s="169">
        <v>842219038.99999988</v>
      </c>
      <c r="F167" s="169">
        <v>716910913.45000005</v>
      </c>
    </row>
    <row r="168" spans="3:6">
      <c r="C168" s="218" t="s">
        <v>323</v>
      </c>
      <c r="D168" s="219">
        <v>576852165</v>
      </c>
      <c r="E168" s="219">
        <v>797219038.99999988</v>
      </c>
      <c r="F168" s="219">
        <v>671910914.09000003</v>
      </c>
    </row>
    <row r="169" spans="3:6">
      <c r="C169" s="220" t="s">
        <v>490</v>
      </c>
      <c r="D169" s="219">
        <v>1875179</v>
      </c>
      <c r="E169" s="219">
        <v>100</v>
      </c>
      <c r="F169" s="219">
        <v>0</v>
      </c>
    </row>
    <row r="170" spans="3:6">
      <c r="C170" s="220" t="s">
        <v>491</v>
      </c>
      <c r="D170" s="219">
        <v>2799546</v>
      </c>
      <c r="E170" s="219">
        <v>100</v>
      </c>
      <c r="F170" s="219">
        <v>0</v>
      </c>
    </row>
    <row r="171" spans="3:6">
      <c r="C171" s="220" t="s">
        <v>492</v>
      </c>
      <c r="D171" s="219">
        <v>53000000</v>
      </c>
      <c r="E171" s="219">
        <v>15651000</v>
      </c>
      <c r="F171" s="219">
        <v>0</v>
      </c>
    </row>
    <row r="172" spans="3:6">
      <c r="C172" s="220" t="s">
        <v>493</v>
      </c>
      <c r="D172" s="219">
        <v>4364944</v>
      </c>
      <c r="E172" s="219">
        <v>1357459.29</v>
      </c>
      <c r="F172" s="219">
        <v>0</v>
      </c>
    </row>
    <row r="173" spans="3:6">
      <c r="C173" s="220" t="s">
        <v>494</v>
      </c>
      <c r="D173" s="219">
        <v>1256445</v>
      </c>
      <c r="E173" s="219">
        <v>7220000</v>
      </c>
      <c r="F173" s="219">
        <v>2664927.9</v>
      </c>
    </row>
    <row r="174" spans="3:6">
      <c r="C174" s="220" t="s">
        <v>1906</v>
      </c>
      <c r="D174" s="219">
        <v>0</v>
      </c>
      <c r="E174" s="219">
        <v>10834807</v>
      </c>
      <c r="F174" s="219">
        <v>4815425.37</v>
      </c>
    </row>
    <row r="175" spans="3:6">
      <c r="C175" s="220" t="s">
        <v>495</v>
      </c>
      <c r="D175" s="219">
        <v>24812074</v>
      </c>
      <c r="E175" s="219">
        <v>11790229</v>
      </c>
      <c r="F175" s="219">
        <v>11775813.5</v>
      </c>
    </row>
    <row r="176" spans="3:6">
      <c r="C176" s="220" t="s">
        <v>496</v>
      </c>
      <c r="D176" s="219">
        <v>5309113</v>
      </c>
      <c r="E176" s="219">
        <v>4447774</v>
      </c>
      <c r="F176" s="219">
        <v>875380.56</v>
      </c>
    </row>
    <row r="177" spans="3:6">
      <c r="C177" s="220" t="s">
        <v>497</v>
      </c>
      <c r="D177" s="219">
        <v>44195541</v>
      </c>
      <c r="E177" s="219">
        <v>93028581</v>
      </c>
      <c r="F177" s="219">
        <v>92016897.459999993</v>
      </c>
    </row>
    <row r="178" spans="3:6">
      <c r="C178" s="220" t="s">
        <v>498</v>
      </c>
      <c r="D178" s="219">
        <v>40000000</v>
      </c>
      <c r="E178" s="219">
        <v>69079000</v>
      </c>
      <c r="F178" s="219">
        <v>37928196.609999999</v>
      </c>
    </row>
    <row r="179" spans="3:6">
      <c r="C179" s="220" t="s">
        <v>499</v>
      </c>
      <c r="D179" s="219">
        <v>17512384</v>
      </c>
      <c r="E179" s="219">
        <v>0</v>
      </c>
      <c r="F179" s="219">
        <v>0</v>
      </c>
    </row>
    <row r="180" spans="3:6">
      <c r="C180" s="220" t="s">
        <v>500</v>
      </c>
      <c r="D180" s="219">
        <v>31386350</v>
      </c>
      <c r="E180" s="219">
        <v>12376350</v>
      </c>
      <c r="F180" s="219">
        <v>0</v>
      </c>
    </row>
    <row r="181" spans="3:6">
      <c r="C181" s="220" t="s">
        <v>501</v>
      </c>
      <c r="D181" s="219">
        <v>10982339</v>
      </c>
      <c r="E181" s="219">
        <v>3101768</v>
      </c>
      <c r="F181" s="219">
        <v>0</v>
      </c>
    </row>
    <row r="182" spans="3:6">
      <c r="C182" s="220" t="s">
        <v>502</v>
      </c>
      <c r="D182" s="219">
        <v>4040505</v>
      </c>
      <c r="E182" s="219">
        <v>3825170</v>
      </c>
      <c r="F182" s="219">
        <v>0</v>
      </c>
    </row>
    <row r="183" spans="3:6">
      <c r="C183" s="220" t="s">
        <v>503</v>
      </c>
      <c r="D183" s="219">
        <v>19093002</v>
      </c>
      <c r="E183" s="219">
        <v>5000000</v>
      </c>
      <c r="F183" s="219">
        <v>0</v>
      </c>
    </row>
    <row r="184" spans="3:6">
      <c r="C184" s="220" t="s">
        <v>504</v>
      </c>
      <c r="D184" s="219">
        <v>6768144</v>
      </c>
      <c r="E184" s="219">
        <v>114998.42</v>
      </c>
      <c r="F184" s="219">
        <v>0</v>
      </c>
    </row>
    <row r="185" spans="3:6">
      <c r="C185" s="220" t="s">
        <v>505</v>
      </c>
      <c r="D185" s="219">
        <v>1415865</v>
      </c>
      <c r="E185" s="219">
        <v>108048</v>
      </c>
      <c r="F185" s="219">
        <v>0</v>
      </c>
    </row>
    <row r="186" spans="3:6">
      <c r="C186" s="220" t="s">
        <v>506</v>
      </c>
      <c r="D186" s="219">
        <v>3468356</v>
      </c>
      <c r="E186" s="219">
        <v>112893.51</v>
      </c>
      <c r="F186" s="219">
        <v>0</v>
      </c>
    </row>
    <row r="187" spans="3:6">
      <c r="C187" s="220" t="s">
        <v>507</v>
      </c>
      <c r="D187" s="219">
        <v>19003156</v>
      </c>
      <c r="E187" s="219">
        <v>7429890</v>
      </c>
      <c r="F187" s="219">
        <v>2618067.38</v>
      </c>
    </row>
    <row r="188" spans="3:6">
      <c r="C188" s="220" t="s">
        <v>508</v>
      </c>
      <c r="D188" s="219">
        <v>9730988</v>
      </c>
      <c r="E188" s="219">
        <v>9084984</v>
      </c>
      <c r="F188" s="219">
        <v>6439545.9400000004</v>
      </c>
    </row>
    <row r="189" spans="3:6">
      <c r="C189" s="220" t="s">
        <v>509</v>
      </c>
      <c r="D189" s="219">
        <v>36143668</v>
      </c>
      <c r="E189" s="219">
        <v>136814332.21000001</v>
      </c>
      <c r="F189" s="219">
        <v>136811330.50999999</v>
      </c>
    </row>
    <row r="190" spans="3:6">
      <c r="C190" s="220" t="s">
        <v>510</v>
      </c>
      <c r="D190" s="219">
        <v>5922790</v>
      </c>
      <c r="E190" s="219">
        <v>4557333</v>
      </c>
      <c r="F190" s="219">
        <v>2962217.17</v>
      </c>
    </row>
    <row r="191" spans="3:6">
      <c r="C191" s="220" t="s">
        <v>1901</v>
      </c>
      <c r="D191" s="219">
        <v>0</v>
      </c>
      <c r="E191" s="219">
        <v>3723632</v>
      </c>
      <c r="F191" s="219">
        <v>0</v>
      </c>
    </row>
    <row r="192" spans="3:6">
      <c r="C192" s="220" t="s">
        <v>511</v>
      </c>
      <c r="D192" s="219">
        <v>2433363</v>
      </c>
      <c r="E192" s="219">
        <v>4372024</v>
      </c>
      <c r="F192" s="219">
        <v>0</v>
      </c>
    </row>
    <row r="193" spans="3:6">
      <c r="C193" s="220" t="s">
        <v>512</v>
      </c>
      <c r="D193" s="219">
        <v>20000000</v>
      </c>
      <c r="E193" s="219">
        <v>1000000</v>
      </c>
      <c r="F193" s="219">
        <v>0</v>
      </c>
    </row>
    <row r="194" spans="3:6">
      <c r="C194" s="220" t="s">
        <v>513</v>
      </c>
      <c r="D194" s="219">
        <v>20685034</v>
      </c>
      <c r="E194" s="219">
        <v>566924</v>
      </c>
      <c r="F194" s="219">
        <v>0</v>
      </c>
    </row>
    <row r="195" spans="3:6">
      <c r="C195" s="220" t="s">
        <v>514</v>
      </c>
      <c r="D195" s="219">
        <v>2433461</v>
      </c>
      <c r="E195" s="219">
        <v>110049</v>
      </c>
      <c r="F195" s="219">
        <v>0</v>
      </c>
    </row>
    <row r="196" spans="3:6">
      <c r="C196" s="220" t="s">
        <v>515</v>
      </c>
      <c r="D196" s="219">
        <v>21589475</v>
      </c>
      <c r="E196" s="219">
        <v>1000000</v>
      </c>
      <c r="F196" s="219">
        <v>0</v>
      </c>
    </row>
    <row r="197" spans="3:6">
      <c r="C197" s="220" t="s">
        <v>1939</v>
      </c>
      <c r="D197" s="219">
        <v>0</v>
      </c>
      <c r="E197" s="219">
        <v>18722934</v>
      </c>
      <c r="F197" s="219">
        <v>7645084.6100000003</v>
      </c>
    </row>
    <row r="198" spans="3:6">
      <c r="C198" s="220" t="s">
        <v>1870</v>
      </c>
      <c r="D198" s="219">
        <v>0</v>
      </c>
      <c r="E198" s="219">
        <v>3172169</v>
      </c>
      <c r="F198" s="219">
        <v>0</v>
      </c>
    </row>
    <row r="199" spans="3:6">
      <c r="C199" s="220" t="s">
        <v>516</v>
      </c>
      <c r="D199" s="219">
        <v>76325759</v>
      </c>
      <c r="E199" s="219">
        <v>146280464</v>
      </c>
      <c r="F199" s="219">
        <v>145500764.22</v>
      </c>
    </row>
    <row r="200" spans="3:6">
      <c r="C200" s="220" t="s">
        <v>517</v>
      </c>
      <c r="D200" s="219">
        <v>32164869</v>
      </c>
      <c r="E200" s="219">
        <v>28016616</v>
      </c>
      <c r="F200" s="219">
        <v>27976161.32</v>
      </c>
    </row>
    <row r="201" spans="3:6">
      <c r="C201" s="220" t="s">
        <v>518</v>
      </c>
      <c r="D201" s="219">
        <v>0</v>
      </c>
      <c r="E201" s="219">
        <v>2597192.66</v>
      </c>
      <c r="F201" s="219">
        <v>2587259.5499999998</v>
      </c>
    </row>
    <row r="202" spans="3:6">
      <c r="C202" s="220" t="s">
        <v>519</v>
      </c>
      <c r="D202" s="219">
        <v>55847966</v>
      </c>
      <c r="E202" s="219">
        <v>189430367</v>
      </c>
      <c r="F202" s="219">
        <v>189293841.99000001</v>
      </c>
    </row>
    <row r="203" spans="3:6">
      <c r="C203" s="220" t="s">
        <v>520</v>
      </c>
      <c r="D203" s="219">
        <v>2291849</v>
      </c>
      <c r="E203" s="219">
        <v>2291849.91</v>
      </c>
      <c r="F203" s="219">
        <v>0</v>
      </c>
    </row>
    <row r="204" spans="3:6">
      <c r="C204" s="218" t="s">
        <v>324</v>
      </c>
      <c r="D204" s="219">
        <v>65353263</v>
      </c>
      <c r="E204" s="219">
        <v>45000000</v>
      </c>
      <c r="F204" s="219">
        <v>44999999.359999999</v>
      </c>
    </row>
    <row r="205" spans="3:6">
      <c r="C205" s="220" t="s">
        <v>521</v>
      </c>
      <c r="D205" s="219">
        <v>65353263</v>
      </c>
      <c r="E205" s="219">
        <v>45000000</v>
      </c>
      <c r="F205" s="219">
        <v>44999999.359999999</v>
      </c>
    </row>
    <row r="206" spans="3:6">
      <c r="C206" s="68" t="s">
        <v>329</v>
      </c>
      <c r="D206" s="169">
        <v>1994538093</v>
      </c>
      <c r="E206" s="169">
        <v>1034973121.76</v>
      </c>
      <c r="F206" s="169">
        <v>826873215.06000006</v>
      </c>
    </row>
    <row r="207" spans="3:6">
      <c r="C207" s="218" t="s">
        <v>323</v>
      </c>
      <c r="D207" s="219">
        <v>1543538092</v>
      </c>
      <c r="E207" s="219">
        <v>880936397.20000005</v>
      </c>
      <c r="F207" s="219">
        <v>737389796.48000002</v>
      </c>
    </row>
    <row r="208" spans="3:6">
      <c r="C208" s="220" t="s">
        <v>522</v>
      </c>
      <c r="D208" s="219">
        <v>18972995</v>
      </c>
      <c r="E208" s="219">
        <v>32824665</v>
      </c>
      <c r="F208" s="219">
        <v>32824664.140000001</v>
      </c>
    </row>
    <row r="209" spans="3:6">
      <c r="C209" s="220" t="s">
        <v>1987</v>
      </c>
      <c r="D209" s="219">
        <v>0</v>
      </c>
      <c r="E209" s="219">
        <v>17682490.199999999</v>
      </c>
      <c r="F209" s="219">
        <v>0</v>
      </c>
    </row>
    <row r="210" spans="3:6">
      <c r="C210" s="220" t="s">
        <v>523</v>
      </c>
      <c r="D210" s="219">
        <v>20000000</v>
      </c>
      <c r="E210" s="219">
        <v>25000958</v>
      </c>
      <c r="F210" s="219">
        <v>1879957.79</v>
      </c>
    </row>
    <row r="211" spans="3:6">
      <c r="C211" s="220" t="s">
        <v>524</v>
      </c>
      <c r="D211" s="219">
        <v>77083282</v>
      </c>
      <c r="E211" s="219">
        <v>57445048</v>
      </c>
      <c r="F211" s="219">
        <v>57360867.990000002</v>
      </c>
    </row>
    <row r="212" spans="3:6">
      <c r="C212" s="220" t="s">
        <v>525</v>
      </c>
      <c r="D212" s="219">
        <v>0</v>
      </c>
      <c r="E212" s="219">
        <v>4773500</v>
      </c>
      <c r="F212" s="219">
        <v>4773499.3099999996</v>
      </c>
    </row>
    <row r="213" spans="3:6">
      <c r="C213" s="220" t="s">
        <v>526</v>
      </c>
      <c r="D213" s="219">
        <v>8195408</v>
      </c>
      <c r="E213" s="219">
        <v>1195676</v>
      </c>
      <c r="F213" s="219">
        <v>0</v>
      </c>
    </row>
    <row r="214" spans="3:6">
      <c r="C214" s="220" t="s">
        <v>527</v>
      </c>
      <c r="D214" s="219">
        <v>57646988</v>
      </c>
      <c r="E214" s="219">
        <v>39748913</v>
      </c>
      <c r="F214" s="219">
        <v>39566122</v>
      </c>
    </row>
    <row r="215" spans="3:6">
      <c r="C215" s="220" t="s">
        <v>528</v>
      </c>
      <c r="D215" s="219">
        <v>82480910</v>
      </c>
      <c r="E215" s="219">
        <v>0</v>
      </c>
      <c r="F215" s="219">
        <v>0</v>
      </c>
    </row>
    <row r="216" spans="3:6">
      <c r="C216" s="220" t="s">
        <v>529</v>
      </c>
      <c r="D216" s="219">
        <v>1000000</v>
      </c>
      <c r="E216" s="219">
        <v>0</v>
      </c>
      <c r="F216" s="219">
        <v>0</v>
      </c>
    </row>
    <row r="217" spans="3:6">
      <c r="C217" s="220" t="s">
        <v>530</v>
      </c>
      <c r="D217" s="219">
        <v>5789992</v>
      </c>
      <c r="E217" s="219">
        <v>4815865</v>
      </c>
      <c r="F217" s="219">
        <v>2476284.38</v>
      </c>
    </row>
    <row r="218" spans="3:6">
      <c r="C218" s="220" t="s">
        <v>531</v>
      </c>
      <c r="D218" s="219">
        <v>35822391</v>
      </c>
      <c r="E218" s="219">
        <v>770217.47</v>
      </c>
      <c r="F218" s="219">
        <v>0</v>
      </c>
    </row>
    <row r="219" spans="3:6">
      <c r="C219" s="220" t="s">
        <v>532</v>
      </c>
      <c r="D219" s="219">
        <v>100000000</v>
      </c>
      <c r="E219" s="219">
        <v>10000000</v>
      </c>
      <c r="F219" s="219">
        <v>1634471.33</v>
      </c>
    </row>
    <row r="220" spans="3:6">
      <c r="C220" s="220" t="s">
        <v>533</v>
      </c>
      <c r="D220" s="219">
        <v>780209</v>
      </c>
      <c r="E220" s="219">
        <v>0</v>
      </c>
      <c r="F220" s="219">
        <v>0</v>
      </c>
    </row>
    <row r="221" spans="3:6">
      <c r="C221" s="220" t="s">
        <v>534</v>
      </c>
      <c r="D221" s="219">
        <v>1256445</v>
      </c>
      <c r="E221" s="219">
        <v>107351</v>
      </c>
      <c r="F221" s="219">
        <v>0</v>
      </c>
    </row>
    <row r="222" spans="3:6">
      <c r="C222" s="220" t="s">
        <v>535</v>
      </c>
      <c r="D222" s="219">
        <v>10611201</v>
      </c>
      <c r="E222" s="219">
        <v>119581.54</v>
      </c>
      <c r="F222" s="219">
        <v>0</v>
      </c>
    </row>
    <row r="223" spans="3:6">
      <c r="C223" s="220" t="s">
        <v>536</v>
      </c>
      <c r="D223" s="219">
        <v>10611201</v>
      </c>
      <c r="E223" s="219">
        <v>119581.54</v>
      </c>
      <c r="F223" s="219">
        <v>0</v>
      </c>
    </row>
    <row r="224" spans="3:6">
      <c r="C224" s="220" t="s">
        <v>537</v>
      </c>
      <c r="D224" s="219">
        <v>11762182</v>
      </c>
      <c r="E224" s="219">
        <v>111161.9</v>
      </c>
      <c r="F224" s="219">
        <v>0</v>
      </c>
    </row>
    <row r="225" spans="3:6">
      <c r="C225" s="220" t="s">
        <v>538</v>
      </c>
      <c r="D225" s="219">
        <v>2411805</v>
      </c>
      <c r="E225" s="219">
        <v>4325223</v>
      </c>
      <c r="F225" s="219">
        <v>1550400.06</v>
      </c>
    </row>
    <row r="226" spans="3:6">
      <c r="C226" s="220" t="s">
        <v>539</v>
      </c>
      <c r="D226" s="219">
        <v>4364944</v>
      </c>
      <c r="E226" s="219">
        <v>500000</v>
      </c>
      <c r="F226" s="219">
        <v>0</v>
      </c>
    </row>
    <row r="227" spans="3:6">
      <c r="C227" s="220" t="s">
        <v>540</v>
      </c>
      <c r="D227" s="219">
        <v>4364944</v>
      </c>
      <c r="E227" s="219">
        <v>5127561</v>
      </c>
      <c r="F227" s="219">
        <v>2278786.87</v>
      </c>
    </row>
    <row r="228" spans="3:6">
      <c r="C228" s="220" t="s">
        <v>541</v>
      </c>
      <c r="D228" s="219">
        <v>2035527</v>
      </c>
      <c r="E228" s="219">
        <v>10991523</v>
      </c>
      <c r="F228" s="219">
        <v>9274302.0600000005</v>
      </c>
    </row>
    <row r="229" spans="3:6">
      <c r="C229" s="220" t="s">
        <v>542</v>
      </c>
      <c r="D229" s="219">
        <v>4303741</v>
      </c>
      <c r="E229" s="219">
        <v>15600000</v>
      </c>
      <c r="F229" s="219">
        <v>8011297.5800000001</v>
      </c>
    </row>
    <row r="230" spans="3:6">
      <c r="C230" s="220" t="s">
        <v>543</v>
      </c>
      <c r="D230" s="219">
        <v>9546252</v>
      </c>
      <c r="E230" s="219">
        <v>8900248</v>
      </c>
      <c r="F230" s="219">
        <v>8886110.0800000001</v>
      </c>
    </row>
    <row r="231" spans="3:6">
      <c r="C231" s="220" t="s">
        <v>544</v>
      </c>
      <c r="D231" s="219">
        <v>5468175</v>
      </c>
      <c r="E231" s="219">
        <v>1058237</v>
      </c>
      <c r="F231" s="219">
        <v>997000</v>
      </c>
    </row>
    <row r="232" spans="3:6">
      <c r="C232" s="220" t="s">
        <v>545</v>
      </c>
      <c r="D232" s="219">
        <v>9754400</v>
      </c>
      <c r="E232" s="219">
        <v>109300.33</v>
      </c>
      <c r="F232" s="219">
        <v>0</v>
      </c>
    </row>
    <row r="233" spans="3:6">
      <c r="C233" s="220" t="s">
        <v>546</v>
      </c>
      <c r="D233" s="219">
        <v>68386280</v>
      </c>
      <c r="E233" s="219">
        <v>386280</v>
      </c>
      <c r="F233" s="219">
        <v>0</v>
      </c>
    </row>
    <row r="234" spans="3:6">
      <c r="C234" s="220" t="s">
        <v>547</v>
      </c>
      <c r="D234" s="219">
        <v>12217662</v>
      </c>
      <c r="E234" s="219">
        <v>115717</v>
      </c>
      <c r="F234" s="219">
        <v>0</v>
      </c>
    </row>
    <row r="235" spans="3:6">
      <c r="C235" s="220" t="s">
        <v>548</v>
      </c>
      <c r="D235" s="219">
        <v>49999368</v>
      </c>
      <c r="E235" s="219">
        <v>46236148</v>
      </c>
      <c r="F235" s="219">
        <v>45504908.659999996</v>
      </c>
    </row>
    <row r="236" spans="3:6">
      <c r="C236" s="220" t="s">
        <v>549</v>
      </c>
      <c r="D236" s="219">
        <v>9754400</v>
      </c>
      <c r="E236" s="219">
        <v>109300.33</v>
      </c>
      <c r="F236" s="219">
        <v>0</v>
      </c>
    </row>
    <row r="237" spans="3:6">
      <c r="C237" s="220" t="s">
        <v>550</v>
      </c>
      <c r="D237" s="219">
        <v>9754400</v>
      </c>
      <c r="E237" s="219">
        <v>109300.33</v>
      </c>
      <c r="F237" s="219">
        <v>0</v>
      </c>
    </row>
    <row r="238" spans="3:6">
      <c r="C238" s="220" t="s">
        <v>551</v>
      </c>
      <c r="D238" s="219">
        <v>4114177</v>
      </c>
      <c r="E238" s="219">
        <v>3898842</v>
      </c>
      <c r="F238" s="219">
        <v>0</v>
      </c>
    </row>
    <row r="239" spans="3:6">
      <c r="C239" s="220" t="s">
        <v>552</v>
      </c>
      <c r="D239" s="219">
        <v>25000000</v>
      </c>
      <c r="E239" s="219">
        <v>51057264.560000002</v>
      </c>
      <c r="F239" s="219">
        <v>44259803.150000006</v>
      </c>
    </row>
    <row r="240" spans="3:6">
      <c r="C240" s="220" t="s">
        <v>553</v>
      </c>
      <c r="D240" s="219">
        <v>9618926</v>
      </c>
      <c r="E240" s="219">
        <v>6301647</v>
      </c>
      <c r="F240" s="219">
        <v>0</v>
      </c>
    </row>
    <row r="241" spans="3:6">
      <c r="C241" s="220" t="s">
        <v>554</v>
      </c>
      <c r="D241" s="219">
        <v>4114177</v>
      </c>
      <c r="E241" s="219">
        <v>500000</v>
      </c>
      <c r="F241" s="219">
        <v>0</v>
      </c>
    </row>
    <row r="242" spans="3:6">
      <c r="C242" s="220" t="s">
        <v>555</v>
      </c>
      <c r="D242" s="219">
        <v>299768860</v>
      </c>
      <c r="E242" s="219">
        <v>21205979</v>
      </c>
      <c r="F242" s="219">
        <v>2826315.98</v>
      </c>
    </row>
    <row r="243" spans="3:6">
      <c r="C243" s="220" t="s">
        <v>556</v>
      </c>
      <c r="D243" s="219">
        <v>5969519</v>
      </c>
      <c r="E243" s="219">
        <v>1500000</v>
      </c>
      <c r="F243" s="219">
        <v>0</v>
      </c>
    </row>
    <row r="244" spans="3:6">
      <c r="C244" s="220" t="s">
        <v>557</v>
      </c>
      <c r="D244" s="219">
        <v>31500000</v>
      </c>
      <c r="E244" s="219">
        <v>10000000</v>
      </c>
      <c r="F244" s="219">
        <v>9505179.5399999991</v>
      </c>
    </row>
    <row r="245" spans="3:6">
      <c r="C245" s="220" t="s">
        <v>558</v>
      </c>
      <c r="D245" s="219">
        <v>3730008</v>
      </c>
      <c r="E245" s="219">
        <v>2868669</v>
      </c>
      <c r="F245" s="219">
        <v>0</v>
      </c>
    </row>
    <row r="246" spans="3:6">
      <c r="C246" s="220" t="s">
        <v>559</v>
      </c>
      <c r="D246" s="219">
        <v>97182538</v>
      </c>
      <c r="E246" s="219">
        <v>98483218</v>
      </c>
      <c r="F246" s="219">
        <v>96835129.409999996</v>
      </c>
    </row>
    <row r="247" spans="3:6">
      <c r="C247" s="220" t="s">
        <v>560</v>
      </c>
      <c r="D247" s="219">
        <v>10000000</v>
      </c>
      <c r="E247" s="219">
        <v>5000</v>
      </c>
      <c r="F247" s="219">
        <v>0</v>
      </c>
    </row>
    <row r="248" spans="3:6">
      <c r="C248" s="220" t="s">
        <v>561</v>
      </c>
      <c r="D248" s="219">
        <v>5000000</v>
      </c>
      <c r="E248" s="219">
        <v>5000000</v>
      </c>
      <c r="F248" s="219">
        <v>5000000</v>
      </c>
    </row>
    <row r="249" spans="3:6">
      <c r="C249" s="220" t="s">
        <v>578</v>
      </c>
      <c r="D249" s="219">
        <v>37905582</v>
      </c>
      <c r="E249" s="219">
        <v>76575266</v>
      </c>
      <c r="F249" s="219">
        <v>76575265.650000006</v>
      </c>
    </row>
    <row r="250" spans="3:6">
      <c r="C250" s="220" t="s">
        <v>562</v>
      </c>
      <c r="D250" s="219">
        <v>2859460</v>
      </c>
      <c r="E250" s="219">
        <v>0</v>
      </c>
      <c r="F250" s="219">
        <v>0</v>
      </c>
    </row>
    <row r="251" spans="3:6">
      <c r="C251" s="220" t="s">
        <v>563</v>
      </c>
      <c r="D251" s="219">
        <v>14527129</v>
      </c>
      <c r="E251" s="219">
        <v>4051960</v>
      </c>
      <c r="F251" s="219">
        <v>0</v>
      </c>
    </row>
    <row r="252" spans="3:6">
      <c r="C252" s="220" t="s">
        <v>564</v>
      </c>
      <c r="D252" s="219">
        <v>5000000</v>
      </c>
      <c r="E252" s="219">
        <v>5000000</v>
      </c>
      <c r="F252" s="219">
        <v>5000000</v>
      </c>
    </row>
    <row r="253" spans="3:6">
      <c r="C253" s="220" t="s">
        <v>565</v>
      </c>
      <c r="D253" s="219">
        <v>5507427</v>
      </c>
      <c r="E253" s="219">
        <v>507427</v>
      </c>
      <c r="F253" s="219">
        <v>0</v>
      </c>
    </row>
    <row r="254" spans="3:6">
      <c r="C254" s="220" t="s">
        <v>566</v>
      </c>
      <c r="D254" s="219">
        <v>54873628</v>
      </c>
      <c r="E254" s="219">
        <v>49689340</v>
      </c>
      <c r="F254" s="219">
        <v>48838397.649999999</v>
      </c>
    </row>
    <row r="255" spans="3:6">
      <c r="C255" s="220" t="s">
        <v>567</v>
      </c>
      <c r="D255" s="219">
        <v>5000000</v>
      </c>
      <c r="E255" s="219">
        <v>5511000</v>
      </c>
      <c r="F255" s="219">
        <v>5500000</v>
      </c>
    </row>
    <row r="256" spans="3:6">
      <c r="C256" s="220" t="s">
        <v>568</v>
      </c>
      <c r="D256" s="219">
        <v>5000000</v>
      </c>
      <c r="E256" s="219">
        <v>0</v>
      </c>
      <c r="F256" s="219">
        <v>0</v>
      </c>
    </row>
    <row r="257" spans="3:6">
      <c r="C257" s="220" t="s">
        <v>569</v>
      </c>
      <c r="D257" s="219">
        <v>5000000</v>
      </c>
      <c r="E257" s="219">
        <v>5000</v>
      </c>
      <c r="F257" s="219">
        <v>0</v>
      </c>
    </row>
    <row r="258" spans="3:6">
      <c r="C258" s="220" t="s">
        <v>570</v>
      </c>
      <c r="D258" s="219">
        <v>89300116</v>
      </c>
      <c r="E258" s="219">
        <v>81550780</v>
      </c>
      <c r="F258" s="219">
        <v>81136771.219999999</v>
      </c>
    </row>
    <row r="259" spans="3:6">
      <c r="C259" s="220" t="s">
        <v>571</v>
      </c>
      <c r="D259" s="219">
        <v>48148600</v>
      </c>
      <c r="E259" s="219">
        <v>44098250</v>
      </c>
      <c r="F259" s="219">
        <v>43405292.380000003</v>
      </c>
    </row>
    <row r="260" spans="3:6">
      <c r="C260" s="220" t="s">
        <v>572</v>
      </c>
      <c r="D260" s="219">
        <v>30749922</v>
      </c>
      <c r="E260" s="219">
        <v>21742518</v>
      </c>
      <c r="F260" s="219">
        <v>21729316.16</v>
      </c>
    </row>
    <row r="261" spans="3:6">
      <c r="C261" s="220" t="s">
        <v>573</v>
      </c>
      <c r="D261" s="219">
        <v>79059020</v>
      </c>
      <c r="E261" s="219">
        <v>72299898</v>
      </c>
      <c r="F261" s="219">
        <v>72204393.829999998</v>
      </c>
    </row>
    <row r="262" spans="3:6">
      <c r="C262" s="220" t="s">
        <v>1871</v>
      </c>
      <c r="D262" s="219">
        <v>0</v>
      </c>
      <c r="E262" s="219">
        <v>10300000</v>
      </c>
      <c r="F262" s="219">
        <v>4030237.37</v>
      </c>
    </row>
    <row r="263" spans="3:6">
      <c r="C263" s="220" t="s">
        <v>574</v>
      </c>
      <c r="D263" s="219">
        <v>27039993</v>
      </c>
      <c r="E263" s="219">
        <v>20000000</v>
      </c>
      <c r="F263" s="219">
        <v>3525021.89</v>
      </c>
    </row>
    <row r="264" spans="3:6">
      <c r="C264" s="220" t="s">
        <v>575</v>
      </c>
      <c r="D264" s="219">
        <v>1941168</v>
      </c>
      <c r="E264" s="219">
        <v>0</v>
      </c>
      <c r="F264" s="219">
        <v>0</v>
      </c>
    </row>
    <row r="265" spans="3:6">
      <c r="C265" s="220" t="s">
        <v>576</v>
      </c>
      <c r="D265" s="219">
        <v>498000</v>
      </c>
      <c r="E265" s="219">
        <v>250247</v>
      </c>
      <c r="F265" s="219">
        <v>0</v>
      </c>
    </row>
    <row r="266" spans="3:6">
      <c r="C266" s="220" t="s">
        <v>577</v>
      </c>
      <c r="D266" s="219">
        <v>754740</v>
      </c>
      <c r="E266" s="219">
        <v>250245</v>
      </c>
      <c r="F266" s="219">
        <v>0</v>
      </c>
    </row>
    <row r="267" spans="3:6">
      <c r="C267" s="218" t="s">
        <v>324</v>
      </c>
      <c r="D267" s="219">
        <v>451000001</v>
      </c>
      <c r="E267" s="219">
        <v>154036724.56</v>
      </c>
      <c r="F267" s="219">
        <v>89483418.580000013</v>
      </c>
    </row>
    <row r="268" spans="3:6">
      <c r="C268" s="220" t="s">
        <v>578</v>
      </c>
      <c r="D268" s="219">
        <v>1000000</v>
      </c>
      <c r="E268" s="219">
        <v>966600</v>
      </c>
      <c r="F268" s="219">
        <v>966580</v>
      </c>
    </row>
    <row r="269" spans="3:6">
      <c r="C269" s="220" t="s">
        <v>579</v>
      </c>
      <c r="D269" s="219">
        <v>450000001</v>
      </c>
      <c r="E269" s="219">
        <v>153070124.56</v>
      </c>
      <c r="F269" s="219">
        <v>88516838.580000013</v>
      </c>
    </row>
    <row r="270" spans="3:6">
      <c r="C270" s="68" t="s">
        <v>330</v>
      </c>
      <c r="D270" s="169">
        <v>1570957495</v>
      </c>
      <c r="E270" s="169">
        <v>1887468053.8200002</v>
      </c>
      <c r="F270" s="169">
        <v>1466840718.7800002</v>
      </c>
    </row>
    <row r="271" spans="3:6">
      <c r="C271" s="218" t="s">
        <v>323</v>
      </c>
      <c r="D271" s="219">
        <v>1570957495</v>
      </c>
      <c r="E271" s="219">
        <v>1887468053.8200002</v>
      </c>
      <c r="F271" s="219">
        <v>1466840718.7800002</v>
      </c>
    </row>
    <row r="272" spans="3:6">
      <c r="C272" s="220" t="s">
        <v>580</v>
      </c>
      <c r="D272" s="219">
        <v>5000000</v>
      </c>
      <c r="E272" s="219">
        <v>2569051</v>
      </c>
      <c r="F272" s="219">
        <v>0</v>
      </c>
    </row>
    <row r="273" spans="3:6">
      <c r="C273" s="220" t="s">
        <v>581</v>
      </c>
      <c r="D273" s="219">
        <v>1000000000</v>
      </c>
      <c r="E273" s="219">
        <v>1000000000</v>
      </c>
      <c r="F273" s="219">
        <v>696508606.65999997</v>
      </c>
    </row>
    <row r="274" spans="3:6">
      <c r="C274" s="220" t="s">
        <v>1872</v>
      </c>
      <c r="D274" s="219">
        <v>0</v>
      </c>
      <c r="E274" s="219">
        <v>16974261.609999999</v>
      </c>
      <c r="F274" s="219">
        <v>7476374.7000000002</v>
      </c>
    </row>
    <row r="275" spans="3:6">
      <c r="C275" s="220" t="s">
        <v>582</v>
      </c>
      <c r="D275" s="219">
        <v>25000000</v>
      </c>
      <c r="E275" s="219">
        <v>226483670</v>
      </c>
      <c r="F275" s="219">
        <v>226080593.69</v>
      </c>
    </row>
    <row r="276" spans="3:6">
      <c r="C276" s="220" t="s">
        <v>583</v>
      </c>
      <c r="D276" s="219">
        <v>35000000</v>
      </c>
      <c r="E276" s="219">
        <v>56816635</v>
      </c>
      <c r="F276" s="219">
        <v>55554853.079999998</v>
      </c>
    </row>
    <row r="277" spans="3:6">
      <c r="C277" s="220" t="s">
        <v>1873</v>
      </c>
      <c r="D277" s="219">
        <v>0</v>
      </c>
      <c r="E277" s="219">
        <v>7758455</v>
      </c>
      <c r="F277" s="219">
        <v>6456796.4400000004</v>
      </c>
    </row>
    <row r="278" spans="3:6">
      <c r="C278" s="220" t="s">
        <v>584</v>
      </c>
      <c r="D278" s="219">
        <v>42776437</v>
      </c>
      <c r="E278" s="219">
        <v>35781503</v>
      </c>
      <c r="F278" s="219">
        <v>35781503</v>
      </c>
    </row>
    <row r="279" spans="3:6">
      <c r="C279" s="220" t="s">
        <v>585</v>
      </c>
      <c r="D279" s="219">
        <v>1256445</v>
      </c>
      <c r="E279" s="219">
        <v>4119600</v>
      </c>
      <c r="F279" s="219">
        <v>1500000</v>
      </c>
    </row>
    <row r="280" spans="3:6">
      <c r="C280" s="220" t="s">
        <v>586</v>
      </c>
      <c r="D280" s="219">
        <v>2035527</v>
      </c>
      <c r="E280" s="219">
        <v>3500000</v>
      </c>
      <c r="F280" s="219">
        <v>1863448.47</v>
      </c>
    </row>
    <row r="281" spans="3:6">
      <c r="C281" s="220" t="s">
        <v>587</v>
      </c>
      <c r="D281" s="219">
        <v>43642562</v>
      </c>
      <c r="E281" s="219">
        <v>29213242</v>
      </c>
      <c r="F281" s="219">
        <v>29212662.810000002</v>
      </c>
    </row>
    <row r="282" spans="3:6">
      <c r="C282" s="220" t="s">
        <v>588</v>
      </c>
      <c r="D282" s="219">
        <v>1615107</v>
      </c>
      <c r="E282" s="219">
        <v>1184438</v>
      </c>
      <c r="F282" s="219">
        <v>0</v>
      </c>
    </row>
    <row r="283" spans="3:6">
      <c r="C283" s="220" t="s">
        <v>589</v>
      </c>
      <c r="D283" s="219">
        <v>65000000</v>
      </c>
      <c r="E283" s="219">
        <v>74200600</v>
      </c>
      <c r="F283" s="219">
        <v>27379302.170000002</v>
      </c>
    </row>
    <row r="284" spans="3:6">
      <c r="C284" s="220" t="s">
        <v>590</v>
      </c>
      <c r="D284" s="219">
        <v>31702983</v>
      </c>
      <c r="E284" s="219">
        <v>25382486</v>
      </c>
      <c r="F284" s="219">
        <v>25286365</v>
      </c>
    </row>
    <row r="285" spans="3:6">
      <c r="C285" s="220" t="s">
        <v>591</v>
      </c>
      <c r="D285" s="219">
        <v>40450972</v>
      </c>
      <c r="E285" s="219">
        <v>32430202</v>
      </c>
      <c r="F285" s="219">
        <v>32324844.920000002</v>
      </c>
    </row>
    <row r="286" spans="3:6">
      <c r="C286" s="220" t="s">
        <v>592</v>
      </c>
      <c r="D286" s="219">
        <v>10928434</v>
      </c>
      <c r="E286" s="219">
        <v>0</v>
      </c>
      <c r="F286" s="219">
        <v>0</v>
      </c>
    </row>
    <row r="287" spans="3:6">
      <c r="C287" s="220" t="s">
        <v>1940</v>
      </c>
      <c r="D287" s="219">
        <v>0</v>
      </c>
      <c r="E287" s="219">
        <v>22000000</v>
      </c>
      <c r="F287" s="219">
        <v>11387479.529999999</v>
      </c>
    </row>
    <row r="288" spans="3:6">
      <c r="C288" s="220" t="s">
        <v>593</v>
      </c>
      <c r="D288" s="219">
        <v>10000000</v>
      </c>
      <c r="E288" s="219">
        <v>15000000</v>
      </c>
      <c r="F288" s="219">
        <v>13161709.689999999</v>
      </c>
    </row>
    <row r="289" spans="3:6">
      <c r="C289" s="220" t="s">
        <v>594</v>
      </c>
      <c r="D289" s="219">
        <v>5000000</v>
      </c>
      <c r="E289" s="219">
        <v>11291442</v>
      </c>
      <c r="F289" s="219">
        <v>7049722.9800000004</v>
      </c>
    </row>
    <row r="290" spans="3:6">
      <c r="C290" s="220" t="s">
        <v>595</v>
      </c>
      <c r="D290" s="219">
        <v>1083448</v>
      </c>
      <c r="E290" s="219">
        <v>652779</v>
      </c>
      <c r="F290" s="219">
        <v>652000</v>
      </c>
    </row>
    <row r="291" spans="3:6">
      <c r="C291" s="220" t="s">
        <v>596</v>
      </c>
      <c r="D291" s="219">
        <v>763869</v>
      </c>
      <c r="E291" s="219">
        <v>548534</v>
      </c>
      <c r="F291" s="219">
        <v>548000</v>
      </c>
    </row>
    <row r="292" spans="3:6">
      <c r="C292" s="220" t="s">
        <v>597</v>
      </c>
      <c r="D292" s="219">
        <v>1552536</v>
      </c>
      <c r="E292" s="219">
        <v>1121867</v>
      </c>
      <c r="F292" s="219">
        <v>0</v>
      </c>
    </row>
    <row r="293" spans="3:6">
      <c r="C293" s="220" t="s">
        <v>598</v>
      </c>
      <c r="D293" s="219">
        <v>42609614</v>
      </c>
      <c r="E293" s="219">
        <v>116117</v>
      </c>
      <c r="F293" s="219">
        <v>0</v>
      </c>
    </row>
    <row r="294" spans="3:6">
      <c r="C294" s="220" t="s">
        <v>599</v>
      </c>
      <c r="D294" s="219">
        <v>7040167</v>
      </c>
      <c r="E294" s="219">
        <v>4016066.8</v>
      </c>
      <c r="F294" s="219">
        <v>0</v>
      </c>
    </row>
    <row r="295" spans="3:6">
      <c r="C295" s="220" t="s">
        <v>600</v>
      </c>
      <c r="D295" s="219">
        <v>30011676</v>
      </c>
      <c r="E295" s="219">
        <v>22768189</v>
      </c>
      <c r="F295" s="219">
        <v>22760391</v>
      </c>
    </row>
    <row r="296" spans="3:6">
      <c r="C296" s="220" t="s">
        <v>1988</v>
      </c>
      <c r="D296" s="219">
        <v>0</v>
      </c>
      <c r="E296" s="219">
        <v>4221894.4000000004</v>
      </c>
      <c r="F296" s="219">
        <v>0</v>
      </c>
    </row>
    <row r="297" spans="3:6">
      <c r="C297" s="220" t="s">
        <v>601</v>
      </c>
      <c r="D297" s="219">
        <v>168487718</v>
      </c>
      <c r="E297" s="219">
        <v>289317021.00999999</v>
      </c>
      <c r="F297" s="219">
        <v>265856064.63999999</v>
      </c>
    </row>
    <row r="298" spans="3:6">
      <c r="C298" s="68" t="s">
        <v>331</v>
      </c>
      <c r="D298" s="169">
        <v>2226093904</v>
      </c>
      <c r="E298" s="169">
        <v>3635547321.52</v>
      </c>
      <c r="F298" s="169">
        <v>3261707228.4699998</v>
      </c>
    </row>
    <row r="299" spans="3:6">
      <c r="C299" s="218" t="s">
        <v>323</v>
      </c>
      <c r="D299" s="219">
        <v>1744361889</v>
      </c>
      <c r="E299" s="219">
        <v>3417260609.52</v>
      </c>
      <c r="F299" s="219">
        <v>3123260187.3699999</v>
      </c>
    </row>
    <row r="300" spans="3:6">
      <c r="C300" s="220" t="s">
        <v>602</v>
      </c>
      <c r="D300" s="219">
        <v>5000000</v>
      </c>
      <c r="E300" s="219">
        <v>5000</v>
      </c>
      <c r="F300" s="219">
        <v>0</v>
      </c>
    </row>
    <row r="301" spans="3:6">
      <c r="C301" s="220" t="s">
        <v>603</v>
      </c>
      <c r="D301" s="219">
        <v>43219709</v>
      </c>
      <c r="E301" s="219">
        <v>26223039</v>
      </c>
      <c r="F301" s="219">
        <v>14848871.32</v>
      </c>
    </row>
    <row r="302" spans="3:6">
      <c r="C302" s="220" t="s">
        <v>604</v>
      </c>
      <c r="D302" s="219">
        <v>2025413</v>
      </c>
      <c r="E302" s="219">
        <v>1379409</v>
      </c>
      <c r="F302" s="219">
        <v>238584.72</v>
      </c>
    </row>
    <row r="303" spans="3:6">
      <c r="C303" s="220" t="s">
        <v>605</v>
      </c>
      <c r="D303" s="219">
        <v>10000000</v>
      </c>
      <c r="E303" s="219">
        <v>19141229</v>
      </c>
      <c r="F303" s="219">
        <v>6138080.3399999999</v>
      </c>
    </row>
    <row r="304" spans="3:6">
      <c r="C304" s="220" t="s">
        <v>606</v>
      </c>
      <c r="D304" s="219">
        <v>3181309</v>
      </c>
      <c r="E304" s="219">
        <v>4256672</v>
      </c>
      <c r="F304" s="219">
        <v>3405256.91</v>
      </c>
    </row>
    <row r="305" spans="3:6">
      <c r="C305" s="220" t="s">
        <v>607</v>
      </c>
      <c r="D305" s="219">
        <v>8367524</v>
      </c>
      <c r="E305" s="219">
        <v>2314592.36</v>
      </c>
      <c r="F305" s="219">
        <v>2201236.2400000002</v>
      </c>
    </row>
    <row r="306" spans="3:6">
      <c r="C306" s="220" t="s">
        <v>608</v>
      </c>
      <c r="D306" s="219">
        <v>12214957</v>
      </c>
      <c r="E306" s="219">
        <v>12214957</v>
      </c>
      <c r="F306" s="219">
        <v>0</v>
      </c>
    </row>
    <row r="307" spans="3:6">
      <c r="C307" s="220" t="s">
        <v>609</v>
      </c>
      <c r="D307" s="219">
        <v>11951551</v>
      </c>
      <c r="E307" s="219">
        <v>24445747</v>
      </c>
      <c r="F307" s="219">
        <v>4425000</v>
      </c>
    </row>
    <row r="308" spans="3:6">
      <c r="C308" s="220" t="s">
        <v>610</v>
      </c>
      <c r="D308" s="219">
        <v>31844312</v>
      </c>
      <c r="E308" s="219">
        <v>6426505</v>
      </c>
      <c r="F308" s="219">
        <v>1426504.85</v>
      </c>
    </row>
    <row r="309" spans="3:6">
      <c r="C309" s="220" t="s">
        <v>611</v>
      </c>
      <c r="D309" s="219">
        <v>24467133</v>
      </c>
      <c r="E309" s="219">
        <v>28367133</v>
      </c>
      <c r="F309" s="219">
        <v>7105494.6400000006</v>
      </c>
    </row>
    <row r="310" spans="3:6">
      <c r="C310" s="220" t="s">
        <v>612</v>
      </c>
      <c r="D310" s="219">
        <v>50000000</v>
      </c>
      <c r="E310" s="219">
        <v>90781969.909999996</v>
      </c>
      <c r="F310" s="219">
        <v>77993437.969999999</v>
      </c>
    </row>
    <row r="311" spans="3:6">
      <c r="C311" s="220" t="s">
        <v>613</v>
      </c>
      <c r="D311" s="219">
        <v>0</v>
      </c>
      <c r="E311" s="219">
        <v>22074151.360000003</v>
      </c>
      <c r="F311" s="219">
        <v>16161488.539999999</v>
      </c>
    </row>
    <row r="312" spans="3:6">
      <c r="C312" s="220" t="s">
        <v>614</v>
      </c>
      <c r="D312" s="219">
        <v>38141743</v>
      </c>
      <c r="E312" s="219">
        <v>27247115</v>
      </c>
      <c r="F312" s="219">
        <v>22397050.969999999</v>
      </c>
    </row>
    <row r="313" spans="3:6">
      <c r="C313" s="220" t="s">
        <v>615</v>
      </c>
      <c r="D313" s="219">
        <v>31500968</v>
      </c>
      <c r="E313" s="219">
        <v>24608667</v>
      </c>
      <c r="F313" s="219">
        <v>24607035.399999999</v>
      </c>
    </row>
    <row r="314" spans="3:6">
      <c r="C314" s="220" t="s">
        <v>616</v>
      </c>
      <c r="D314" s="219">
        <v>2355166</v>
      </c>
      <c r="E314" s="219">
        <v>6643827</v>
      </c>
      <c r="F314" s="219">
        <v>5214524.8600000003</v>
      </c>
    </row>
    <row r="315" spans="3:6">
      <c r="C315" s="220" t="s">
        <v>617</v>
      </c>
      <c r="D315" s="219">
        <v>5000000</v>
      </c>
      <c r="E315" s="219">
        <v>2000000</v>
      </c>
      <c r="F315" s="219">
        <v>1969103.37</v>
      </c>
    </row>
    <row r="316" spans="3:6">
      <c r="C316" s="220" t="s">
        <v>618</v>
      </c>
      <c r="D316" s="219">
        <v>8311329</v>
      </c>
      <c r="E316" s="219">
        <v>2774501</v>
      </c>
      <c r="F316" s="219">
        <v>774500.8</v>
      </c>
    </row>
    <row r="317" spans="3:6">
      <c r="C317" s="220" t="s">
        <v>619</v>
      </c>
      <c r="D317" s="219">
        <v>4224748</v>
      </c>
      <c r="E317" s="219">
        <v>3578744</v>
      </c>
      <c r="F317" s="219">
        <v>1365610.61</v>
      </c>
    </row>
    <row r="318" spans="3:6">
      <c r="C318" s="220" t="s">
        <v>620</v>
      </c>
      <c r="D318" s="219">
        <v>8311369</v>
      </c>
      <c r="E318" s="219">
        <v>2649538</v>
      </c>
      <c r="F318" s="219">
        <v>281112.08</v>
      </c>
    </row>
    <row r="319" spans="3:6">
      <c r="C319" s="220" t="s">
        <v>1907</v>
      </c>
      <c r="D319" s="219">
        <v>0</v>
      </c>
      <c r="E319" s="219">
        <v>1530497</v>
      </c>
      <c r="F319" s="219">
        <v>1044496.98</v>
      </c>
    </row>
    <row r="320" spans="3:6">
      <c r="C320" s="220" t="s">
        <v>621</v>
      </c>
      <c r="D320" s="219">
        <v>3026487</v>
      </c>
      <c r="E320" s="219">
        <v>112445.6</v>
      </c>
      <c r="F320" s="219">
        <v>0</v>
      </c>
    </row>
    <row r="321" spans="3:6">
      <c r="C321" s="220" t="s">
        <v>622</v>
      </c>
      <c r="D321" s="219">
        <v>3026487</v>
      </c>
      <c r="E321" s="219">
        <v>112445.6</v>
      </c>
      <c r="F321" s="219">
        <v>0</v>
      </c>
    </row>
    <row r="322" spans="3:6">
      <c r="C322" s="220" t="s">
        <v>623</v>
      </c>
      <c r="D322" s="219">
        <v>3448179</v>
      </c>
      <c r="E322" s="219">
        <v>112086.99</v>
      </c>
      <c r="F322" s="219">
        <v>0</v>
      </c>
    </row>
    <row r="323" spans="3:6">
      <c r="C323" s="220" t="s">
        <v>624</v>
      </c>
      <c r="D323" s="219">
        <v>27191764</v>
      </c>
      <c r="E323" s="219">
        <v>5537203</v>
      </c>
      <c r="F323" s="219">
        <v>3768105.6399999997</v>
      </c>
    </row>
    <row r="324" spans="3:6">
      <c r="C324" s="220" t="s">
        <v>625</v>
      </c>
      <c r="D324" s="219">
        <v>5879038</v>
      </c>
      <c r="E324" s="219">
        <v>100</v>
      </c>
      <c r="F324" s="219">
        <v>0</v>
      </c>
    </row>
    <row r="325" spans="3:6">
      <c r="C325" s="220" t="s">
        <v>626</v>
      </c>
      <c r="D325" s="219">
        <v>5879038</v>
      </c>
      <c r="E325" s="219">
        <v>2000000</v>
      </c>
      <c r="F325" s="219">
        <v>0</v>
      </c>
    </row>
    <row r="326" spans="3:6">
      <c r="C326" s="220" t="s">
        <v>627</v>
      </c>
      <c r="D326" s="219">
        <v>42655051</v>
      </c>
      <c r="E326" s="219">
        <v>24595659.649999999</v>
      </c>
      <c r="F326" s="219">
        <v>24595022.34</v>
      </c>
    </row>
    <row r="327" spans="3:6">
      <c r="C327" s="220" t="s">
        <v>628</v>
      </c>
      <c r="D327" s="219">
        <v>8722081</v>
      </c>
      <c r="E327" s="219">
        <v>100</v>
      </c>
      <c r="F327" s="219">
        <v>0</v>
      </c>
    </row>
    <row r="328" spans="3:6">
      <c r="C328" s="220" t="s">
        <v>629</v>
      </c>
      <c r="D328" s="219">
        <v>3448179</v>
      </c>
      <c r="E328" s="219">
        <v>2802175</v>
      </c>
      <c r="F328" s="219">
        <v>0</v>
      </c>
    </row>
    <row r="329" spans="3:6">
      <c r="C329" s="220" t="s">
        <v>630</v>
      </c>
      <c r="D329" s="219">
        <v>9542834</v>
      </c>
      <c r="E329" s="219">
        <v>0</v>
      </c>
      <c r="F329" s="219">
        <v>0</v>
      </c>
    </row>
    <row r="330" spans="3:6">
      <c r="C330" s="220" t="s">
        <v>631</v>
      </c>
      <c r="D330" s="219">
        <v>4550604</v>
      </c>
      <c r="E330" s="219">
        <v>111238.07</v>
      </c>
      <c r="F330" s="219">
        <v>0</v>
      </c>
    </row>
    <row r="331" spans="3:6">
      <c r="C331" s="220" t="s">
        <v>632</v>
      </c>
      <c r="D331" s="219">
        <v>20000000</v>
      </c>
      <c r="E331" s="219">
        <v>45000000</v>
      </c>
      <c r="F331" s="219">
        <v>45000000</v>
      </c>
    </row>
    <row r="332" spans="3:6">
      <c r="C332" s="220" t="s">
        <v>633</v>
      </c>
      <c r="D332" s="219">
        <v>13139317</v>
      </c>
      <c r="E332" s="219">
        <v>106625.73</v>
      </c>
      <c r="F332" s="219">
        <v>0</v>
      </c>
    </row>
    <row r="333" spans="3:6">
      <c r="C333" s="220" t="s">
        <v>634</v>
      </c>
      <c r="D333" s="219">
        <v>40000000</v>
      </c>
      <c r="E333" s="219">
        <v>193070268</v>
      </c>
      <c r="F333" s="219">
        <v>165013032.53999999</v>
      </c>
    </row>
    <row r="334" spans="3:6">
      <c r="C334" s="220" t="s">
        <v>635</v>
      </c>
      <c r="D334" s="219">
        <v>30000000</v>
      </c>
      <c r="E334" s="219">
        <v>251303374</v>
      </c>
      <c r="F334" s="219">
        <v>241726017.44</v>
      </c>
    </row>
    <row r="335" spans="3:6">
      <c r="C335" s="220" t="s">
        <v>636</v>
      </c>
      <c r="D335" s="219">
        <v>7286083</v>
      </c>
      <c r="E335" s="219">
        <v>100.08</v>
      </c>
      <c r="F335" s="219">
        <v>0</v>
      </c>
    </row>
    <row r="336" spans="3:6">
      <c r="C336" s="220" t="s">
        <v>637</v>
      </c>
      <c r="D336" s="219">
        <v>6021071</v>
      </c>
      <c r="E336" s="219">
        <v>100</v>
      </c>
      <c r="F336" s="219">
        <v>0</v>
      </c>
    </row>
    <row r="337" spans="3:6">
      <c r="C337" s="220" t="s">
        <v>638</v>
      </c>
      <c r="D337" s="219">
        <v>10000000</v>
      </c>
      <c r="E337" s="219">
        <v>7500000</v>
      </c>
      <c r="F337" s="219">
        <v>7500000</v>
      </c>
    </row>
    <row r="338" spans="3:6">
      <c r="C338" s="220" t="s">
        <v>639</v>
      </c>
      <c r="D338" s="219">
        <v>15376092</v>
      </c>
      <c r="E338" s="219">
        <v>13526961</v>
      </c>
      <c r="F338" s="219">
        <v>0</v>
      </c>
    </row>
    <row r="339" spans="3:6">
      <c r="C339" s="220" t="s">
        <v>640</v>
      </c>
      <c r="D339" s="219">
        <v>5103175</v>
      </c>
      <c r="E339" s="219">
        <v>102643.82</v>
      </c>
      <c r="F339" s="219">
        <v>0</v>
      </c>
    </row>
    <row r="340" spans="3:6">
      <c r="C340" s="220" t="s">
        <v>641</v>
      </c>
      <c r="D340" s="219">
        <v>75940047</v>
      </c>
      <c r="E340" s="219">
        <v>42497566</v>
      </c>
      <c r="F340" s="219">
        <v>42497326.200000003</v>
      </c>
    </row>
    <row r="341" spans="3:6">
      <c r="C341" s="220" t="s">
        <v>642</v>
      </c>
      <c r="D341" s="219">
        <v>7330508</v>
      </c>
      <c r="E341" s="219">
        <v>103497.58</v>
      </c>
      <c r="F341" s="219">
        <v>0</v>
      </c>
    </row>
    <row r="342" spans="3:6">
      <c r="C342" s="220" t="s">
        <v>643</v>
      </c>
      <c r="D342" s="219">
        <v>7330508</v>
      </c>
      <c r="E342" s="219">
        <v>100.58</v>
      </c>
      <c r="F342" s="219">
        <v>0</v>
      </c>
    </row>
    <row r="343" spans="3:6">
      <c r="C343" s="220" t="s">
        <v>644</v>
      </c>
      <c r="D343" s="219">
        <v>761695</v>
      </c>
      <c r="E343" s="219">
        <v>109272</v>
      </c>
      <c r="F343" s="219">
        <v>0</v>
      </c>
    </row>
    <row r="344" spans="3:6">
      <c r="C344" s="220" t="s">
        <v>645</v>
      </c>
      <c r="D344" s="219">
        <v>761695</v>
      </c>
      <c r="E344" s="219">
        <v>109272</v>
      </c>
      <c r="F344" s="219">
        <v>0</v>
      </c>
    </row>
    <row r="345" spans="3:6">
      <c r="C345" s="220" t="s">
        <v>646</v>
      </c>
      <c r="D345" s="219">
        <v>1384399</v>
      </c>
      <c r="E345" s="219">
        <v>104910</v>
      </c>
      <c r="F345" s="219">
        <v>0</v>
      </c>
    </row>
    <row r="346" spans="3:6">
      <c r="C346" s="220" t="s">
        <v>647</v>
      </c>
      <c r="D346" s="219">
        <v>0</v>
      </c>
      <c r="E346" s="219">
        <v>3185158.6599999997</v>
      </c>
      <c r="F346" s="219">
        <v>2995401.4</v>
      </c>
    </row>
    <row r="347" spans="3:6">
      <c r="C347" s="220" t="s">
        <v>648</v>
      </c>
      <c r="D347" s="219">
        <v>761695</v>
      </c>
      <c r="E347" s="219">
        <v>109272</v>
      </c>
      <c r="F347" s="219">
        <v>0</v>
      </c>
    </row>
    <row r="348" spans="3:6">
      <c r="C348" s="220" t="s">
        <v>649</v>
      </c>
      <c r="D348" s="219">
        <v>7233108</v>
      </c>
      <c r="E348" s="219">
        <v>102036.58</v>
      </c>
      <c r="F348" s="219">
        <v>0</v>
      </c>
    </row>
    <row r="349" spans="3:6">
      <c r="C349" s="220" t="s">
        <v>650</v>
      </c>
      <c r="D349" s="219">
        <v>12167387</v>
      </c>
      <c r="E349" s="219">
        <v>115213.43</v>
      </c>
      <c r="F349" s="219">
        <v>0</v>
      </c>
    </row>
    <row r="350" spans="3:6">
      <c r="C350" s="220" t="s">
        <v>651</v>
      </c>
      <c r="D350" s="219">
        <v>10000000</v>
      </c>
      <c r="E350" s="219">
        <v>14000000</v>
      </c>
      <c r="F350" s="219">
        <v>14000000</v>
      </c>
    </row>
    <row r="351" spans="3:6">
      <c r="C351" s="220" t="s">
        <v>652</v>
      </c>
      <c r="D351" s="219">
        <v>53185650</v>
      </c>
      <c r="E351" s="219">
        <v>43099428</v>
      </c>
      <c r="F351" s="219">
        <v>42546726</v>
      </c>
    </row>
    <row r="352" spans="3:6">
      <c r="C352" s="220" t="s">
        <v>653</v>
      </c>
      <c r="D352" s="219">
        <v>12167387</v>
      </c>
      <c r="E352" s="219">
        <v>115213.43</v>
      </c>
      <c r="F352" s="219">
        <v>0</v>
      </c>
    </row>
    <row r="353" spans="3:6">
      <c r="C353" s="220" t="s">
        <v>654</v>
      </c>
      <c r="D353" s="219">
        <v>12167387</v>
      </c>
      <c r="E353" s="219">
        <v>115213.43</v>
      </c>
      <c r="F353" s="219">
        <v>0</v>
      </c>
    </row>
    <row r="354" spans="3:6">
      <c r="C354" s="220" t="s">
        <v>655</v>
      </c>
      <c r="D354" s="219">
        <v>5098639</v>
      </c>
      <c r="E354" s="219">
        <v>102549.22</v>
      </c>
      <c r="F354" s="219">
        <v>0</v>
      </c>
    </row>
    <row r="355" spans="3:6">
      <c r="C355" s="220" t="s">
        <v>656</v>
      </c>
      <c r="D355" s="219">
        <v>20929582</v>
      </c>
      <c r="E355" s="219">
        <v>0</v>
      </c>
      <c r="F355" s="219">
        <v>0</v>
      </c>
    </row>
    <row r="356" spans="3:6">
      <c r="C356" s="220" t="s">
        <v>657</v>
      </c>
      <c r="D356" s="219">
        <v>5098639</v>
      </c>
      <c r="E356" s="219">
        <v>102549.22</v>
      </c>
      <c r="F356" s="219">
        <v>0</v>
      </c>
    </row>
    <row r="357" spans="3:6">
      <c r="C357" s="220" t="s">
        <v>658</v>
      </c>
      <c r="D357" s="219">
        <v>5098639</v>
      </c>
      <c r="E357" s="219">
        <v>102549.22</v>
      </c>
      <c r="F357" s="219">
        <v>0</v>
      </c>
    </row>
    <row r="358" spans="3:6">
      <c r="C358" s="220" t="s">
        <v>659</v>
      </c>
      <c r="D358" s="219">
        <v>361715383</v>
      </c>
      <c r="E358" s="219">
        <v>1835764844.8299999</v>
      </c>
      <c r="F358" s="219">
        <v>1832295203.7800002</v>
      </c>
    </row>
    <row r="359" spans="3:6">
      <c r="C359" s="220" t="s">
        <v>660</v>
      </c>
      <c r="D359" s="219">
        <v>8572349</v>
      </c>
      <c r="E359" s="219">
        <v>3989393</v>
      </c>
      <c r="F359" s="219">
        <v>0</v>
      </c>
    </row>
    <row r="360" spans="3:6">
      <c r="C360" s="220" t="s">
        <v>1874</v>
      </c>
      <c r="D360" s="219">
        <v>0</v>
      </c>
      <c r="E360" s="219">
        <v>100</v>
      </c>
      <c r="F360" s="219">
        <v>0</v>
      </c>
    </row>
    <row r="361" spans="3:6">
      <c r="C361" s="220" t="s">
        <v>661</v>
      </c>
      <c r="D361" s="219">
        <v>45982468</v>
      </c>
      <c r="E361" s="219">
        <v>208224370</v>
      </c>
      <c r="F361" s="219">
        <v>202426452.64000002</v>
      </c>
    </row>
    <row r="362" spans="3:6">
      <c r="C362" s="220" t="s">
        <v>662</v>
      </c>
      <c r="D362" s="219">
        <v>41691694</v>
      </c>
      <c r="E362" s="219">
        <v>30298185</v>
      </c>
      <c r="F362" s="219">
        <v>29751911.449999999</v>
      </c>
    </row>
    <row r="363" spans="3:6">
      <c r="C363" s="220" t="s">
        <v>663</v>
      </c>
      <c r="D363" s="219">
        <v>4120000</v>
      </c>
      <c r="E363" s="219">
        <v>311068.56</v>
      </c>
      <c r="F363" s="219">
        <v>0</v>
      </c>
    </row>
    <row r="364" spans="3:6">
      <c r="C364" s="220" t="s">
        <v>664</v>
      </c>
      <c r="D364" s="219">
        <v>105141182</v>
      </c>
      <c r="E364" s="219">
        <v>75792822</v>
      </c>
      <c r="F364" s="219">
        <v>75544140.620000005</v>
      </c>
    </row>
    <row r="365" spans="3:6">
      <c r="C365" s="220" t="s">
        <v>665</v>
      </c>
      <c r="D365" s="219">
        <v>1000000</v>
      </c>
      <c r="E365" s="219">
        <v>0</v>
      </c>
      <c r="F365" s="219">
        <v>0</v>
      </c>
    </row>
    <row r="366" spans="3:6">
      <c r="C366" s="220" t="s">
        <v>666</v>
      </c>
      <c r="D366" s="219">
        <v>40000000</v>
      </c>
      <c r="E366" s="219">
        <v>35177341.609999999</v>
      </c>
      <c r="F366" s="219">
        <v>35177341.609999999</v>
      </c>
    </row>
    <row r="367" spans="3:6">
      <c r="C367" s="220" t="s">
        <v>667</v>
      </c>
      <c r="D367" s="219">
        <v>58295592</v>
      </c>
      <c r="E367" s="219">
        <v>262</v>
      </c>
      <c r="F367" s="219">
        <v>0</v>
      </c>
    </row>
    <row r="368" spans="3:6">
      <c r="C368" s="220" t="s">
        <v>668</v>
      </c>
      <c r="D368" s="219">
        <v>30074683</v>
      </c>
      <c r="E368" s="219">
        <v>1000</v>
      </c>
      <c r="F368" s="219">
        <v>0</v>
      </c>
    </row>
    <row r="369" spans="3:6">
      <c r="C369" s="220" t="s">
        <v>669</v>
      </c>
      <c r="D369" s="219">
        <v>33000000</v>
      </c>
      <c r="E369" s="219">
        <v>12000000</v>
      </c>
      <c r="F369" s="219">
        <v>12000000</v>
      </c>
    </row>
    <row r="370" spans="3:6">
      <c r="C370" s="220" t="s">
        <v>670</v>
      </c>
      <c r="D370" s="219">
        <v>129753211</v>
      </c>
      <c r="E370" s="219">
        <v>86035256</v>
      </c>
      <c r="F370" s="219">
        <v>35500000</v>
      </c>
    </row>
    <row r="371" spans="3:6">
      <c r="C371" s="220" t="s">
        <v>671</v>
      </c>
      <c r="D371" s="219">
        <v>0</v>
      </c>
      <c r="E371" s="219">
        <v>106000000</v>
      </c>
      <c r="F371" s="219">
        <v>54857946.549999997</v>
      </c>
    </row>
    <row r="372" spans="3:6">
      <c r="C372" s="220" t="s">
        <v>672</v>
      </c>
      <c r="D372" s="219">
        <v>83185651</v>
      </c>
      <c r="E372" s="219">
        <v>64935345</v>
      </c>
      <c r="F372" s="219">
        <v>64468168.560000002</v>
      </c>
    </row>
    <row r="373" spans="3:6">
      <c r="C373" s="218" t="s">
        <v>324</v>
      </c>
      <c r="D373" s="219">
        <v>98434809</v>
      </c>
      <c r="E373" s="219">
        <v>138914572</v>
      </c>
      <c r="F373" s="219">
        <v>138447041.09999999</v>
      </c>
    </row>
    <row r="374" spans="3:6">
      <c r="C374" s="220" t="s">
        <v>673</v>
      </c>
      <c r="D374" s="219">
        <v>3922442</v>
      </c>
      <c r="E374" s="219">
        <v>3922442</v>
      </c>
      <c r="F374" s="219">
        <v>3900000</v>
      </c>
    </row>
    <row r="375" spans="3:6">
      <c r="C375" s="220" t="s">
        <v>674</v>
      </c>
      <c r="D375" s="219">
        <v>355985</v>
      </c>
      <c r="E375" s="219">
        <v>0</v>
      </c>
      <c r="F375" s="219">
        <v>0</v>
      </c>
    </row>
    <row r="376" spans="3:6">
      <c r="C376" s="220" t="s">
        <v>675</v>
      </c>
      <c r="D376" s="219">
        <v>5000000</v>
      </c>
      <c r="E376" s="219">
        <v>5000</v>
      </c>
      <c r="F376" s="219">
        <v>0</v>
      </c>
    </row>
    <row r="377" spans="3:6">
      <c r="C377" s="220" t="s">
        <v>676</v>
      </c>
      <c r="D377" s="219">
        <v>43156382</v>
      </c>
      <c r="E377" s="219">
        <v>5</v>
      </c>
      <c r="F377" s="219">
        <v>0</v>
      </c>
    </row>
    <row r="378" spans="3:6">
      <c r="C378" s="220" t="s">
        <v>661</v>
      </c>
      <c r="D378" s="219">
        <v>45000000</v>
      </c>
      <c r="E378" s="219">
        <v>133987125</v>
      </c>
      <c r="F378" s="219">
        <v>133986777.33</v>
      </c>
    </row>
    <row r="379" spans="3:6">
      <c r="C379" s="220" t="s">
        <v>670</v>
      </c>
      <c r="D379" s="219">
        <v>1000000</v>
      </c>
      <c r="E379" s="219">
        <v>1000000</v>
      </c>
      <c r="F379" s="219">
        <v>560263.77</v>
      </c>
    </row>
    <row r="380" spans="3:6">
      <c r="C380" s="218" t="s">
        <v>326</v>
      </c>
      <c r="D380" s="219">
        <v>237320066</v>
      </c>
      <c r="E380" s="219">
        <v>0</v>
      </c>
      <c r="F380" s="219">
        <v>0</v>
      </c>
    </row>
    <row r="381" spans="3:6">
      <c r="C381" s="220" t="s">
        <v>609</v>
      </c>
      <c r="D381" s="219">
        <v>237320066</v>
      </c>
      <c r="E381" s="219">
        <v>0</v>
      </c>
      <c r="F381" s="219">
        <v>0</v>
      </c>
    </row>
    <row r="382" spans="3:6">
      <c r="C382" s="218" t="s">
        <v>332</v>
      </c>
      <c r="D382" s="219">
        <v>145977140</v>
      </c>
      <c r="E382" s="219">
        <v>79372140</v>
      </c>
      <c r="F382" s="219">
        <v>0</v>
      </c>
    </row>
    <row r="383" spans="3:6">
      <c r="C383" s="220" t="s">
        <v>608</v>
      </c>
      <c r="D383" s="219">
        <v>79372140</v>
      </c>
      <c r="E383" s="219">
        <v>79372140</v>
      </c>
      <c r="F383" s="219">
        <v>0</v>
      </c>
    </row>
    <row r="384" spans="3:6">
      <c r="C384" s="220" t="s">
        <v>609</v>
      </c>
      <c r="D384" s="219">
        <v>66605000</v>
      </c>
      <c r="E384" s="219">
        <v>0</v>
      </c>
      <c r="F384" s="219">
        <v>0</v>
      </c>
    </row>
    <row r="385" spans="3:6">
      <c r="C385" s="68" t="s">
        <v>333</v>
      </c>
      <c r="D385" s="169">
        <v>542758310</v>
      </c>
      <c r="E385" s="169">
        <v>1741009842.3000002</v>
      </c>
      <c r="F385" s="169">
        <v>1580612392.99</v>
      </c>
    </row>
    <row r="386" spans="3:6">
      <c r="C386" s="218" t="s">
        <v>323</v>
      </c>
      <c r="D386" s="219">
        <v>522690848</v>
      </c>
      <c r="E386" s="219">
        <v>1574254499.7800002</v>
      </c>
      <c r="F386" s="219">
        <v>1414745189.97</v>
      </c>
    </row>
    <row r="387" spans="3:6">
      <c r="C387" s="220" t="s">
        <v>677</v>
      </c>
      <c r="D387" s="219">
        <v>35501007</v>
      </c>
      <c r="E387" s="219">
        <v>27678598</v>
      </c>
      <c r="F387" s="219">
        <v>27635151.050000001</v>
      </c>
    </row>
    <row r="388" spans="3:6">
      <c r="C388" s="220" t="s">
        <v>678</v>
      </c>
      <c r="D388" s="219">
        <v>24367708</v>
      </c>
      <c r="E388" s="219">
        <v>27615290.469999999</v>
      </c>
      <c r="F388" s="219">
        <v>17637134.52</v>
      </c>
    </row>
    <row r="389" spans="3:6">
      <c r="C389" s="220" t="s">
        <v>679</v>
      </c>
      <c r="D389" s="219">
        <v>37821946</v>
      </c>
      <c r="E389" s="219">
        <v>30016423</v>
      </c>
      <c r="F389" s="219">
        <v>29955638</v>
      </c>
    </row>
    <row r="390" spans="3:6">
      <c r="C390" s="220" t="s">
        <v>680</v>
      </c>
      <c r="D390" s="219">
        <v>7036873</v>
      </c>
      <c r="E390" s="219">
        <v>294694</v>
      </c>
      <c r="F390" s="219">
        <v>0</v>
      </c>
    </row>
    <row r="391" spans="3:6">
      <c r="C391" s="220" t="s">
        <v>681</v>
      </c>
      <c r="D391" s="219">
        <v>2400521</v>
      </c>
      <c r="E391" s="219">
        <v>4139482</v>
      </c>
      <c r="F391" s="219">
        <v>3316375.28</v>
      </c>
    </row>
    <row r="392" spans="3:6">
      <c r="C392" s="220" t="s">
        <v>682</v>
      </c>
      <c r="D392" s="219">
        <v>2200407</v>
      </c>
      <c r="E392" s="219">
        <v>108808</v>
      </c>
      <c r="F392" s="219">
        <v>0</v>
      </c>
    </row>
    <row r="393" spans="3:6">
      <c r="C393" s="220" t="s">
        <v>683</v>
      </c>
      <c r="D393" s="219">
        <v>5848496</v>
      </c>
      <c r="E393" s="219">
        <v>113774.24</v>
      </c>
      <c r="F393" s="219">
        <v>0</v>
      </c>
    </row>
    <row r="394" spans="3:6">
      <c r="C394" s="220" t="s">
        <v>684</v>
      </c>
      <c r="D394" s="219">
        <v>57660333</v>
      </c>
      <c r="E394" s="219">
        <v>14379606</v>
      </c>
      <c r="F394" s="219">
        <v>10484996.07</v>
      </c>
    </row>
    <row r="395" spans="3:6">
      <c r="C395" s="220" t="s">
        <v>685</v>
      </c>
      <c r="D395" s="219">
        <v>30000000</v>
      </c>
      <c r="E395" s="219">
        <v>30000000</v>
      </c>
      <c r="F395" s="219">
        <v>29999456.84</v>
      </c>
    </row>
    <row r="396" spans="3:6">
      <c r="C396" s="220" t="s">
        <v>686</v>
      </c>
      <c r="D396" s="219">
        <v>0</v>
      </c>
      <c r="E396" s="219">
        <v>1292687.92</v>
      </c>
      <c r="F396" s="219">
        <v>0</v>
      </c>
    </row>
    <row r="397" spans="3:6">
      <c r="C397" s="220" t="s">
        <v>1985</v>
      </c>
      <c r="D397" s="219">
        <v>0</v>
      </c>
      <c r="E397" s="219">
        <v>380849000</v>
      </c>
      <c r="F397" s="219">
        <v>338559320.89999998</v>
      </c>
    </row>
    <row r="398" spans="3:6">
      <c r="C398" s="220" t="s">
        <v>687</v>
      </c>
      <c r="D398" s="219">
        <v>55000000</v>
      </c>
      <c r="E398" s="219">
        <v>99346725</v>
      </c>
      <c r="F398" s="219">
        <v>99346722.640000001</v>
      </c>
    </row>
    <row r="399" spans="3:6">
      <c r="C399" s="220" t="s">
        <v>688</v>
      </c>
      <c r="D399" s="219">
        <v>0</v>
      </c>
      <c r="E399" s="219">
        <v>261967.95</v>
      </c>
      <c r="F399" s="219">
        <v>0</v>
      </c>
    </row>
    <row r="400" spans="3:6">
      <c r="C400" s="220" t="s">
        <v>689</v>
      </c>
      <c r="D400" s="219">
        <v>2000000</v>
      </c>
      <c r="E400" s="219">
        <v>2175000</v>
      </c>
      <c r="F400" s="219">
        <v>0</v>
      </c>
    </row>
    <row r="401" spans="3:6">
      <c r="C401" s="220" t="s">
        <v>690</v>
      </c>
      <c r="D401" s="219">
        <v>7331935</v>
      </c>
      <c r="E401" s="219">
        <v>103519.09</v>
      </c>
      <c r="F401" s="219">
        <v>0</v>
      </c>
    </row>
    <row r="402" spans="3:6">
      <c r="C402" s="220" t="s">
        <v>691</v>
      </c>
      <c r="D402" s="219">
        <v>0</v>
      </c>
      <c r="E402" s="219">
        <v>3050194.4099999997</v>
      </c>
      <c r="F402" s="219">
        <v>0</v>
      </c>
    </row>
    <row r="403" spans="3:6">
      <c r="C403" s="220" t="s">
        <v>692</v>
      </c>
      <c r="D403" s="219">
        <v>30000000</v>
      </c>
      <c r="E403" s="219">
        <v>22900059.699999999</v>
      </c>
      <c r="F403" s="219">
        <v>22863557.329999998</v>
      </c>
    </row>
    <row r="404" spans="3:6">
      <c r="C404" s="220" t="s">
        <v>693</v>
      </c>
      <c r="D404" s="219">
        <v>30581085</v>
      </c>
      <c r="E404" s="219">
        <v>23061008</v>
      </c>
      <c r="F404" s="219">
        <v>23000000</v>
      </c>
    </row>
    <row r="405" spans="3:6">
      <c r="C405" s="220" t="s">
        <v>1875</v>
      </c>
      <c r="D405" s="219">
        <v>0</v>
      </c>
      <c r="E405" s="219">
        <v>1628108</v>
      </c>
      <c r="F405" s="219">
        <v>0</v>
      </c>
    </row>
    <row r="406" spans="3:6">
      <c r="C406" s="220" t="s">
        <v>694</v>
      </c>
      <c r="D406" s="219">
        <v>33147489</v>
      </c>
      <c r="E406" s="219">
        <v>25715505</v>
      </c>
      <c r="F406" s="219">
        <v>25715505</v>
      </c>
    </row>
    <row r="407" spans="3:6">
      <c r="C407" s="220" t="s">
        <v>695</v>
      </c>
      <c r="D407" s="219">
        <v>42313597</v>
      </c>
      <c r="E407" s="219">
        <v>36650994</v>
      </c>
      <c r="F407" s="219">
        <v>36639463.57</v>
      </c>
    </row>
    <row r="408" spans="3:6">
      <c r="C408" s="220" t="s">
        <v>696</v>
      </c>
      <c r="D408" s="219">
        <v>9114710</v>
      </c>
      <c r="E408" s="219">
        <v>5114710</v>
      </c>
      <c r="F408" s="219">
        <v>1993343.39</v>
      </c>
    </row>
    <row r="409" spans="3:6">
      <c r="C409" s="220" t="s">
        <v>697</v>
      </c>
      <c r="D409" s="219">
        <v>1388002</v>
      </c>
      <c r="E409" s="219">
        <v>0</v>
      </c>
      <c r="F409" s="219">
        <v>0</v>
      </c>
    </row>
    <row r="410" spans="3:6">
      <c r="C410" s="220" t="s">
        <v>698</v>
      </c>
      <c r="D410" s="219">
        <v>714679</v>
      </c>
      <c r="E410" s="219">
        <v>714679</v>
      </c>
      <c r="F410" s="219">
        <v>0</v>
      </c>
    </row>
    <row r="411" spans="3:6">
      <c r="C411" s="220" t="s">
        <v>699</v>
      </c>
      <c r="D411" s="219">
        <v>83038632</v>
      </c>
      <c r="E411" s="219">
        <v>266276171</v>
      </c>
      <c r="F411" s="219">
        <v>265728413.19999999</v>
      </c>
    </row>
    <row r="412" spans="3:6">
      <c r="C412" s="220" t="s">
        <v>700</v>
      </c>
      <c r="D412" s="219">
        <v>25223428</v>
      </c>
      <c r="E412" s="219">
        <v>570767495</v>
      </c>
      <c r="F412" s="219">
        <v>481870112.18000001</v>
      </c>
    </row>
    <row r="413" spans="3:6">
      <c r="C413" s="218" t="s">
        <v>324</v>
      </c>
      <c r="D413" s="219">
        <v>20067462</v>
      </c>
      <c r="E413" s="219">
        <v>166755342.52000001</v>
      </c>
      <c r="F413" s="219">
        <v>165867203.02000001</v>
      </c>
    </row>
    <row r="414" spans="3:6">
      <c r="C414" s="220" t="s">
        <v>701</v>
      </c>
      <c r="D414" s="219">
        <v>67462</v>
      </c>
      <c r="E414" s="219">
        <v>721942.52</v>
      </c>
      <c r="F414" s="219">
        <v>721942.02</v>
      </c>
    </row>
    <row r="415" spans="3:6">
      <c r="C415" s="220" t="s">
        <v>700</v>
      </c>
      <c r="D415" s="219">
        <v>20000000</v>
      </c>
      <c r="E415" s="219">
        <v>166033400</v>
      </c>
      <c r="F415" s="219">
        <v>165145261</v>
      </c>
    </row>
    <row r="416" spans="3:6">
      <c r="C416" s="68" t="s">
        <v>334</v>
      </c>
      <c r="D416" s="169">
        <v>1835873973</v>
      </c>
      <c r="E416" s="169">
        <v>1058239833.74</v>
      </c>
      <c r="F416" s="169">
        <v>683753653.73000002</v>
      </c>
    </row>
    <row r="417" spans="3:6">
      <c r="C417" s="218" t="s">
        <v>323</v>
      </c>
      <c r="D417" s="219">
        <v>1691564330</v>
      </c>
      <c r="E417" s="219">
        <v>811526511.52999997</v>
      </c>
      <c r="F417" s="219">
        <v>525850232.99000001</v>
      </c>
    </row>
    <row r="418" spans="3:6">
      <c r="C418" s="220" t="s">
        <v>702</v>
      </c>
      <c r="D418" s="219">
        <v>53828367</v>
      </c>
      <c r="E418" s="219">
        <v>400</v>
      </c>
      <c r="F418" s="219">
        <v>0</v>
      </c>
    </row>
    <row r="419" spans="3:6">
      <c r="C419" s="220" t="s">
        <v>703</v>
      </c>
      <c r="D419" s="219">
        <v>73520872</v>
      </c>
      <c r="E419" s="219">
        <v>52520872</v>
      </c>
      <c r="F419" s="219">
        <v>20766162.530000001</v>
      </c>
    </row>
    <row r="420" spans="3:6">
      <c r="C420" s="220" t="s">
        <v>704</v>
      </c>
      <c r="D420" s="219">
        <v>5000000</v>
      </c>
      <c r="E420" s="219">
        <v>2215660</v>
      </c>
      <c r="F420" s="219">
        <v>1215659.1599999999</v>
      </c>
    </row>
    <row r="421" spans="3:6">
      <c r="C421" s="220" t="s">
        <v>705</v>
      </c>
      <c r="D421" s="219">
        <v>11814538</v>
      </c>
      <c r="E421" s="219">
        <v>11814538</v>
      </c>
      <c r="F421" s="219">
        <v>0</v>
      </c>
    </row>
    <row r="422" spans="3:6">
      <c r="C422" s="220" t="s">
        <v>706</v>
      </c>
      <c r="D422" s="219">
        <v>16115496</v>
      </c>
      <c r="E422" s="219">
        <v>25000000</v>
      </c>
      <c r="F422" s="219">
        <v>0</v>
      </c>
    </row>
    <row r="423" spans="3:6">
      <c r="C423" s="220" t="s">
        <v>707</v>
      </c>
      <c r="D423" s="219">
        <v>260000000</v>
      </c>
      <c r="E423" s="219">
        <v>2000000</v>
      </c>
      <c r="F423" s="219">
        <v>0</v>
      </c>
    </row>
    <row r="424" spans="3:6">
      <c r="C424" s="220" t="s">
        <v>708</v>
      </c>
      <c r="D424" s="219">
        <v>2335247</v>
      </c>
      <c r="E424" s="219">
        <v>0</v>
      </c>
      <c r="F424" s="219">
        <v>0</v>
      </c>
    </row>
    <row r="425" spans="3:6">
      <c r="C425" s="220" t="s">
        <v>709</v>
      </c>
      <c r="D425" s="219">
        <v>119460239</v>
      </c>
      <c r="E425" s="219">
        <v>140218963</v>
      </c>
      <c r="F425" s="219">
        <v>0</v>
      </c>
    </row>
    <row r="426" spans="3:6">
      <c r="C426" s="220" t="s">
        <v>710</v>
      </c>
      <c r="D426" s="219">
        <v>7306888</v>
      </c>
      <c r="E426" s="219">
        <v>4156811</v>
      </c>
      <c r="F426" s="219">
        <v>0</v>
      </c>
    </row>
    <row r="427" spans="3:6">
      <c r="C427" s="220" t="s">
        <v>711</v>
      </c>
      <c r="D427" s="219">
        <v>56778348</v>
      </c>
      <c r="E427" s="219">
        <v>150563948</v>
      </c>
      <c r="F427" s="219">
        <v>150563812.31</v>
      </c>
    </row>
    <row r="428" spans="3:6">
      <c r="C428" s="220" t="s">
        <v>712</v>
      </c>
      <c r="D428" s="219">
        <v>2030470</v>
      </c>
      <c r="E428" s="219">
        <v>3319466</v>
      </c>
      <c r="F428" s="219">
        <v>2653210.75</v>
      </c>
    </row>
    <row r="429" spans="3:6">
      <c r="C429" s="220" t="s">
        <v>713</v>
      </c>
      <c r="D429" s="219">
        <v>0</v>
      </c>
      <c r="E429" s="219">
        <v>2128331.58</v>
      </c>
      <c r="F429" s="219">
        <v>1628330.82</v>
      </c>
    </row>
    <row r="430" spans="3:6">
      <c r="C430" s="220" t="s">
        <v>714</v>
      </c>
      <c r="D430" s="219">
        <v>7851414</v>
      </c>
      <c r="E430" s="219">
        <v>1287061</v>
      </c>
      <c r="F430" s="219">
        <v>0</v>
      </c>
    </row>
    <row r="431" spans="3:6">
      <c r="C431" s="220" t="s">
        <v>715</v>
      </c>
      <c r="D431" s="219">
        <v>2030470</v>
      </c>
      <c r="E431" s="219">
        <v>110757</v>
      </c>
      <c r="F431" s="219">
        <v>0</v>
      </c>
    </row>
    <row r="432" spans="3:6">
      <c r="C432" s="220" t="s">
        <v>716</v>
      </c>
      <c r="D432" s="219">
        <v>1340925</v>
      </c>
      <c r="E432" s="219">
        <v>148532</v>
      </c>
      <c r="F432" s="219">
        <v>0</v>
      </c>
    </row>
    <row r="433" spans="3:6">
      <c r="C433" s="220" t="s">
        <v>717</v>
      </c>
      <c r="D433" s="219">
        <v>1394931</v>
      </c>
      <c r="E433" s="219">
        <v>1179596</v>
      </c>
      <c r="F433" s="219">
        <v>755063.19</v>
      </c>
    </row>
    <row r="434" spans="3:6">
      <c r="C434" s="220" t="s">
        <v>1908</v>
      </c>
      <c r="D434" s="219">
        <v>0</v>
      </c>
      <c r="E434" s="219">
        <v>1170493</v>
      </c>
      <c r="F434" s="219">
        <v>510915.91</v>
      </c>
    </row>
    <row r="435" spans="3:6">
      <c r="C435" s="220" t="s">
        <v>1951</v>
      </c>
      <c r="D435" s="219">
        <v>0</v>
      </c>
      <c r="E435" s="219">
        <v>6100000</v>
      </c>
      <c r="F435" s="219">
        <v>0</v>
      </c>
    </row>
    <row r="436" spans="3:6">
      <c r="C436" s="220" t="s">
        <v>718</v>
      </c>
      <c r="D436" s="219">
        <v>20000000</v>
      </c>
      <c r="E436" s="219">
        <v>20517000</v>
      </c>
      <c r="F436" s="219">
        <v>20516498.370000001</v>
      </c>
    </row>
    <row r="437" spans="3:6">
      <c r="C437" s="220" t="s">
        <v>719</v>
      </c>
      <c r="D437" s="219">
        <v>20000000</v>
      </c>
      <c r="E437" s="219">
        <v>10000</v>
      </c>
      <c r="F437" s="219">
        <v>0</v>
      </c>
    </row>
    <row r="438" spans="3:6">
      <c r="C438" s="220" t="s">
        <v>720</v>
      </c>
      <c r="D438" s="219">
        <v>145075093</v>
      </c>
      <c r="E438" s="219">
        <v>4326713</v>
      </c>
      <c r="F438" s="219">
        <v>0</v>
      </c>
    </row>
    <row r="439" spans="3:6">
      <c r="C439" s="220" t="s">
        <v>721</v>
      </c>
      <c r="D439" s="219">
        <v>20000000</v>
      </c>
      <c r="E439" s="219">
        <v>14231995</v>
      </c>
      <c r="F439" s="219">
        <v>14231000</v>
      </c>
    </row>
    <row r="440" spans="3:6">
      <c r="C440" s="220" t="s">
        <v>722</v>
      </c>
      <c r="D440" s="219">
        <v>85571997</v>
      </c>
      <c r="E440" s="219">
        <v>25155720</v>
      </c>
      <c r="F440" s="219">
        <v>0</v>
      </c>
    </row>
    <row r="441" spans="3:6">
      <c r="C441" s="220" t="s">
        <v>723</v>
      </c>
      <c r="D441" s="219">
        <v>12438836</v>
      </c>
      <c r="E441" s="219">
        <v>24812881.949999999</v>
      </c>
      <c r="F441" s="219">
        <v>24812881.52</v>
      </c>
    </row>
    <row r="442" spans="3:6">
      <c r="C442" s="220" t="s">
        <v>724</v>
      </c>
      <c r="D442" s="219">
        <v>100453305</v>
      </c>
      <c r="E442" s="219">
        <v>79208853</v>
      </c>
      <c r="F442" s="219">
        <v>79207982.329999998</v>
      </c>
    </row>
    <row r="443" spans="3:6">
      <c r="C443" s="220" t="s">
        <v>725</v>
      </c>
      <c r="D443" s="219">
        <v>83357913</v>
      </c>
      <c r="E443" s="219">
        <v>69359645</v>
      </c>
      <c r="F443" s="219">
        <v>69357823.359999999</v>
      </c>
    </row>
    <row r="444" spans="3:6">
      <c r="C444" s="220" t="s">
        <v>726</v>
      </c>
      <c r="D444" s="219">
        <v>354098605</v>
      </c>
      <c r="E444" s="219">
        <v>14098605</v>
      </c>
      <c r="F444" s="219">
        <v>13883274.42</v>
      </c>
    </row>
    <row r="445" spans="3:6">
      <c r="C445" s="220" t="s">
        <v>727</v>
      </c>
      <c r="D445" s="219">
        <v>8000000</v>
      </c>
      <c r="E445" s="219">
        <v>3948312</v>
      </c>
      <c r="F445" s="219">
        <v>0</v>
      </c>
    </row>
    <row r="446" spans="3:6">
      <c r="C446" s="220" t="s">
        <v>728</v>
      </c>
      <c r="D446" s="219">
        <v>10217612</v>
      </c>
      <c r="E446" s="219">
        <v>3206731</v>
      </c>
      <c r="F446" s="219">
        <v>0</v>
      </c>
    </row>
    <row r="447" spans="3:6">
      <c r="C447" s="220" t="s">
        <v>729</v>
      </c>
      <c r="D447" s="219">
        <v>90994893</v>
      </c>
      <c r="E447" s="219">
        <v>63000000</v>
      </c>
      <c r="F447" s="219">
        <v>40037991.359999999</v>
      </c>
    </row>
    <row r="448" spans="3:6">
      <c r="C448" s="220" t="s">
        <v>730</v>
      </c>
      <c r="D448" s="219">
        <v>42029812</v>
      </c>
      <c r="E448" s="219">
        <v>5000</v>
      </c>
      <c r="F448" s="219">
        <v>0</v>
      </c>
    </row>
    <row r="449" spans="3:6">
      <c r="C449" s="220" t="s">
        <v>731</v>
      </c>
      <c r="D449" s="219">
        <v>18486497</v>
      </c>
      <c r="E449" s="219">
        <v>0</v>
      </c>
      <c r="F449" s="219">
        <v>0</v>
      </c>
    </row>
    <row r="450" spans="3:6">
      <c r="C450" s="220" t="s">
        <v>732</v>
      </c>
      <c r="D450" s="219">
        <v>10000000</v>
      </c>
      <c r="E450" s="219">
        <v>0</v>
      </c>
      <c r="F450" s="219">
        <v>0</v>
      </c>
    </row>
    <row r="451" spans="3:6">
      <c r="C451" s="220" t="s">
        <v>733</v>
      </c>
      <c r="D451" s="219">
        <v>50031562</v>
      </c>
      <c r="E451" s="219">
        <v>73209627</v>
      </c>
      <c r="F451" s="219">
        <v>73209626.960000008</v>
      </c>
    </row>
    <row r="452" spans="3:6">
      <c r="C452" s="220" t="s">
        <v>734</v>
      </c>
      <c r="D452" s="219">
        <v>0</v>
      </c>
      <c r="E452" s="219">
        <v>12500000</v>
      </c>
      <c r="F452" s="219">
        <v>12500000</v>
      </c>
    </row>
    <row r="453" spans="3:6">
      <c r="C453" s="218" t="s">
        <v>324</v>
      </c>
      <c r="D453" s="219">
        <v>144309643</v>
      </c>
      <c r="E453" s="219">
        <v>246713322.21000001</v>
      </c>
      <c r="F453" s="219">
        <v>157903420.74000001</v>
      </c>
    </row>
    <row r="454" spans="3:6">
      <c r="C454" s="220" t="s">
        <v>735</v>
      </c>
      <c r="D454" s="219">
        <v>19999999</v>
      </c>
      <c r="E454" s="219">
        <v>29999999</v>
      </c>
      <c r="F454" s="219">
        <v>29961446.16</v>
      </c>
    </row>
    <row r="455" spans="3:6">
      <c r="C455" s="220" t="s">
        <v>736</v>
      </c>
      <c r="D455" s="219">
        <v>41000000</v>
      </c>
      <c r="E455" s="219">
        <v>210631679.21000001</v>
      </c>
      <c r="F455" s="219">
        <v>127941974.58</v>
      </c>
    </row>
    <row r="456" spans="3:6">
      <c r="C456" s="220" t="s">
        <v>731</v>
      </c>
      <c r="D456" s="219">
        <v>83309644</v>
      </c>
      <c r="E456" s="219">
        <v>6081644</v>
      </c>
      <c r="F456" s="219">
        <v>0</v>
      </c>
    </row>
    <row r="457" spans="3:6">
      <c r="C457" s="68" t="s">
        <v>335</v>
      </c>
      <c r="D457" s="169">
        <v>491426007</v>
      </c>
      <c r="E457" s="169">
        <v>734994015.88</v>
      </c>
      <c r="F457" s="169">
        <v>572297943.40999997</v>
      </c>
    </row>
    <row r="458" spans="3:6">
      <c r="C458" s="218" t="s">
        <v>323</v>
      </c>
      <c r="D458" s="219">
        <v>471426007</v>
      </c>
      <c r="E458" s="219">
        <v>618077315.88</v>
      </c>
      <c r="F458" s="219">
        <v>469643782.19999999</v>
      </c>
    </row>
    <row r="459" spans="3:6">
      <c r="C459" s="220" t="s">
        <v>1909</v>
      </c>
      <c r="D459" s="219">
        <v>0</v>
      </c>
      <c r="E459" s="219">
        <v>4017382</v>
      </c>
      <c r="F459" s="219">
        <v>4017281.21</v>
      </c>
    </row>
    <row r="460" spans="3:6">
      <c r="C460" s="220" t="s">
        <v>1989</v>
      </c>
      <c r="D460" s="219">
        <v>0</v>
      </c>
      <c r="E460" s="219">
        <v>16076435.1</v>
      </c>
      <c r="F460" s="219">
        <v>0</v>
      </c>
    </row>
    <row r="461" spans="3:6">
      <c r="C461" s="220" t="s">
        <v>1910</v>
      </c>
      <c r="D461" s="219">
        <v>0</v>
      </c>
      <c r="E461" s="219">
        <v>100</v>
      </c>
      <c r="F461" s="219">
        <v>0</v>
      </c>
    </row>
    <row r="462" spans="3:6">
      <c r="C462" s="220" t="s">
        <v>737</v>
      </c>
      <c r="D462" s="219">
        <v>4603072</v>
      </c>
      <c r="E462" s="219">
        <v>3957068</v>
      </c>
      <c r="F462" s="219">
        <v>3357769.94</v>
      </c>
    </row>
    <row r="463" spans="3:6">
      <c r="C463" s="220" t="s">
        <v>738</v>
      </c>
      <c r="D463" s="219">
        <v>48240000</v>
      </c>
      <c r="E463" s="219">
        <v>54188000</v>
      </c>
      <c r="F463" s="219">
        <v>34688184.640000001</v>
      </c>
    </row>
    <row r="464" spans="3:6">
      <c r="C464" s="220" t="s">
        <v>739</v>
      </c>
      <c r="D464" s="219">
        <v>789735</v>
      </c>
      <c r="E464" s="219">
        <v>983400</v>
      </c>
      <c r="F464" s="219">
        <v>786750.68</v>
      </c>
    </row>
    <row r="465" spans="3:6">
      <c r="C465" s="220" t="s">
        <v>740</v>
      </c>
      <c r="D465" s="219">
        <v>4810533</v>
      </c>
      <c r="E465" s="219">
        <v>110284.78</v>
      </c>
      <c r="F465" s="219">
        <v>0</v>
      </c>
    </row>
    <row r="466" spans="3:6">
      <c r="C466" s="220" t="s">
        <v>741</v>
      </c>
      <c r="D466" s="219">
        <v>62021281</v>
      </c>
      <c r="E466" s="219">
        <v>17444216</v>
      </c>
      <c r="F466" s="219">
        <v>17087232.789999999</v>
      </c>
    </row>
    <row r="467" spans="3:6">
      <c r="C467" s="220" t="s">
        <v>742</v>
      </c>
      <c r="D467" s="219">
        <v>20787154</v>
      </c>
      <c r="E467" s="219">
        <v>0</v>
      </c>
      <c r="F467" s="219">
        <v>0</v>
      </c>
    </row>
    <row r="468" spans="3:6">
      <c r="C468" s="220" t="s">
        <v>1911</v>
      </c>
      <c r="D468" s="219">
        <v>0</v>
      </c>
      <c r="E468" s="219">
        <v>100</v>
      </c>
      <c r="F468" s="219">
        <v>0</v>
      </c>
    </row>
    <row r="469" spans="3:6">
      <c r="C469" s="220" t="s">
        <v>743</v>
      </c>
      <c r="D469" s="219">
        <v>2523769</v>
      </c>
      <c r="E469" s="219">
        <v>2308434</v>
      </c>
      <c r="F469" s="219">
        <v>0</v>
      </c>
    </row>
    <row r="470" spans="3:6">
      <c r="C470" s="220" t="s">
        <v>1912</v>
      </c>
      <c r="D470" s="219">
        <v>0</v>
      </c>
      <c r="E470" s="219">
        <v>0</v>
      </c>
      <c r="F470" s="219">
        <v>0</v>
      </c>
    </row>
    <row r="471" spans="3:6">
      <c r="C471" s="220" t="s">
        <v>1913</v>
      </c>
      <c r="D471" s="219">
        <v>0</v>
      </c>
      <c r="E471" s="219">
        <v>4074747</v>
      </c>
      <c r="F471" s="219">
        <v>3545258.62</v>
      </c>
    </row>
    <row r="472" spans="3:6">
      <c r="C472" s="220" t="s">
        <v>744</v>
      </c>
      <c r="D472" s="219">
        <v>10947984</v>
      </c>
      <c r="E472" s="219">
        <v>10000000</v>
      </c>
      <c r="F472" s="219">
        <v>3181189.17</v>
      </c>
    </row>
    <row r="473" spans="3:6">
      <c r="C473" s="220" t="s">
        <v>1876</v>
      </c>
      <c r="D473" s="219">
        <v>0</v>
      </c>
      <c r="E473" s="219">
        <v>4818934</v>
      </c>
      <c r="F473" s="219">
        <v>4316742.5199999996</v>
      </c>
    </row>
    <row r="474" spans="3:6">
      <c r="C474" s="220" t="s">
        <v>1877</v>
      </c>
      <c r="D474" s="219">
        <v>0</v>
      </c>
      <c r="E474" s="219">
        <v>11070132</v>
      </c>
      <c r="F474" s="219">
        <v>10312546.859999999</v>
      </c>
    </row>
    <row r="475" spans="3:6">
      <c r="C475" s="220" t="s">
        <v>745</v>
      </c>
      <c r="D475" s="219">
        <v>97282052</v>
      </c>
      <c r="E475" s="219">
        <v>81684773</v>
      </c>
      <c r="F475" s="219">
        <v>80964532.420000002</v>
      </c>
    </row>
    <row r="476" spans="3:6">
      <c r="C476" s="220" t="s">
        <v>746</v>
      </c>
      <c r="D476" s="219">
        <v>6944551</v>
      </c>
      <c r="E476" s="219">
        <v>100</v>
      </c>
      <c r="F476" s="219">
        <v>0</v>
      </c>
    </row>
    <row r="477" spans="3:6">
      <c r="C477" s="220" t="s">
        <v>747</v>
      </c>
      <c r="D477" s="219">
        <v>45173787</v>
      </c>
      <c r="E477" s="219">
        <v>91945677</v>
      </c>
      <c r="F477" s="219">
        <v>91916845.090000004</v>
      </c>
    </row>
    <row r="478" spans="3:6">
      <c r="C478" s="220" t="s">
        <v>748</v>
      </c>
      <c r="D478" s="219">
        <v>6944551</v>
      </c>
      <c r="E478" s="219">
        <v>2751508</v>
      </c>
      <c r="F478" s="219">
        <v>734006.73</v>
      </c>
    </row>
    <row r="479" spans="3:6">
      <c r="C479" s="220" t="s">
        <v>1914</v>
      </c>
      <c r="D479" s="219">
        <v>0</v>
      </c>
      <c r="E479" s="219">
        <v>16578979</v>
      </c>
      <c r="F479" s="219">
        <v>13729972.65</v>
      </c>
    </row>
    <row r="480" spans="3:6">
      <c r="C480" s="220" t="s">
        <v>1915</v>
      </c>
      <c r="D480" s="219">
        <v>0</v>
      </c>
      <c r="E480" s="219">
        <v>100</v>
      </c>
      <c r="F480" s="219">
        <v>0</v>
      </c>
    </row>
    <row r="481" spans="3:6">
      <c r="C481" s="220" t="s">
        <v>749</v>
      </c>
      <c r="D481" s="219">
        <v>955159</v>
      </c>
      <c r="E481" s="219">
        <v>607401</v>
      </c>
      <c r="F481" s="219">
        <v>0</v>
      </c>
    </row>
    <row r="482" spans="3:6">
      <c r="C482" s="220" t="s">
        <v>750</v>
      </c>
      <c r="D482" s="219">
        <v>10000000</v>
      </c>
      <c r="E482" s="219">
        <v>13564228</v>
      </c>
      <c r="F482" s="219">
        <v>8894922</v>
      </c>
    </row>
    <row r="483" spans="3:6">
      <c r="C483" s="220" t="s">
        <v>1878</v>
      </c>
      <c r="D483" s="219">
        <v>0</v>
      </c>
      <c r="E483" s="219">
        <v>1927192</v>
      </c>
      <c r="F483" s="219">
        <v>1410127.21</v>
      </c>
    </row>
    <row r="484" spans="3:6">
      <c r="C484" s="220" t="s">
        <v>751</v>
      </c>
      <c r="D484" s="219">
        <v>32379976</v>
      </c>
      <c r="E484" s="219">
        <v>28050885</v>
      </c>
      <c r="F484" s="219">
        <v>28050885</v>
      </c>
    </row>
    <row r="485" spans="3:6">
      <c r="C485" s="220" t="s">
        <v>752</v>
      </c>
      <c r="D485" s="219">
        <v>8081935</v>
      </c>
      <c r="E485" s="219">
        <v>6461060</v>
      </c>
      <c r="F485" s="219">
        <v>0</v>
      </c>
    </row>
    <row r="486" spans="3:6">
      <c r="C486" s="220" t="s">
        <v>753</v>
      </c>
      <c r="D486" s="219">
        <v>43776923</v>
      </c>
      <c r="E486" s="219">
        <v>35327710</v>
      </c>
      <c r="F486" s="219">
        <v>35314380.489999995</v>
      </c>
    </row>
    <row r="487" spans="3:6">
      <c r="C487" s="220" t="s">
        <v>754</v>
      </c>
      <c r="D487" s="219">
        <v>30998493</v>
      </c>
      <c r="E487" s="219">
        <v>23063160</v>
      </c>
      <c r="F487" s="219">
        <v>23056894</v>
      </c>
    </row>
    <row r="488" spans="3:6">
      <c r="C488" s="220" t="s">
        <v>755</v>
      </c>
      <c r="D488" s="219">
        <v>34165052</v>
      </c>
      <c r="E488" s="219">
        <v>187065310</v>
      </c>
      <c r="F488" s="219">
        <v>104278260.18000001</v>
      </c>
    </row>
    <row r="489" spans="3:6">
      <c r="C489" s="218" t="s">
        <v>324</v>
      </c>
      <c r="D489" s="219">
        <v>20000000</v>
      </c>
      <c r="E489" s="219">
        <v>74023653</v>
      </c>
      <c r="F489" s="219">
        <v>69715829.209999993</v>
      </c>
    </row>
    <row r="490" spans="3:6">
      <c r="C490" s="220" t="s">
        <v>756</v>
      </c>
      <c r="D490" s="219">
        <v>20000000</v>
      </c>
      <c r="E490" s="219">
        <v>16000000</v>
      </c>
      <c r="F490" s="219">
        <v>11692176.310000001</v>
      </c>
    </row>
    <row r="491" spans="3:6">
      <c r="C491" s="220" t="s">
        <v>755</v>
      </c>
      <c r="D491" s="219">
        <v>0</v>
      </c>
      <c r="E491" s="219">
        <v>58023653</v>
      </c>
      <c r="F491" s="219">
        <v>58023652.899999999</v>
      </c>
    </row>
    <row r="492" spans="3:6">
      <c r="C492" s="218" t="s">
        <v>326</v>
      </c>
      <c r="D492" s="219">
        <v>0</v>
      </c>
      <c r="E492" s="219">
        <v>42893047</v>
      </c>
      <c r="F492" s="219">
        <v>32938332</v>
      </c>
    </row>
    <row r="493" spans="3:6">
      <c r="C493" s="220" t="s">
        <v>755</v>
      </c>
      <c r="D493" s="219">
        <v>0</v>
      </c>
      <c r="E493" s="219">
        <v>42893047</v>
      </c>
      <c r="F493" s="219">
        <v>32938332</v>
      </c>
    </row>
    <row r="494" spans="3:6">
      <c r="C494" s="68" t="s">
        <v>336</v>
      </c>
      <c r="D494" s="169">
        <v>464694984</v>
      </c>
      <c r="E494" s="169">
        <v>297455095.29999995</v>
      </c>
      <c r="F494" s="169">
        <v>256518719.13</v>
      </c>
    </row>
    <row r="495" spans="3:6">
      <c r="C495" s="218" t="s">
        <v>323</v>
      </c>
      <c r="D495" s="219">
        <v>464694984</v>
      </c>
      <c r="E495" s="219">
        <v>285244843.53999996</v>
      </c>
      <c r="F495" s="219">
        <v>244308467.37</v>
      </c>
    </row>
    <row r="496" spans="3:6">
      <c r="C496" s="220" t="s">
        <v>757</v>
      </c>
      <c r="D496" s="219">
        <v>2799546</v>
      </c>
      <c r="E496" s="219">
        <v>729173</v>
      </c>
      <c r="F496" s="219">
        <v>183338.07</v>
      </c>
    </row>
    <row r="497" spans="3:6">
      <c r="C497" s="220" t="s">
        <v>758</v>
      </c>
      <c r="D497" s="219">
        <v>1256445</v>
      </c>
      <c r="E497" s="219">
        <v>2986776</v>
      </c>
      <c r="F497" s="219">
        <v>2384845.54</v>
      </c>
    </row>
    <row r="498" spans="3:6">
      <c r="C498" s="220" t="s">
        <v>759</v>
      </c>
      <c r="D498" s="219">
        <v>2799546</v>
      </c>
      <c r="E498" s="219">
        <v>113706.66</v>
      </c>
      <c r="F498" s="219">
        <v>0</v>
      </c>
    </row>
    <row r="499" spans="3:6">
      <c r="C499" s="220" t="s">
        <v>760</v>
      </c>
      <c r="D499" s="219">
        <v>15000000</v>
      </c>
      <c r="E499" s="219">
        <v>28604522.32</v>
      </c>
      <c r="F499" s="219">
        <v>21683648</v>
      </c>
    </row>
    <row r="500" spans="3:6">
      <c r="C500" s="220" t="s">
        <v>761</v>
      </c>
      <c r="D500" s="219">
        <v>10611201</v>
      </c>
      <c r="E500" s="219">
        <v>119581.54</v>
      </c>
      <c r="F500" s="219">
        <v>0</v>
      </c>
    </row>
    <row r="501" spans="3:6">
      <c r="C501" s="220" t="s">
        <v>762</v>
      </c>
      <c r="D501" s="219">
        <v>29646707</v>
      </c>
      <c r="E501" s="219">
        <v>21460246</v>
      </c>
      <c r="F501" s="219">
        <v>21353742</v>
      </c>
    </row>
    <row r="502" spans="3:6">
      <c r="C502" s="220" t="s">
        <v>763</v>
      </c>
      <c r="D502" s="219">
        <v>425768</v>
      </c>
      <c r="E502" s="219">
        <v>304480</v>
      </c>
      <c r="F502" s="219">
        <v>0</v>
      </c>
    </row>
    <row r="503" spans="3:6">
      <c r="C503" s="220" t="s">
        <v>1879</v>
      </c>
      <c r="D503" s="219">
        <v>0</v>
      </c>
      <c r="E503" s="219">
        <v>3655484</v>
      </c>
      <c r="F503" s="219">
        <v>0</v>
      </c>
    </row>
    <row r="504" spans="3:6">
      <c r="C504" s="220" t="s">
        <v>764</v>
      </c>
      <c r="D504" s="219">
        <v>37397609</v>
      </c>
      <c r="E504" s="219">
        <v>34473739</v>
      </c>
      <c r="F504" s="219">
        <v>33223916.140000001</v>
      </c>
    </row>
    <row r="505" spans="3:6">
      <c r="C505" s="220" t="s">
        <v>765</v>
      </c>
      <c r="D505" s="219">
        <v>4920242</v>
      </c>
      <c r="E505" s="219">
        <v>100</v>
      </c>
      <c r="F505" s="219">
        <v>0</v>
      </c>
    </row>
    <row r="506" spans="3:6">
      <c r="C506" s="220" t="s">
        <v>766</v>
      </c>
      <c r="D506" s="219">
        <v>18284533</v>
      </c>
      <c r="E506" s="219">
        <v>100</v>
      </c>
      <c r="F506" s="219">
        <v>0</v>
      </c>
    </row>
    <row r="507" spans="3:6">
      <c r="C507" s="220" t="s">
        <v>767</v>
      </c>
      <c r="D507" s="219">
        <v>6106338</v>
      </c>
      <c r="E507" s="219">
        <v>3847835</v>
      </c>
      <c r="F507" s="219">
        <v>2198268.2200000002</v>
      </c>
    </row>
    <row r="508" spans="3:6">
      <c r="C508" s="220" t="s">
        <v>768</v>
      </c>
      <c r="D508" s="219">
        <v>7364658</v>
      </c>
      <c r="E508" s="219">
        <v>4849866</v>
      </c>
      <c r="F508" s="219">
        <v>4568256.0599999996</v>
      </c>
    </row>
    <row r="509" spans="3:6">
      <c r="C509" s="220" t="s">
        <v>769</v>
      </c>
      <c r="D509" s="219">
        <v>5129592</v>
      </c>
      <c r="E509" s="219">
        <v>2887606</v>
      </c>
      <c r="F509" s="219">
        <v>2503794.7999999998</v>
      </c>
    </row>
    <row r="510" spans="3:6">
      <c r="C510" s="220" t="s">
        <v>770</v>
      </c>
      <c r="D510" s="219">
        <v>13752724</v>
      </c>
      <c r="E510" s="219">
        <v>100</v>
      </c>
      <c r="F510" s="219">
        <v>0</v>
      </c>
    </row>
    <row r="511" spans="3:6">
      <c r="C511" s="220" t="s">
        <v>771</v>
      </c>
      <c r="D511" s="219">
        <v>7379600</v>
      </c>
      <c r="E511" s="219">
        <v>5896227</v>
      </c>
      <c r="F511" s="219">
        <v>4676981.26</v>
      </c>
    </row>
    <row r="512" spans="3:6">
      <c r="C512" s="220" t="s">
        <v>772</v>
      </c>
      <c r="D512" s="219">
        <v>23744168</v>
      </c>
      <c r="E512" s="219">
        <v>22452160</v>
      </c>
      <c r="F512" s="219">
        <v>13734787.060000001</v>
      </c>
    </row>
    <row r="513" spans="3:6">
      <c r="C513" s="220" t="s">
        <v>773</v>
      </c>
      <c r="D513" s="219">
        <v>13421241</v>
      </c>
      <c r="E513" s="219">
        <v>13421241</v>
      </c>
      <c r="F513" s="219">
        <v>8102351.5800000001</v>
      </c>
    </row>
    <row r="514" spans="3:6">
      <c r="C514" s="220" t="s">
        <v>774</v>
      </c>
      <c r="D514" s="219">
        <v>5137508</v>
      </c>
      <c r="E514" s="219">
        <v>103365.71</v>
      </c>
      <c r="F514" s="219">
        <v>0</v>
      </c>
    </row>
    <row r="515" spans="3:6">
      <c r="C515" s="220" t="s">
        <v>775</v>
      </c>
      <c r="D515" s="219">
        <v>15774478</v>
      </c>
      <c r="E515" s="219">
        <v>101377.31</v>
      </c>
      <c r="F515" s="219">
        <v>0</v>
      </c>
    </row>
    <row r="516" spans="3:6">
      <c r="C516" s="220" t="s">
        <v>776</v>
      </c>
      <c r="D516" s="219">
        <v>65464844</v>
      </c>
      <c r="E516" s="219">
        <v>5000000</v>
      </c>
      <c r="F516" s="219">
        <v>0</v>
      </c>
    </row>
    <row r="517" spans="3:6">
      <c r="C517" s="220" t="s">
        <v>777</v>
      </c>
      <c r="D517" s="219">
        <v>5000000</v>
      </c>
      <c r="E517" s="219">
        <v>3120000</v>
      </c>
      <c r="F517" s="219">
        <v>0</v>
      </c>
    </row>
    <row r="518" spans="3:6">
      <c r="C518" s="220" t="s">
        <v>778</v>
      </c>
      <c r="D518" s="219">
        <v>32081839</v>
      </c>
      <c r="E518" s="219">
        <v>24423372</v>
      </c>
      <c r="F518" s="219">
        <v>24163097.659999996</v>
      </c>
    </row>
    <row r="519" spans="3:6">
      <c r="C519" s="220" t="s">
        <v>779</v>
      </c>
      <c r="D519" s="219">
        <v>102065877</v>
      </c>
      <c r="E519" s="219">
        <v>78347530</v>
      </c>
      <c r="F519" s="219">
        <v>77282699.980000004</v>
      </c>
    </row>
    <row r="520" spans="3:6">
      <c r="C520" s="220" t="s">
        <v>780</v>
      </c>
      <c r="D520" s="219">
        <v>39130520</v>
      </c>
      <c r="E520" s="219">
        <v>28346255</v>
      </c>
      <c r="F520" s="219">
        <v>28248741</v>
      </c>
    </row>
    <row r="521" spans="3:6">
      <c r="C521" s="218" t="s">
        <v>324</v>
      </c>
      <c r="D521" s="219">
        <v>0</v>
      </c>
      <c r="E521" s="219">
        <v>12210251.76</v>
      </c>
      <c r="F521" s="219">
        <v>12210251.76</v>
      </c>
    </row>
    <row r="522" spans="3:6">
      <c r="C522" s="220" t="s">
        <v>781</v>
      </c>
      <c r="D522" s="219">
        <v>0</v>
      </c>
      <c r="E522" s="219">
        <v>12210251.76</v>
      </c>
      <c r="F522" s="219">
        <v>12210251.76</v>
      </c>
    </row>
    <row r="523" spans="3:6">
      <c r="C523" s="68" t="s">
        <v>337</v>
      </c>
      <c r="D523" s="169">
        <v>1838115789</v>
      </c>
      <c r="E523" s="169">
        <v>1924660390.4299996</v>
      </c>
      <c r="F523" s="169">
        <v>1675723747.2900002</v>
      </c>
    </row>
    <row r="524" spans="3:6">
      <c r="C524" s="218" t="s">
        <v>323</v>
      </c>
      <c r="D524" s="219">
        <v>1587700010</v>
      </c>
      <c r="E524" s="219">
        <v>1770964173.2499998</v>
      </c>
      <c r="F524" s="219">
        <v>1572428916.6100001</v>
      </c>
    </row>
    <row r="525" spans="3:6">
      <c r="C525" s="220" t="s">
        <v>782</v>
      </c>
      <c r="D525" s="219">
        <v>2030470</v>
      </c>
      <c r="E525" s="219">
        <v>5884466</v>
      </c>
      <c r="F525" s="219">
        <v>4681609.3899999997</v>
      </c>
    </row>
    <row r="526" spans="3:6">
      <c r="C526" s="220" t="s">
        <v>783</v>
      </c>
      <c r="D526" s="219">
        <v>0</v>
      </c>
      <c r="E526" s="219">
        <v>1008166.46</v>
      </c>
      <c r="F526" s="219">
        <v>1008065.76</v>
      </c>
    </row>
    <row r="527" spans="3:6">
      <c r="C527" s="220" t="s">
        <v>1864</v>
      </c>
      <c r="D527" s="219">
        <v>0</v>
      </c>
      <c r="E527" s="219">
        <v>7955889</v>
      </c>
      <c r="F527" s="219">
        <v>6996114.4699999997</v>
      </c>
    </row>
    <row r="528" spans="3:6">
      <c r="C528" s="220" t="s">
        <v>784</v>
      </c>
      <c r="D528" s="219">
        <v>4127067</v>
      </c>
      <c r="E528" s="219">
        <v>3696398</v>
      </c>
      <c r="F528" s="219">
        <v>3438883.62</v>
      </c>
    </row>
    <row r="529" spans="3:6">
      <c r="C529" s="220" t="s">
        <v>1880</v>
      </c>
      <c r="D529" s="219">
        <v>0</v>
      </c>
      <c r="E529" s="219">
        <v>718473</v>
      </c>
      <c r="F529" s="219">
        <v>718372.61</v>
      </c>
    </row>
    <row r="530" spans="3:6">
      <c r="C530" s="220" t="s">
        <v>785</v>
      </c>
      <c r="D530" s="219">
        <v>1253439</v>
      </c>
      <c r="E530" s="219">
        <v>2400000</v>
      </c>
      <c r="F530" s="219">
        <v>523734.96</v>
      </c>
    </row>
    <row r="531" spans="3:6">
      <c r="C531" s="220" t="s">
        <v>786</v>
      </c>
      <c r="D531" s="219">
        <v>44422301</v>
      </c>
      <c r="E531" s="219">
        <v>18317821</v>
      </c>
      <c r="F531" s="219">
        <v>7917923.7300000004</v>
      </c>
    </row>
    <row r="532" spans="3:6">
      <c r="C532" s="220" t="s">
        <v>787</v>
      </c>
      <c r="D532" s="219">
        <v>2030470</v>
      </c>
      <c r="E532" s="219">
        <v>1384466</v>
      </c>
      <c r="F532" s="219">
        <v>0</v>
      </c>
    </row>
    <row r="533" spans="3:6">
      <c r="C533" s="220" t="s">
        <v>788</v>
      </c>
      <c r="D533" s="219">
        <v>73589468</v>
      </c>
      <c r="E533" s="219">
        <v>277141156.43000001</v>
      </c>
      <c r="F533" s="219">
        <v>277141155.95999998</v>
      </c>
    </row>
    <row r="534" spans="3:6">
      <c r="C534" s="220" t="s">
        <v>789</v>
      </c>
      <c r="D534" s="219">
        <v>791841</v>
      </c>
      <c r="E534" s="219">
        <v>576506</v>
      </c>
      <c r="F534" s="219">
        <v>0</v>
      </c>
    </row>
    <row r="535" spans="3:6">
      <c r="C535" s="220" t="s">
        <v>1881</v>
      </c>
      <c r="D535" s="219">
        <v>0</v>
      </c>
      <c r="E535" s="219">
        <v>1367924</v>
      </c>
      <c r="F535" s="219">
        <v>1367823.07</v>
      </c>
    </row>
    <row r="536" spans="3:6">
      <c r="C536" s="220" t="s">
        <v>790</v>
      </c>
      <c r="D536" s="219">
        <v>481336</v>
      </c>
      <c r="E536" s="219">
        <v>438001</v>
      </c>
      <c r="F536" s="219">
        <v>0</v>
      </c>
    </row>
    <row r="537" spans="3:6">
      <c r="C537" s="220" t="s">
        <v>827</v>
      </c>
      <c r="D537" s="219">
        <v>0</v>
      </c>
      <c r="E537" s="219">
        <v>29560000</v>
      </c>
      <c r="F537" s="219">
        <v>0</v>
      </c>
    </row>
    <row r="538" spans="3:6">
      <c r="C538" s="220" t="s">
        <v>1916</v>
      </c>
      <c r="D538" s="219">
        <v>0</v>
      </c>
      <c r="E538" s="219">
        <v>5987289</v>
      </c>
      <c r="F538" s="219">
        <v>5927415.6100000003</v>
      </c>
    </row>
    <row r="539" spans="3:6">
      <c r="C539" s="220" t="s">
        <v>791</v>
      </c>
      <c r="D539" s="219">
        <v>10909446</v>
      </c>
      <c r="E539" s="219">
        <v>100</v>
      </c>
      <c r="F539" s="219">
        <v>0</v>
      </c>
    </row>
    <row r="540" spans="3:6">
      <c r="C540" s="220" t="s">
        <v>792</v>
      </c>
      <c r="D540" s="219">
        <v>20000000</v>
      </c>
      <c r="E540" s="219">
        <v>5000</v>
      </c>
      <c r="F540" s="219">
        <v>0</v>
      </c>
    </row>
    <row r="541" spans="3:6">
      <c r="C541" s="220" t="s">
        <v>793</v>
      </c>
      <c r="D541" s="219">
        <v>2088607</v>
      </c>
      <c r="E541" s="219">
        <v>1873272</v>
      </c>
      <c r="F541" s="219">
        <v>0</v>
      </c>
    </row>
    <row r="542" spans="3:6">
      <c r="C542" s="220" t="s">
        <v>794</v>
      </c>
      <c r="D542" s="219">
        <v>93000000</v>
      </c>
      <c r="E542" s="219">
        <v>47837867</v>
      </c>
      <c r="F542" s="219">
        <v>7751520.1600000001</v>
      </c>
    </row>
    <row r="543" spans="3:6">
      <c r="C543" s="220" t="s">
        <v>795</v>
      </c>
      <c r="D543" s="219">
        <v>3614249</v>
      </c>
      <c r="E543" s="219">
        <v>3993038</v>
      </c>
      <c r="F543" s="219">
        <v>3993038</v>
      </c>
    </row>
    <row r="544" spans="3:6">
      <c r="C544" s="220" t="s">
        <v>796</v>
      </c>
      <c r="D544" s="219">
        <v>20000000</v>
      </c>
      <c r="E544" s="219">
        <v>50000000</v>
      </c>
      <c r="F544" s="219">
        <v>50000000</v>
      </c>
    </row>
    <row r="545" spans="3:6">
      <c r="C545" s="220" t="s">
        <v>797</v>
      </c>
      <c r="D545" s="219">
        <v>791841</v>
      </c>
      <c r="E545" s="219">
        <v>1478006</v>
      </c>
      <c r="F545" s="219">
        <v>1477977.62</v>
      </c>
    </row>
    <row r="546" spans="3:6">
      <c r="C546" s="220" t="s">
        <v>798</v>
      </c>
      <c r="D546" s="219">
        <v>20000000</v>
      </c>
      <c r="E546" s="219">
        <v>69657369</v>
      </c>
      <c r="F546" s="219">
        <v>69657368.540000007</v>
      </c>
    </row>
    <row r="547" spans="3:6">
      <c r="C547" s="220" t="s">
        <v>799</v>
      </c>
      <c r="D547" s="219">
        <v>2753439</v>
      </c>
      <c r="E547" s="219">
        <v>2322770</v>
      </c>
      <c r="F547" s="219">
        <v>0</v>
      </c>
    </row>
    <row r="548" spans="3:6">
      <c r="C548" s="220" t="s">
        <v>800</v>
      </c>
      <c r="D548" s="219">
        <v>20000000</v>
      </c>
      <c r="E548" s="219">
        <v>40918000</v>
      </c>
      <c r="F548" s="219">
        <v>38165421.899999999</v>
      </c>
    </row>
    <row r="549" spans="3:6">
      <c r="C549" s="220" t="s">
        <v>801</v>
      </c>
      <c r="D549" s="219">
        <v>0</v>
      </c>
      <c r="E549" s="219">
        <v>5613212.6799999997</v>
      </c>
      <c r="F549" s="219">
        <v>2431535.48</v>
      </c>
    </row>
    <row r="550" spans="3:6">
      <c r="C550" s="220" t="s">
        <v>802</v>
      </c>
      <c r="D550" s="219">
        <v>141167282</v>
      </c>
      <c r="E550" s="219">
        <v>32734668</v>
      </c>
      <c r="F550" s="219">
        <v>0</v>
      </c>
    </row>
    <row r="551" spans="3:6">
      <c r="C551" s="220" t="s">
        <v>1952</v>
      </c>
      <c r="D551" s="219">
        <v>0</v>
      </c>
      <c r="E551" s="219">
        <v>0</v>
      </c>
      <c r="F551" s="219">
        <v>0</v>
      </c>
    </row>
    <row r="552" spans="3:6">
      <c r="C552" s="220" t="s">
        <v>803</v>
      </c>
      <c r="D552" s="219">
        <v>29000000</v>
      </c>
      <c r="E552" s="219">
        <v>2085000</v>
      </c>
      <c r="F552" s="219">
        <v>0</v>
      </c>
    </row>
    <row r="553" spans="3:6">
      <c r="C553" s="220" t="s">
        <v>804</v>
      </c>
      <c r="D553" s="219">
        <v>9467926</v>
      </c>
      <c r="E553" s="219">
        <v>6201321</v>
      </c>
      <c r="F553" s="219">
        <v>1201320.6599999999</v>
      </c>
    </row>
    <row r="554" spans="3:6">
      <c r="C554" s="220" t="s">
        <v>805</v>
      </c>
      <c r="D554" s="219">
        <v>261078074</v>
      </c>
      <c r="E554" s="219">
        <v>4789388</v>
      </c>
      <c r="F554" s="219">
        <v>0</v>
      </c>
    </row>
    <row r="555" spans="3:6">
      <c r="C555" s="220" t="s">
        <v>806</v>
      </c>
      <c r="D555" s="219">
        <v>20000000</v>
      </c>
      <c r="E555" s="219">
        <v>85092657</v>
      </c>
      <c r="F555" s="219">
        <v>72412564.840000004</v>
      </c>
    </row>
    <row r="556" spans="3:6">
      <c r="C556" s="220" t="s">
        <v>807</v>
      </c>
      <c r="D556" s="219">
        <v>10000000</v>
      </c>
      <c r="E556" s="219">
        <v>25000</v>
      </c>
      <c r="F556" s="219">
        <v>0</v>
      </c>
    </row>
    <row r="557" spans="3:6">
      <c r="C557" s="220" t="s">
        <v>808</v>
      </c>
      <c r="D557" s="219">
        <v>0</v>
      </c>
      <c r="E557" s="219">
        <v>31273062</v>
      </c>
      <c r="F557" s="219">
        <v>31273062</v>
      </c>
    </row>
    <row r="558" spans="3:6">
      <c r="C558" s="220" t="s">
        <v>809</v>
      </c>
      <c r="D558" s="219">
        <v>52764804</v>
      </c>
      <c r="E558" s="219">
        <v>22025313</v>
      </c>
      <c r="F558" s="219">
        <v>16425923.210000001</v>
      </c>
    </row>
    <row r="559" spans="3:6">
      <c r="C559" s="220" t="s">
        <v>810</v>
      </c>
      <c r="D559" s="219">
        <v>5000000</v>
      </c>
      <c r="E559" s="219">
        <v>500000</v>
      </c>
      <c r="F559" s="219">
        <v>0</v>
      </c>
    </row>
    <row r="560" spans="3:6">
      <c r="C560" s="220" t="s">
        <v>1902</v>
      </c>
      <c r="D560" s="219">
        <v>0</v>
      </c>
      <c r="E560" s="219">
        <v>3168521</v>
      </c>
      <c r="F560" s="219">
        <v>2112347.0699999998</v>
      </c>
    </row>
    <row r="561" spans="3:6">
      <c r="C561" s="220" t="s">
        <v>811</v>
      </c>
      <c r="D561" s="219">
        <v>23291774</v>
      </c>
      <c r="E561" s="219">
        <v>21466902</v>
      </c>
      <c r="F561" s="219">
        <v>17652569.890000001</v>
      </c>
    </row>
    <row r="562" spans="3:6">
      <c r="C562" s="220" t="s">
        <v>812</v>
      </c>
      <c r="D562" s="219">
        <v>124198927</v>
      </c>
      <c r="E562" s="219">
        <v>539544485.66999996</v>
      </c>
      <c r="F562" s="219">
        <v>538126840.11000001</v>
      </c>
    </row>
    <row r="563" spans="3:6">
      <c r="C563" s="220" t="s">
        <v>813</v>
      </c>
      <c r="D563" s="219">
        <v>165440861</v>
      </c>
      <c r="E563" s="219">
        <v>154479846</v>
      </c>
      <c r="F563" s="219">
        <v>154223230.62</v>
      </c>
    </row>
    <row r="564" spans="3:6">
      <c r="C564" s="220" t="s">
        <v>814</v>
      </c>
      <c r="D564" s="219">
        <v>10000000</v>
      </c>
      <c r="E564" s="219">
        <v>19034685</v>
      </c>
      <c r="F564" s="219">
        <v>19034684.27</v>
      </c>
    </row>
    <row r="565" spans="3:6">
      <c r="C565" s="220" t="s">
        <v>815</v>
      </c>
      <c r="D565" s="219">
        <v>14508081</v>
      </c>
      <c r="E565" s="219">
        <v>6657045</v>
      </c>
      <c r="F565" s="219">
        <v>3294886.39</v>
      </c>
    </row>
    <row r="566" spans="3:6">
      <c r="C566" s="220" t="s">
        <v>816</v>
      </c>
      <c r="D566" s="219">
        <v>73950835</v>
      </c>
      <c r="E566" s="219">
        <v>60000595</v>
      </c>
      <c r="F566" s="219">
        <v>59999350.340000004</v>
      </c>
    </row>
    <row r="567" spans="3:6">
      <c r="C567" s="220" t="s">
        <v>817</v>
      </c>
      <c r="D567" s="219">
        <v>19889640</v>
      </c>
      <c r="E567" s="219">
        <v>19889640</v>
      </c>
      <c r="F567" s="219">
        <v>4462456.12</v>
      </c>
    </row>
    <row r="568" spans="3:6">
      <c r="C568" s="220" t="s">
        <v>818</v>
      </c>
      <c r="D568" s="219">
        <v>20159965</v>
      </c>
      <c r="E568" s="219">
        <v>2659965</v>
      </c>
      <c r="F568" s="219">
        <v>0</v>
      </c>
    </row>
    <row r="569" spans="3:6">
      <c r="C569" s="220" t="s">
        <v>819</v>
      </c>
      <c r="D569" s="219">
        <v>77445249</v>
      </c>
      <c r="E569" s="219">
        <v>0.22</v>
      </c>
      <c r="F569" s="219">
        <v>0</v>
      </c>
    </row>
    <row r="570" spans="3:6">
      <c r="C570" s="220" t="s">
        <v>820</v>
      </c>
      <c r="D570" s="219">
        <v>2000000</v>
      </c>
      <c r="E570" s="219">
        <v>1022129.1000000001</v>
      </c>
      <c r="F570" s="219">
        <v>0</v>
      </c>
    </row>
    <row r="571" spans="3:6">
      <c r="C571" s="220" t="s">
        <v>821</v>
      </c>
      <c r="D571" s="219">
        <v>10000000</v>
      </c>
      <c r="E571" s="219">
        <v>957</v>
      </c>
      <c r="F571" s="219">
        <v>0</v>
      </c>
    </row>
    <row r="572" spans="3:6">
      <c r="C572" s="220" t="s">
        <v>822</v>
      </c>
      <c r="D572" s="219">
        <v>2000000</v>
      </c>
      <c r="E572" s="219">
        <v>1923735.69</v>
      </c>
      <c r="F572" s="219">
        <v>0</v>
      </c>
    </row>
    <row r="573" spans="3:6">
      <c r="C573" s="220" t="s">
        <v>823</v>
      </c>
      <c r="D573" s="219">
        <v>85653451</v>
      </c>
      <c r="E573" s="219">
        <v>103325794</v>
      </c>
      <c r="F573" s="219">
        <v>103325789.28</v>
      </c>
    </row>
    <row r="574" spans="3:6">
      <c r="C574" s="220" t="s">
        <v>824</v>
      </c>
      <c r="D574" s="219">
        <v>35520682</v>
      </c>
      <c r="E574" s="219">
        <v>58561648</v>
      </c>
      <c r="F574" s="219">
        <v>58561616.920000002</v>
      </c>
    </row>
    <row r="575" spans="3:6">
      <c r="C575" s="220" t="s">
        <v>825</v>
      </c>
      <c r="D575" s="219">
        <v>16689757</v>
      </c>
      <c r="E575" s="219">
        <v>7</v>
      </c>
      <c r="F575" s="219">
        <v>0</v>
      </c>
    </row>
    <row r="576" spans="3:6">
      <c r="C576" s="220" t="s">
        <v>826</v>
      </c>
      <c r="D576" s="219">
        <v>56588728</v>
      </c>
      <c r="E576" s="219">
        <v>14366618</v>
      </c>
      <c r="F576" s="219">
        <v>7124314.0099999998</v>
      </c>
    </row>
    <row r="577" spans="3:6">
      <c r="C577" s="218" t="s">
        <v>324</v>
      </c>
      <c r="D577" s="219">
        <v>250415779</v>
      </c>
      <c r="E577" s="219">
        <v>153696217.18000001</v>
      </c>
      <c r="F577" s="219">
        <v>103294830.67999999</v>
      </c>
    </row>
    <row r="578" spans="3:6">
      <c r="C578" s="220" t="s">
        <v>827</v>
      </c>
      <c r="D578" s="219">
        <v>162716893</v>
      </c>
      <c r="E578" s="219">
        <v>22716893</v>
      </c>
      <c r="F578" s="219">
        <v>0</v>
      </c>
    </row>
    <row r="579" spans="3:6">
      <c r="C579" s="220" t="s">
        <v>828</v>
      </c>
      <c r="D579" s="219">
        <v>7797132</v>
      </c>
      <c r="E579" s="219">
        <v>4742824.6500000004</v>
      </c>
      <c r="F579" s="219">
        <v>4742824.6500000004</v>
      </c>
    </row>
    <row r="580" spans="3:6">
      <c r="C580" s="220" t="s">
        <v>829</v>
      </c>
      <c r="D580" s="219">
        <v>40125835</v>
      </c>
      <c r="E580" s="219">
        <v>60334183.829999998</v>
      </c>
      <c r="F580" s="219">
        <v>40951965.840000004</v>
      </c>
    </row>
    <row r="581" spans="3:6">
      <c r="C581" s="220" t="s">
        <v>830</v>
      </c>
      <c r="D581" s="219">
        <v>924915</v>
      </c>
      <c r="E581" s="219">
        <v>0</v>
      </c>
      <c r="F581" s="219">
        <v>0</v>
      </c>
    </row>
    <row r="582" spans="3:6">
      <c r="C582" s="220" t="s">
        <v>831</v>
      </c>
      <c r="D582" s="219">
        <v>38851004</v>
      </c>
      <c r="E582" s="219">
        <v>23516068.949999999</v>
      </c>
      <c r="F582" s="219">
        <v>23516068.949999999</v>
      </c>
    </row>
    <row r="583" spans="3:6">
      <c r="C583" s="220" t="s">
        <v>832</v>
      </c>
      <c r="D583" s="219">
        <v>0</v>
      </c>
      <c r="E583" s="219">
        <v>27430308.27</v>
      </c>
      <c r="F583" s="219">
        <v>27430308.27</v>
      </c>
    </row>
    <row r="584" spans="3:6">
      <c r="C584" s="220" t="s">
        <v>1941</v>
      </c>
      <c r="D584" s="219">
        <v>0</v>
      </c>
      <c r="E584" s="219">
        <v>3586822.36</v>
      </c>
      <c r="F584" s="219">
        <v>1537560.72</v>
      </c>
    </row>
    <row r="585" spans="3:6">
      <c r="C585" s="220" t="s">
        <v>1942</v>
      </c>
      <c r="D585" s="219">
        <v>0</v>
      </c>
      <c r="E585" s="219">
        <v>11369116.119999999</v>
      </c>
      <c r="F585" s="219">
        <v>5116102.25</v>
      </c>
    </row>
    <row r="586" spans="3:6">
      <c r="C586" s="68" t="s">
        <v>338</v>
      </c>
      <c r="D586" s="169">
        <v>590800924</v>
      </c>
      <c r="E586" s="169">
        <v>621037619.42000008</v>
      </c>
      <c r="F586" s="169">
        <v>488190472.4799999</v>
      </c>
    </row>
    <row r="587" spans="3:6">
      <c r="C587" s="218" t="s">
        <v>323</v>
      </c>
      <c r="D587" s="219">
        <v>432160924</v>
      </c>
      <c r="E587" s="219">
        <v>544061321.72000003</v>
      </c>
      <c r="F587" s="219">
        <v>466880890.51999992</v>
      </c>
    </row>
    <row r="588" spans="3:6">
      <c r="C588" s="220" t="s">
        <v>833</v>
      </c>
      <c r="D588" s="219">
        <v>10954464</v>
      </c>
      <c r="E588" s="219">
        <v>10954464.050000001</v>
      </c>
      <c r="F588" s="219">
        <v>0</v>
      </c>
    </row>
    <row r="589" spans="3:6">
      <c r="C589" s="220" t="s">
        <v>834</v>
      </c>
      <c r="D589" s="219">
        <v>0</v>
      </c>
      <c r="E589" s="219">
        <v>2115700.92</v>
      </c>
      <c r="F589" s="219">
        <v>2115700.92</v>
      </c>
    </row>
    <row r="590" spans="3:6">
      <c r="C590" s="220" t="s">
        <v>835</v>
      </c>
      <c r="D590" s="219">
        <v>15000000</v>
      </c>
      <c r="E590" s="219">
        <v>17497889</v>
      </c>
      <c r="F590" s="219">
        <v>8324978.54</v>
      </c>
    </row>
    <row r="591" spans="3:6">
      <c r="C591" s="220" t="s">
        <v>836</v>
      </c>
      <c r="D591" s="219">
        <v>5000000</v>
      </c>
      <c r="E591" s="219">
        <v>30000000</v>
      </c>
      <c r="F591" s="219">
        <v>0</v>
      </c>
    </row>
    <row r="592" spans="3:6">
      <c r="C592" s="220" t="s">
        <v>837</v>
      </c>
      <c r="D592" s="219">
        <v>783418</v>
      </c>
      <c r="E592" s="219">
        <v>868083</v>
      </c>
      <c r="F592" s="219">
        <v>0</v>
      </c>
    </row>
    <row r="593" spans="3:6">
      <c r="C593" s="220" t="s">
        <v>838</v>
      </c>
      <c r="D593" s="219">
        <v>6726364</v>
      </c>
      <c r="E593" s="219">
        <v>102638.63</v>
      </c>
      <c r="F593" s="219">
        <v>0</v>
      </c>
    </row>
    <row r="594" spans="3:6">
      <c r="C594" s="220" t="s">
        <v>839</v>
      </c>
      <c r="D594" s="219">
        <v>783417</v>
      </c>
      <c r="E594" s="219">
        <v>2168650</v>
      </c>
      <c r="F594" s="219">
        <v>1734840.09</v>
      </c>
    </row>
    <row r="595" spans="3:6">
      <c r="C595" s="220" t="s">
        <v>840</v>
      </c>
      <c r="D595" s="219">
        <v>0</v>
      </c>
      <c r="E595" s="219">
        <v>66216929</v>
      </c>
      <c r="F595" s="219">
        <v>66216928.659999996</v>
      </c>
    </row>
    <row r="596" spans="3:6">
      <c r="C596" s="220" t="s">
        <v>841</v>
      </c>
      <c r="D596" s="219">
        <v>0</v>
      </c>
      <c r="E596" s="219">
        <v>4807991.93</v>
      </c>
      <c r="F596" s="219">
        <v>2880414.6</v>
      </c>
    </row>
    <row r="597" spans="3:6">
      <c r="C597" s="220" t="s">
        <v>1917</v>
      </c>
      <c r="D597" s="219">
        <v>0</v>
      </c>
      <c r="E597" s="219">
        <v>2565542</v>
      </c>
      <c r="F597" s="219">
        <v>2336846.92</v>
      </c>
    </row>
    <row r="598" spans="3:6">
      <c r="C598" s="220" t="s">
        <v>1918</v>
      </c>
      <c r="D598" s="219">
        <v>0</v>
      </c>
      <c r="E598" s="219">
        <v>2680878</v>
      </c>
      <c r="F598" s="219">
        <v>2384957.12</v>
      </c>
    </row>
    <row r="599" spans="3:6">
      <c r="C599" s="220" t="s">
        <v>842</v>
      </c>
      <c r="D599" s="219">
        <v>12066015</v>
      </c>
      <c r="E599" s="219">
        <v>100</v>
      </c>
      <c r="F599" s="219">
        <v>0</v>
      </c>
    </row>
    <row r="600" spans="3:6">
      <c r="C600" s="220" t="s">
        <v>843</v>
      </c>
      <c r="D600" s="219">
        <v>3417914</v>
      </c>
      <c r="E600" s="219">
        <v>8000000</v>
      </c>
      <c r="F600" s="219">
        <v>5520791.9299999997</v>
      </c>
    </row>
    <row r="601" spans="3:6">
      <c r="C601" s="220" t="s">
        <v>844</v>
      </c>
      <c r="D601" s="219">
        <v>21182604</v>
      </c>
      <c r="E601" s="219">
        <v>21182604</v>
      </c>
      <c r="F601" s="219">
        <v>19991722.52</v>
      </c>
    </row>
    <row r="602" spans="3:6">
      <c r="C602" s="220" t="s">
        <v>845</v>
      </c>
      <c r="D602" s="219">
        <v>0</v>
      </c>
      <c r="E602" s="219">
        <v>7591092.2699999996</v>
      </c>
      <c r="F602" s="219">
        <v>5707424.6699999999</v>
      </c>
    </row>
    <row r="603" spans="3:6">
      <c r="C603" s="220" t="s">
        <v>1919</v>
      </c>
      <c r="D603" s="219">
        <v>0</v>
      </c>
      <c r="E603" s="219">
        <v>8000000</v>
      </c>
      <c r="F603" s="219">
        <v>5670453.5199999996</v>
      </c>
    </row>
    <row r="604" spans="3:6">
      <c r="C604" s="220" t="s">
        <v>1882</v>
      </c>
      <c r="D604" s="219">
        <v>0</v>
      </c>
      <c r="E604" s="219">
        <v>6354412</v>
      </c>
      <c r="F604" s="219">
        <v>6354408.3300000001</v>
      </c>
    </row>
    <row r="605" spans="3:6">
      <c r="C605" s="220" t="s">
        <v>846</v>
      </c>
      <c r="D605" s="219">
        <v>0</v>
      </c>
      <c r="E605" s="219">
        <v>10274988.92</v>
      </c>
      <c r="F605" s="219">
        <v>390914.83</v>
      </c>
    </row>
    <row r="606" spans="3:6">
      <c r="C606" s="220" t="s">
        <v>847</v>
      </c>
      <c r="D606" s="219">
        <v>184848771</v>
      </c>
      <c r="E606" s="219">
        <v>195042896</v>
      </c>
      <c r="F606" s="219">
        <v>195040181.69999999</v>
      </c>
    </row>
    <row r="607" spans="3:6">
      <c r="C607" s="220" t="s">
        <v>848</v>
      </c>
      <c r="D607" s="219">
        <v>55372480</v>
      </c>
      <c r="E607" s="219">
        <v>48328491</v>
      </c>
      <c r="F607" s="219">
        <v>47978067.140000001</v>
      </c>
    </row>
    <row r="608" spans="3:6">
      <c r="C608" s="220" t="s">
        <v>849</v>
      </c>
      <c r="D608" s="219">
        <v>81505429</v>
      </c>
      <c r="E608" s="219">
        <v>73482197</v>
      </c>
      <c r="F608" s="219">
        <v>73254069.099999994</v>
      </c>
    </row>
    <row r="609" spans="3:6">
      <c r="C609" s="220" t="s">
        <v>850</v>
      </c>
      <c r="D609" s="219">
        <v>2792904</v>
      </c>
      <c r="E609" s="219">
        <v>4846987</v>
      </c>
      <c r="F609" s="219">
        <v>0</v>
      </c>
    </row>
    <row r="610" spans="3:6">
      <c r="C610" s="220" t="s">
        <v>851</v>
      </c>
      <c r="D610" s="219">
        <v>31727144</v>
      </c>
      <c r="E610" s="219">
        <v>20978787</v>
      </c>
      <c r="F610" s="219">
        <v>20978189.93</v>
      </c>
    </row>
    <row r="611" spans="3:6">
      <c r="C611" s="218" t="s">
        <v>324</v>
      </c>
      <c r="D611" s="219">
        <v>158640000</v>
      </c>
      <c r="E611" s="219">
        <v>76976297.700000003</v>
      </c>
      <c r="F611" s="219">
        <v>21309581.960000001</v>
      </c>
    </row>
    <row r="612" spans="3:6">
      <c r="C612" s="220" t="s">
        <v>852</v>
      </c>
      <c r="D612" s="219">
        <v>0</v>
      </c>
      <c r="E612" s="219">
        <v>23096297.699999999</v>
      </c>
      <c r="F612" s="219">
        <v>21309581.960000001</v>
      </c>
    </row>
    <row r="613" spans="3:6">
      <c r="C613" s="220" t="s">
        <v>853</v>
      </c>
      <c r="D613" s="219">
        <v>158640000</v>
      </c>
      <c r="E613" s="219">
        <v>53880000</v>
      </c>
      <c r="F613" s="219">
        <v>0</v>
      </c>
    </row>
    <row r="614" spans="3:6">
      <c r="C614" s="68" t="s">
        <v>339</v>
      </c>
      <c r="D614" s="169">
        <v>1210673472</v>
      </c>
      <c r="E614" s="169">
        <v>2901147697.6300001</v>
      </c>
      <c r="F614" s="169">
        <v>2521241167.7399998</v>
      </c>
    </row>
    <row r="615" spans="3:6">
      <c r="C615" s="218" t="s">
        <v>323</v>
      </c>
      <c r="D615" s="219">
        <v>1067488608</v>
      </c>
      <c r="E615" s="219">
        <v>2372751090.54</v>
      </c>
      <c r="F615" s="219">
        <v>2145486322.71</v>
      </c>
    </row>
    <row r="616" spans="3:6">
      <c r="C616" s="220" t="s">
        <v>854</v>
      </c>
      <c r="D616" s="219">
        <v>7940241</v>
      </c>
      <c r="E616" s="219">
        <v>7078902</v>
      </c>
      <c r="F616" s="219">
        <v>341811.4</v>
      </c>
    </row>
    <row r="617" spans="3:6">
      <c r="C617" s="220" t="s">
        <v>855</v>
      </c>
      <c r="D617" s="219">
        <v>1495764</v>
      </c>
      <c r="E617" s="219">
        <v>100</v>
      </c>
      <c r="F617" s="219">
        <v>0</v>
      </c>
    </row>
    <row r="618" spans="3:6">
      <c r="C618" s="220" t="s">
        <v>856</v>
      </c>
      <c r="D618" s="219">
        <v>1124434</v>
      </c>
      <c r="E618" s="219">
        <v>2823765</v>
      </c>
      <c r="F618" s="219">
        <v>2127131.33</v>
      </c>
    </row>
    <row r="619" spans="3:6">
      <c r="C619" s="220" t="s">
        <v>857</v>
      </c>
      <c r="D619" s="219">
        <v>4270029</v>
      </c>
      <c r="E619" s="219">
        <v>0</v>
      </c>
      <c r="F619" s="219">
        <v>0</v>
      </c>
    </row>
    <row r="620" spans="3:6">
      <c r="C620" s="220" t="s">
        <v>858</v>
      </c>
      <c r="D620" s="219">
        <v>2595669</v>
      </c>
      <c r="E620" s="219">
        <v>5281665</v>
      </c>
      <c r="F620" s="219">
        <v>2342331.35</v>
      </c>
    </row>
    <row r="621" spans="3:6">
      <c r="C621" s="220" t="s">
        <v>859</v>
      </c>
      <c r="D621" s="219">
        <v>705374</v>
      </c>
      <c r="E621" s="219">
        <v>3705000</v>
      </c>
      <c r="F621" s="219">
        <v>2956398.3</v>
      </c>
    </row>
    <row r="622" spans="3:6">
      <c r="C622" s="220" t="s">
        <v>860</v>
      </c>
      <c r="D622" s="219">
        <v>4638767</v>
      </c>
      <c r="E622" s="219">
        <v>100</v>
      </c>
      <c r="F622" s="219">
        <v>0</v>
      </c>
    </row>
    <row r="623" spans="3:6">
      <c r="C623" s="220" t="s">
        <v>861</v>
      </c>
      <c r="D623" s="219">
        <v>3752852</v>
      </c>
      <c r="E623" s="219">
        <v>6395880</v>
      </c>
      <c r="F623" s="219">
        <v>5116623.29</v>
      </c>
    </row>
    <row r="624" spans="3:6">
      <c r="C624" s="220" t="s">
        <v>862</v>
      </c>
      <c r="D624" s="219">
        <v>27415214</v>
      </c>
      <c r="E624" s="219">
        <v>0</v>
      </c>
      <c r="F624" s="219">
        <v>0</v>
      </c>
    </row>
    <row r="625" spans="3:6">
      <c r="C625" s="220" t="s">
        <v>863</v>
      </c>
      <c r="D625" s="219">
        <v>12244226</v>
      </c>
      <c r="E625" s="219">
        <v>100</v>
      </c>
      <c r="F625" s="219">
        <v>0</v>
      </c>
    </row>
    <row r="626" spans="3:6">
      <c r="C626" s="220" t="s">
        <v>864</v>
      </c>
      <c r="D626" s="219">
        <v>1095313</v>
      </c>
      <c r="E626" s="219">
        <v>4000000</v>
      </c>
      <c r="F626" s="219">
        <v>2709773.62</v>
      </c>
    </row>
    <row r="627" spans="3:6">
      <c r="C627" s="220" t="s">
        <v>865</v>
      </c>
      <c r="D627" s="219">
        <v>2565308</v>
      </c>
      <c r="E627" s="219">
        <v>300000</v>
      </c>
      <c r="F627" s="219">
        <v>0</v>
      </c>
    </row>
    <row r="628" spans="3:6">
      <c r="C628" s="220" t="s">
        <v>866</v>
      </c>
      <c r="D628" s="219">
        <v>2565308</v>
      </c>
      <c r="E628" s="219">
        <v>2349973</v>
      </c>
      <c r="F628" s="219">
        <v>2086790.22</v>
      </c>
    </row>
    <row r="629" spans="3:6">
      <c r="C629" s="220" t="s">
        <v>867</v>
      </c>
      <c r="D629" s="219">
        <v>3765377</v>
      </c>
      <c r="E629" s="219">
        <v>3334708</v>
      </c>
      <c r="F629" s="219">
        <v>2709773.62</v>
      </c>
    </row>
    <row r="630" spans="3:6">
      <c r="C630" s="220" t="s">
        <v>868</v>
      </c>
      <c r="D630" s="219">
        <v>1262818</v>
      </c>
      <c r="E630" s="219">
        <v>1282149</v>
      </c>
      <c r="F630" s="219">
        <v>0</v>
      </c>
    </row>
    <row r="631" spans="3:6">
      <c r="C631" s="220" t="s">
        <v>869</v>
      </c>
      <c r="D631" s="219">
        <v>6646032</v>
      </c>
      <c r="E631" s="219">
        <v>79994032</v>
      </c>
      <c r="F631" s="219">
        <v>79993535.409999996</v>
      </c>
    </row>
    <row r="632" spans="3:6">
      <c r="C632" s="220" t="s">
        <v>2001</v>
      </c>
      <c r="D632" s="219">
        <v>0</v>
      </c>
      <c r="E632" s="219">
        <v>2784356</v>
      </c>
      <c r="F632" s="219">
        <v>1710087.83</v>
      </c>
    </row>
    <row r="633" spans="3:6">
      <c r="C633" s="220" t="s">
        <v>870</v>
      </c>
      <c r="D633" s="219">
        <v>31184647</v>
      </c>
      <c r="E633" s="219">
        <v>5000000</v>
      </c>
      <c r="F633" s="219">
        <v>0</v>
      </c>
    </row>
    <row r="634" spans="3:6">
      <c r="C634" s="220" t="s">
        <v>1883</v>
      </c>
      <c r="D634" s="219">
        <v>0</v>
      </c>
      <c r="E634" s="219">
        <v>57710914</v>
      </c>
      <c r="F634" s="219">
        <v>29511013.560000002</v>
      </c>
    </row>
    <row r="635" spans="3:6">
      <c r="C635" s="220" t="s">
        <v>871</v>
      </c>
      <c r="D635" s="219">
        <v>4684108</v>
      </c>
      <c r="E635" s="219">
        <v>0</v>
      </c>
      <c r="F635" s="219">
        <v>0</v>
      </c>
    </row>
    <row r="636" spans="3:6">
      <c r="C636" s="220" t="s">
        <v>872</v>
      </c>
      <c r="D636" s="219">
        <v>0</v>
      </c>
      <c r="E636" s="219">
        <v>4482105.6500000004</v>
      </c>
      <c r="F636" s="219">
        <v>2435128.94</v>
      </c>
    </row>
    <row r="637" spans="3:6">
      <c r="C637" s="220" t="s">
        <v>873</v>
      </c>
      <c r="D637" s="219">
        <v>6692496</v>
      </c>
      <c r="E637" s="219">
        <v>6692496</v>
      </c>
      <c r="F637" s="219">
        <v>6692000</v>
      </c>
    </row>
    <row r="638" spans="3:6">
      <c r="C638" s="220" t="s">
        <v>874</v>
      </c>
      <c r="D638" s="219">
        <v>3693289</v>
      </c>
      <c r="E638" s="219">
        <v>100</v>
      </c>
      <c r="F638" s="219">
        <v>0</v>
      </c>
    </row>
    <row r="639" spans="3:6">
      <c r="C639" s="220" t="s">
        <v>875</v>
      </c>
      <c r="D639" s="219">
        <v>0</v>
      </c>
      <c r="E639" s="219">
        <v>3394131.67</v>
      </c>
      <c r="F639" s="219">
        <v>1710087.83</v>
      </c>
    </row>
    <row r="640" spans="3:6">
      <c r="C640" s="220" t="s">
        <v>876</v>
      </c>
      <c r="D640" s="219">
        <v>2524063</v>
      </c>
      <c r="E640" s="219">
        <v>2308728</v>
      </c>
      <c r="F640" s="219">
        <v>0</v>
      </c>
    </row>
    <row r="641" spans="3:6">
      <c r="C641" s="220" t="s">
        <v>877</v>
      </c>
      <c r="D641" s="219">
        <v>0</v>
      </c>
      <c r="E641" s="219">
        <v>4108394.67</v>
      </c>
      <c r="F641" s="219">
        <v>2557102.5499999998</v>
      </c>
    </row>
    <row r="642" spans="3:6">
      <c r="C642" s="220" t="s">
        <v>878</v>
      </c>
      <c r="D642" s="219">
        <v>2524063</v>
      </c>
      <c r="E642" s="219">
        <v>2308728</v>
      </c>
      <c r="F642" s="219">
        <v>0</v>
      </c>
    </row>
    <row r="643" spans="3:6">
      <c r="C643" s="220" t="s">
        <v>879</v>
      </c>
      <c r="D643" s="219">
        <v>25216142</v>
      </c>
      <c r="E643" s="219">
        <v>21673596</v>
      </c>
      <c r="F643" s="219">
        <v>0</v>
      </c>
    </row>
    <row r="644" spans="3:6">
      <c r="C644" s="220" t="s">
        <v>880</v>
      </c>
      <c r="D644" s="219">
        <v>3067874</v>
      </c>
      <c r="E644" s="219">
        <v>114102.25</v>
      </c>
      <c r="F644" s="219">
        <v>0</v>
      </c>
    </row>
    <row r="645" spans="3:6">
      <c r="C645" s="220" t="s">
        <v>881</v>
      </c>
      <c r="D645" s="219">
        <v>3067874</v>
      </c>
      <c r="E645" s="219">
        <v>114102.25</v>
      </c>
      <c r="F645" s="219">
        <v>0</v>
      </c>
    </row>
    <row r="646" spans="3:6">
      <c r="C646" s="220" t="s">
        <v>882</v>
      </c>
      <c r="D646" s="219">
        <v>5120664</v>
      </c>
      <c r="E646" s="219">
        <v>100</v>
      </c>
      <c r="F646" s="219">
        <v>0</v>
      </c>
    </row>
    <row r="647" spans="3:6">
      <c r="C647" s="220" t="s">
        <v>883</v>
      </c>
      <c r="D647" s="219">
        <v>4341063</v>
      </c>
      <c r="E647" s="219">
        <v>6584240.4900000002</v>
      </c>
      <c r="F647" s="219">
        <v>5267389.12</v>
      </c>
    </row>
    <row r="648" spans="3:6">
      <c r="C648" s="220" t="s">
        <v>884</v>
      </c>
      <c r="D648" s="219">
        <v>26140065</v>
      </c>
      <c r="E648" s="219">
        <v>18138377</v>
      </c>
      <c r="F648" s="219">
        <v>18138376.890000001</v>
      </c>
    </row>
    <row r="649" spans="3:6">
      <c r="C649" s="220" t="s">
        <v>885</v>
      </c>
      <c r="D649" s="219">
        <v>5103076</v>
      </c>
      <c r="E649" s="219">
        <v>2822342.8</v>
      </c>
      <c r="F649" s="219">
        <v>2183941.84</v>
      </c>
    </row>
    <row r="650" spans="3:6">
      <c r="C650" s="220" t="s">
        <v>1995</v>
      </c>
      <c r="D650" s="219">
        <v>0</v>
      </c>
      <c r="E650" s="219">
        <v>7378939.7400000002</v>
      </c>
      <c r="F650" s="219">
        <v>0</v>
      </c>
    </row>
    <row r="651" spans="3:6">
      <c r="C651" s="220" t="s">
        <v>886</v>
      </c>
      <c r="D651" s="219">
        <v>16757020</v>
      </c>
      <c r="E651" s="219">
        <v>14299773</v>
      </c>
      <c r="F651" s="219">
        <v>14299772.789999999</v>
      </c>
    </row>
    <row r="652" spans="3:6">
      <c r="C652" s="220" t="s">
        <v>1996</v>
      </c>
      <c r="D652" s="219">
        <v>0</v>
      </c>
      <c r="E652" s="219">
        <v>4953543.08</v>
      </c>
      <c r="F652" s="219">
        <v>0</v>
      </c>
    </row>
    <row r="653" spans="3:6">
      <c r="C653" s="220" t="s">
        <v>887</v>
      </c>
      <c r="D653" s="219">
        <v>10000000</v>
      </c>
      <c r="E653" s="219">
        <v>1000000</v>
      </c>
      <c r="F653" s="219">
        <v>0</v>
      </c>
    </row>
    <row r="654" spans="3:6">
      <c r="C654" s="220" t="s">
        <v>888</v>
      </c>
      <c r="D654" s="219">
        <v>5000000</v>
      </c>
      <c r="E654" s="219">
        <v>1000000</v>
      </c>
      <c r="F654" s="219">
        <v>0</v>
      </c>
    </row>
    <row r="655" spans="3:6">
      <c r="C655" s="220" t="s">
        <v>889</v>
      </c>
      <c r="D655" s="219">
        <v>0</v>
      </c>
      <c r="E655" s="219">
        <v>22947520</v>
      </c>
      <c r="F655" s="219">
        <v>2101135.52</v>
      </c>
    </row>
    <row r="656" spans="3:6">
      <c r="C656" s="220" t="s">
        <v>890</v>
      </c>
      <c r="D656" s="219">
        <v>2142699</v>
      </c>
      <c r="E656" s="219">
        <v>2142699</v>
      </c>
      <c r="F656" s="219">
        <v>0</v>
      </c>
    </row>
    <row r="657" spans="3:6">
      <c r="C657" s="220" t="s">
        <v>1953</v>
      </c>
      <c r="D657" s="219">
        <v>0</v>
      </c>
      <c r="E657" s="219">
        <v>150929900</v>
      </c>
      <c r="F657" s="219">
        <v>148317924.56</v>
      </c>
    </row>
    <row r="658" spans="3:6">
      <c r="C658" s="220" t="s">
        <v>891</v>
      </c>
      <c r="D658" s="219">
        <v>27143613</v>
      </c>
      <c r="E658" s="219">
        <v>59303999.369999997</v>
      </c>
      <c r="F658" s="219">
        <v>29182241.25</v>
      </c>
    </row>
    <row r="659" spans="3:6">
      <c r="C659" s="220" t="s">
        <v>892</v>
      </c>
      <c r="D659" s="219">
        <v>136157143</v>
      </c>
      <c r="E659" s="219">
        <v>407599460</v>
      </c>
      <c r="F659" s="219">
        <v>395003074.05000001</v>
      </c>
    </row>
    <row r="660" spans="3:6">
      <c r="C660" s="220" t="s">
        <v>893</v>
      </c>
      <c r="D660" s="219">
        <v>50946538</v>
      </c>
      <c r="E660" s="219">
        <v>41477786.57</v>
      </c>
      <c r="F660" s="219">
        <v>41473116.969999999</v>
      </c>
    </row>
    <row r="661" spans="3:6">
      <c r="C661" s="220" t="s">
        <v>894</v>
      </c>
      <c r="D661" s="219">
        <v>8692036</v>
      </c>
      <c r="E661" s="219">
        <v>0</v>
      </c>
      <c r="F661" s="219">
        <v>0</v>
      </c>
    </row>
    <row r="662" spans="3:6">
      <c r="C662" s="220" t="s">
        <v>895</v>
      </c>
      <c r="D662" s="219">
        <v>33489931</v>
      </c>
      <c r="E662" s="219">
        <v>5783521</v>
      </c>
      <c r="F662" s="219">
        <v>0</v>
      </c>
    </row>
    <row r="663" spans="3:6">
      <c r="C663" s="220" t="s">
        <v>896</v>
      </c>
      <c r="D663" s="219">
        <v>29859567</v>
      </c>
      <c r="E663" s="219">
        <v>366591</v>
      </c>
      <c r="F663" s="219">
        <v>0</v>
      </c>
    </row>
    <row r="664" spans="3:6">
      <c r="C664" s="220" t="s">
        <v>897</v>
      </c>
      <c r="D664" s="219">
        <v>122935036</v>
      </c>
      <c r="E664" s="219">
        <v>292113330</v>
      </c>
      <c r="F664" s="219">
        <v>289556166.50999999</v>
      </c>
    </row>
    <row r="665" spans="3:6">
      <c r="C665" s="220" t="s">
        <v>898</v>
      </c>
      <c r="D665" s="219">
        <v>38456580</v>
      </c>
      <c r="E665" s="219">
        <v>0</v>
      </c>
      <c r="F665" s="219">
        <v>0</v>
      </c>
    </row>
    <row r="666" spans="3:6">
      <c r="C666" s="220" t="s">
        <v>899</v>
      </c>
      <c r="D666" s="219">
        <v>10000000</v>
      </c>
      <c r="E666" s="219">
        <v>1000000</v>
      </c>
      <c r="F666" s="219">
        <v>0</v>
      </c>
    </row>
    <row r="667" spans="3:6">
      <c r="C667" s="220" t="s">
        <v>900</v>
      </c>
      <c r="D667" s="219">
        <v>20155391</v>
      </c>
      <c r="E667" s="219">
        <v>1146839</v>
      </c>
      <c r="F667" s="219">
        <v>0</v>
      </c>
    </row>
    <row r="668" spans="3:6">
      <c r="C668" s="220" t="s">
        <v>911</v>
      </c>
      <c r="D668" s="219">
        <v>0</v>
      </c>
      <c r="E668" s="219">
        <v>37000000</v>
      </c>
      <c r="F668" s="219">
        <v>37000000</v>
      </c>
    </row>
    <row r="669" spans="3:6">
      <c r="C669" s="220" t="s">
        <v>901</v>
      </c>
      <c r="D669" s="219">
        <v>12275437</v>
      </c>
      <c r="E669" s="219">
        <v>100</v>
      </c>
      <c r="F669" s="219">
        <v>0</v>
      </c>
    </row>
    <row r="670" spans="3:6">
      <c r="C670" s="220" t="s">
        <v>902</v>
      </c>
      <c r="D670" s="219">
        <v>30217777</v>
      </c>
      <c r="E670" s="219">
        <v>44842000</v>
      </c>
      <c r="F670" s="219">
        <v>44841909.020000003</v>
      </c>
    </row>
    <row r="671" spans="3:6">
      <c r="C671" s="220" t="s">
        <v>903</v>
      </c>
      <c r="D671" s="219">
        <v>69223576</v>
      </c>
      <c r="E671" s="219">
        <v>125799296</v>
      </c>
      <c r="F671" s="219">
        <v>125638198.01000001</v>
      </c>
    </row>
    <row r="672" spans="3:6">
      <c r="C672" s="220" t="s">
        <v>904</v>
      </c>
      <c r="D672" s="219">
        <v>100000000</v>
      </c>
      <c r="E672" s="219">
        <v>700000000</v>
      </c>
      <c r="F672" s="219">
        <v>697354529.17999995</v>
      </c>
    </row>
    <row r="673" spans="3:6">
      <c r="C673" s="220" t="s">
        <v>905</v>
      </c>
      <c r="D673" s="219">
        <v>120757727</v>
      </c>
      <c r="E673" s="219">
        <v>196882604</v>
      </c>
      <c r="F673" s="219">
        <v>150128957.75</v>
      </c>
    </row>
    <row r="674" spans="3:6">
      <c r="C674" s="220" t="s">
        <v>906</v>
      </c>
      <c r="D674" s="219">
        <v>15836387</v>
      </c>
      <c r="E674" s="219">
        <v>0</v>
      </c>
      <c r="F674" s="219">
        <v>0</v>
      </c>
    </row>
    <row r="675" spans="3:6">
      <c r="C675" s="218" t="s">
        <v>324</v>
      </c>
      <c r="D675" s="219">
        <v>143184864</v>
      </c>
      <c r="E675" s="219">
        <v>484393507.08999997</v>
      </c>
      <c r="F675" s="219">
        <v>331751783.44000006</v>
      </c>
    </row>
    <row r="676" spans="3:6">
      <c r="C676" s="220" t="s">
        <v>907</v>
      </c>
      <c r="D676" s="219">
        <v>46099145</v>
      </c>
      <c r="E676" s="219">
        <v>45908000</v>
      </c>
      <c r="F676" s="219">
        <v>45907916.100000001</v>
      </c>
    </row>
    <row r="677" spans="3:6">
      <c r="C677" s="220" t="s">
        <v>908</v>
      </c>
      <c r="D677" s="219">
        <v>54198739</v>
      </c>
      <c r="E677" s="219">
        <v>192898739</v>
      </c>
      <c r="F677" s="219">
        <v>92124126.540000007</v>
      </c>
    </row>
    <row r="678" spans="3:6">
      <c r="C678" s="220" t="s">
        <v>909</v>
      </c>
      <c r="D678" s="219">
        <v>0</v>
      </c>
      <c r="E678" s="219">
        <v>78542000.010000005</v>
      </c>
      <c r="F678" s="219">
        <v>49427609.119999997</v>
      </c>
    </row>
    <row r="679" spans="3:6">
      <c r="C679" s="220" t="s">
        <v>910</v>
      </c>
      <c r="D679" s="219">
        <v>0</v>
      </c>
      <c r="E679" s="219">
        <v>26044768.079999998</v>
      </c>
      <c r="F679" s="219">
        <v>4688058.25</v>
      </c>
    </row>
    <row r="680" spans="3:6">
      <c r="C680" s="220" t="s">
        <v>911</v>
      </c>
      <c r="D680" s="219">
        <v>42886980</v>
      </c>
      <c r="E680" s="219">
        <v>30000000</v>
      </c>
      <c r="F680" s="219">
        <v>29391683.710000001</v>
      </c>
    </row>
    <row r="681" spans="3:6">
      <c r="C681" s="220" t="s">
        <v>904</v>
      </c>
      <c r="D681" s="219">
        <v>0</v>
      </c>
      <c r="E681" s="219">
        <v>111000000</v>
      </c>
      <c r="F681" s="219">
        <v>110212389.72</v>
      </c>
    </row>
    <row r="682" spans="3:6">
      <c r="C682" s="218" t="s">
        <v>325</v>
      </c>
      <c r="D682" s="219">
        <v>0</v>
      </c>
      <c r="E682" s="219">
        <v>44003100</v>
      </c>
      <c r="F682" s="219">
        <v>44003061.590000004</v>
      </c>
    </row>
    <row r="683" spans="3:6">
      <c r="C683" s="220" t="s">
        <v>903</v>
      </c>
      <c r="D683" s="219">
        <v>0</v>
      </c>
      <c r="E683" s="219">
        <v>44003100</v>
      </c>
      <c r="F683" s="219">
        <v>44003061.590000004</v>
      </c>
    </row>
    <row r="684" spans="3:6">
      <c r="C684" s="68" t="s">
        <v>340</v>
      </c>
      <c r="D684" s="169">
        <v>1498177270</v>
      </c>
      <c r="E684" s="169">
        <v>2217071122.48</v>
      </c>
      <c r="F684" s="169">
        <v>2124180492.6499999</v>
      </c>
    </row>
    <row r="685" spans="3:6">
      <c r="C685" s="218" t="s">
        <v>323</v>
      </c>
      <c r="D685" s="219">
        <v>1473680528</v>
      </c>
      <c r="E685" s="219">
        <v>2199965680.9099998</v>
      </c>
      <c r="F685" s="219">
        <v>2115687356.9099998</v>
      </c>
    </row>
    <row r="686" spans="3:6">
      <c r="C686" s="220" t="s">
        <v>912</v>
      </c>
      <c r="D686" s="219">
        <v>24072499</v>
      </c>
      <c r="E686" s="219">
        <v>0</v>
      </c>
      <c r="F686" s="219">
        <v>0</v>
      </c>
    </row>
    <row r="687" spans="3:6">
      <c r="C687" s="220" t="s">
        <v>913</v>
      </c>
      <c r="D687" s="219">
        <v>15305469</v>
      </c>
      <c r="E687" s="219">
        <v>15305469</v>
      </c>
      <c r="F687" s="219">
        <v>7177413.6500000004</v>
      </c>
    </row>
    <row r="688" spans="3:6">
      <c r="C688" s="220" t="s">
        <v>914</v>
      </c>
      <c r="D688" s="219">
        <v>103320931</v>
      </c>
      <c r="E688" s="219">
        <v>681465931</v>
      </c>
      <c r="F688" s="219">
        <v>661229325.32999992</v>
      </c>
    </row>
    <row r="689" spans="3:6">
      <c r="C689" s="220" t="s">
        <v>1954</v>
      </c>
      <c r="D689" s="219">
        <v>0</v>
      </c>
      <c r="E689" s="219">
        <v>100000</v>
      </c>
      <c r="F689" s="219">
        <v>0</v>
      </c>
    </row>
    <row r="690" spans="3:6">
      <c r="C690" s="220" t="s">
        <v>915</v>
      </c>
      <c r="D690" s="219">
        <v>7036873</v>
      </c>
      <c r="E690" s="219">
        <v>3303102.15</v>
      </c>
      <c r="F690" s="219">
        <v>0</v>
      </c>
    </row>
    <row r="691" spans="3:6">
      <c r="C691" s="220" t="s">
        <v>916</v>
      </c>
      <c r="D691" s="219">
        <v>4844222</v>
      </c>
      <c r="E691" s="219">
        <v>111093.14</v>
      </c>
      <c r="F691" s="219">
        <v>0</v>
      </c>
    </row>
    <row r="692" spans="3:6">
      <c r="C692" s="220" t="s">
        <v>917</v>
      </c>
      <c r="D692" s="219">
        <v>18428206</v>
      </c>
      <c r="E692" s="219">
        <v>14412275</v>
      </c>
      <c r="F692" s="219">
        <v>13864629.68</v>
      </c>
    </row>
    <row r="693" spans="3:6">
      <c r="C693" s="220" t="s">
        <v>918</v>
      </c>
      <c r="D693" s="219">
        <v>1875179</v>
      </c>
      <c r="E693" s="219">
        <v>116190</v>
      </c>
      <c r="F693" s="219">
        <v>0</v>
      </c>
    </row>
    <row r="694" spans="3:6">
      <c r="C694" s="220" t="s">
        <v>919</v>
      </c>
      <c r="D694" s="219">
        <v>11762181</v>
      </c>
      <c r="E694" s="219">
        <v>6194832</v>
      </c>
      <c r="F694" s="219">
        <v>3355865.36</v>
      </c>
    </row>
    <row r="695" spans="3:6">
      <c r="C695" s="220" t="s">
        <v>920</v>
      </c>
      <c r="D695" s="219">
        <v>4844222</v>
      </c>
      <c r="E695" s="219">
        <v>1597604</v>
      </c>
      <c r="F695" s="219">
        <v>1038082.83</v>
      </c>
    </row>
    <row r="696" spans="3:6">
      <c r="C696" s="220" t="s">
        <v>921</v>
      </c>
      <c r="D696" s="219">
        <v>7036873</v>
      </c>
      <c r="E696" s="219">
        <v>1861543</v>
      </c>
      <c r="F696" s="219">
        <v>0</v>
      </c>
    </row>
    <row r="697" spans="3:6">
      <c r="C697" s="220" t="s">
        <v>922</v>
      </c>
      <c r="D697" s="219">
        <v>57467939</v>
      </c>
      <c r="E697" s="219">
        <v>31564939</v>
      </c>
      <c r="F697" s="219">
        <v>24277276.73</v>
      </c>
    </row>
    <row r="698" spans="3:6">
      <c r="C698" s="220" t="s">
        <v>923</v>
      </c>
      <c r="D698" s="219">
        <v>62745808</v>
      </c>
      <c r="E698" s="219">
        <v>32376838</v>
      </c>
      <c r="F698" s="219">
        <v>32376278.98</v>
      </c>
    </row>
    <row r="699" spans="3:6">
      <c r="C699" s="220" t="s">
        <v>924</v>
      </c>
      <c r="D699" s="219">
        <v>8679557</v>
      </c>
      <c r="E699" s="219">
        <v>10000000</v>
      </c>
      <c r="F699" s="219">
        <v>6114766.2999999998</v>
      </c>
    </row>
    <row r="700" spans="3:6">
      <c r="C700" s="220" t="s">
        <v>1972</v>
      </c>
      <c r="D700" s="219">
        <v>0</v>
      </c>
      <c r="E700" s="219">
        <v>6303584.0099999998</v>
      </c>
      <c r="F700" s="219">
        <v>4223338.74</v>
      </c>
    </row>
    <row r="701" spans="3:6">
      <c r="C701" s="220" t="s">
        <v>925</v>
      </c>
      <c r="D701" s="219">
        <v>30000000</v>
      </c>
      <c r="E701" s="219">
        <v>30000114</v>
      </c>
      <c r="F701" s="219">
        <v>30000000</v>
      </c>
    </row>
    <row r="702" spans="3:6">
      <c r="C702" s="220" t="s">
        <v>926</v>
      </c>
      <c r="D702" s="219">
        <v>9195495</v>
      </c>
      <c r="E702" s="219">
        <v>9195495</v>
      </c>
      <c r="F702" s="219">
        <v>9195495</v>
      </c>
    </row>
    <row r="703" spans="3:6">
      <c r="C703" s="220" t="s">
        <v>927</v>
      </c>
      <c r="D703" s="219">
        <v>22405690</v>
      </c>
      <c r="E703" s="219">
        <v>22405690</v>
      </c>
      <c r="F703" s="219">
        <v>22405690</v>
      </c>
    </row>
    <row r="704" spans="3:6">
      <c r="C704" s="220" t="s">
        <v>928</v>
      </c>
      <c r="D704" s="219">
        <v>5229408</v>
      </c>
      <c r="E704" s="219">
        <v>7242870.7299999995</v>
      </c>
      <c r="F704" s="219">
        <v>7242870.3599999994</v>
      </c>
    </row>
    <row r="705" spans="3:6">
      <c r="C705" s="220" t="s">
        <v>929</v>
      </c>
      <c r="D705" s="219">
        <v>24706655</v>
      </c>
      <c r="E705" s="219">
        <v>24000000</v>
      </c>
      <c r="F705" s="219">
        <v>24000000</v>
      </c>
    </row>
    <row r="706" spans="3:6">
      <c r="C706" s="220" t="s">
        <v>2002</v>
      </c>
      <c r="D706" s="219">
        <v>0</v>
      </c>
      <c r="E706" s="219">
        <v>6000000</v>
      </c>
      <c r="F706" s="219">
        <v>4317051</v>
      </c>
    </row>
    <row r="707" spans="3:6">
      <c r="C707" s="220" t="s">
        <v>930</v>
      </c>
      <c r="D707" s="219">
        <v>20000000</v>
      </c>
      <c r="E707" s="219">
        <v>12000000</v>
      </c>
      <c r="F707" s="219">
        <v>5089617.9800000004</v>
      </c>
    </row>
    <row r="708" spans="3:6">
      <c r="C708" s="220" t="s">
        <v>931</v>
      </c>
      <c r="D708" s="219">
        <v>25000000</v>
      </c>
      <c r="E708" s="219">
        <v>40000000</v>
      </c>
      <c r="F708" s="219">
        <v>39795521.520000003</v>
      </c>
    </row>
    <row r="709" spans="3:6">
      <c r="C709" s="220" t="s">
        <v>932</v>
      </c>
      <c r="D709" s="219">
        <v>30000000</v>
      </c>
      <c r="E709" s="219">
        <v>83652800</v>
      </c>
      <c r="F709" s="219">
        <v>83651827.170000002</v>
      </c>
    </row>
    <row r="710" spans="3:6">
      <c r="C710" s="220" t="s">
        <v>1884</v>
      </c>
      <c r="D710" s="219">
        <v>0</v>
      </c>
      <c r="E710" s="219">
        <v>4326267</v>
      </c>
      <c r="F710" s="219">
        <v>0</v>
      </c>
    </row>
    <row r="711" spans="3:6">
      <c r="C711" s="220" t="s">
        <v>933</v>
      </c>
      <c r="D711" s="219">
        <v>2929951</v>
      </c>
      <c r="E711" s="219">
        <v>2929951.01</v>
      </c>
      <c r="F711" s="219">
        <v>0</v>
      </c>
    </row>
    <row r="712" spans="3:6">
      <c r="C712" s="220" t="s">
        <v>934</v>
      </c>
      <c r="D712" s="219">
        <v>5137508</v>
      </c>
      <c r="E712" s="219">
        <v>103365.66</v>
      </c>
      <c r="F712" s="219">
        <v>0</v>
      </c>
    </row>
    <row r="713" spans="3:6">
      <c r="C713" s="220" t="s">
        <v>935</v>
      </c>
      <c r="D713" s="219">
        <v>2929951</v>
      </c>
      <c r="E713" s="219">
        <v>2929951.01</v>
      </c>
      <c r="F713" s="219">
        <v>0</v>
      </c>
    </row>
    <row r="714" spans="3:6">
      <c r="C714" s="220" t="s">
        <v>936</v>
      </c>
      <c r="D714" s="219">
        <v>4368873</v>
      </c>
      <c r="E714" s="219">
        <v>106331.34</v>
      </c>
      <c r="F714" s="219">
        <v>0</v>
      </c>
    </row>
    <row r="715" spans="3:6">
      <c r="C715" s="220" t="s">
        <v>937</v>
      </c>
      <c r="D715" s="219">
        <v>7204080</v>
      </c>
      <c r="E715" s="219">
        <v>114766.05</v>
      </c>
      <c r="F715" s="219">
        <v>0</v>
      </c>
    </row>
    <row r="716" spans="3:6">
      <c r="C716" s="220" t="s">
        <v>938</v>
      </c>
      <c r="D716" s="219">
        <v>3004912</v>
      </c>
      <c r="E716" s="219">
        <v>111583.61</v>
      </c>
      <c r="F716" s="219">
        <v>0</v>
      </c>
    </row>
    <row r="717" spans="3:6">
      <c r="C717" s="220" t="s">
        <v>939</v>
      </c>
      <c r="D717" s="219">
        <v>65620558</v>
      </c>
      <c r="E717" s="219">
        <v>235924282</v>
      </c>
      <c r="F717" s="219">
        <v>224697643.46000001</v>
      </c>
    </row>
    <row r="718" spans="3:6">
      <c r="C718" s="220" t="s">
        <v>940</v>
      </c>
      <c r="D718" s="219">
        <v>3687187</v>
      </c>
      <c r="E718" s="219">
        <v>113978.6</v>
      </c>
      <c r="F718" s="219">
        <v>0</v>
      </c>
    </row>
    <row r="719" spans="3:6">
      <c r="C719" s="220" t="s">
        <v>941</v>
      </c>
      <c r="D719" s="219">
        <v>3687187</v>
      </c>
      <c r="E719" s="219">
        <v>113978.6</v>
      </c>
      <c r="F719" s="219">
        <v>0</v>
      </c>
    </row>
    <row r="720" spans="3:6">
      <c r="C720" s="220" t="s">
        <v>942</v>
      </c>
      <c r="D720" s="219">
        <v>13975681</v>
      </c>
      <c r="E720" s="219">
        <v>0</v>
      </c>
      <c r="F720" s="219">
        <v>0</v>
      </c>
    </row>
    <row r="721" spans="3:6">
      <c r="C721" s="220" t="s">
        <v>943</v>
      </c>
      <c r="D721" s="219">
        <v>10152268</v>
      </c>
      <c r="E721" s="219">
        <v>10152268</v>
      </c>
      <c r="F721" s="219">
        <v>10152238.66</v>
      </c>
    </row>
    <row r="722" spans="3:6">
      <c r="C722" s="220" t="s">
        <v>944</v>
      </c>
      <c r="D722" s="219">
        <v>70946399</v>
      </c>
      <c r="E722" s="219">
        <v>399079</v>
      </c>
      <c r="F722" s="219">
        <v>0</v>
      </c>
    </row>
    <row r="723" spans="3:6">
      <c r="C723" s="220" t="s">
        <v>945</v>
      </c>
      <c r="D723" s="219">
        <v>736903086</v>
      </c>
      <c r="E723" s="219">
        <v>863578928</v>
      </c>
      <c r="F723" s="219">
        <v>862189623.27999997</v>
      </c>
    </row>
    <row r="724" spans="3:6">
      <c r="C724" s="220" t="s">
        <v>946</v>
      </c>
      <c r="D724" s="219">
        <v>49175680</v>
      </c>
      <c r="E724" s="219">
        <v>39850581</v>
      </c>
      <c r="F724" s="219">
        <v>39292800.879999995</v>
      </c>
    </row>
    <row r="725" spans="3:6">
      <c r="C725" s="218" t="s">
        <v>324</v>
      </c>
      <c r="D725" s="219">
        <v>24496742</v>
      </c>
      <c r="E725" s="219">
        <v>17105441.57</v>
      </c>
      <c r="F725" s="219">
        <v>8493135.7400000002</v>
      </c>
    </row>
    <row r="726" spans="3:6">
      <c r="C726" s="220" t="s">
        <v>947</v>
      </c>
      <c r="D726" s="219">
        <v>0</v>
      </c>
      <c r="E726" s="219">
        <v>1704813.55</v>
      </c>
      <c r="F726" s="219">
        <v>1704813.26</v>
      </c>
    </row>
    <row r="727" spans="3:6">
      <c r="C727" s="220" t="s">
        <v>948</v>
      </c>
      <c r="D727" s="219">
        <v>16198552</v>
      </c>
      <c r="E727" s="219">
        <v>0</v>
      </c>
      <c r="F727" s="219">
        <v>0</v>
      </c>
    </row>
    <row r="728" spans="3:6">
      <c r="C728" s="220" t="s">
        <v>949</v>
      </c>
      <c r="D728" s="219">
        <v>0</v>
      </c>
      <c r="E728" s="219">
        <v>15400438.02</v>
      </c>
      <c r="F728" s="219">
        <v>6788322.4799999995</v>
      </c>
    </row>
    <row r="729" spans="3:6">
      <c r="C729" s="220" t="s">
        <v>950</v>
      </c>
      <c r="D729" s="219">
        <v>8298190</v>
      </c>
      <c r="E729" s="219">
        <v>190</v>
      </c>
      <c r="F729" s="219">
        <v>0</v>
      </c>
    </row>
    <row r="730" spans="3:6">
      <c r="C730" s="68" t="s">
        <v>341</v>
      </c>
      <c r="D730" s="169">
        <v>4905265143</v>
      </c>
      <c r="E730" s="169">
        <v>4862495661.6199999</v>
      </c>
      <c r="F730" s="169">
        <v>2957702174.4000001</v>
      </c>
    </row>
    <row r="731" spans="3:6">
      <c r="C731" s="218" t="s">
        <v>323</v>
      </c>
      <c r="D731" s="219">
        <v>1890790749</v>
      </c>
      <c r="E731" s="219">
        <v>2418021267.6199999</v>
      </c>
      <c r="F731" s="219">
        <v>2194781546.7800002</v>
      </c>
    </row>
    <row r="732" spans="3:6">
      <c r="C732" s="220" t="s">
        <v>951</v>
      </c>
      <c r="D732" s="219">
        <v>793946</v>
      </c>
      <c r="E732" s="219">
        <v>578611</v>
      </c>
      <c r="F732" s="219">
        <v>0</v>
      </c>
    </row>
    <row r="733" spans="3:6">
      <c r="C733" s="220" t="s">
        <v>952</v>
      </c>
      <c r="D733" s="219">
        <v>2411805</v>
      </c>
      <c r="E733" s="219">
        <v>3397540</v>
      </c>
      <c r="F733" s="219">
        <v>2717951.64</v>
      </c>
    </row>
    <row r="734" spans="3:6">
      <c r="C734" s="220" t="s">
        <v>953</v>
      </c>
      <c r="D734" s="219">
        <v>900000000</v>
      </c>
      <c r="E734" s="219">
        <v>556000000</v>
      </c>
      <c r="F734" s="219">
        <v>522741056.81</v>
      </c>
    </row>
    <row r="735" spans="3:6">
      <c r="C735" s="220" t="s">
        <v>954</v>
      </c>
      <c r="D735" s="219">
        <v>0</v>
      </c>
      <c r="E735" s="219">
        <v>32107196</v>
      </c>
      <c r="F735" s="219">
        <v>0</v>
      </c>
    </row>
    <row r="736" spans="3:6">
      <c r="C736" s="220" t="s">
        <v>955</v>
      </c>
      <c r="D736" s="219">
        <v>793946</v>
      </c>
      <c r="E736" s="219">
        <v>578611</v>
      </c>
      <c r="F736" s="219">
        <v>0</v>
      </c>
    </row>
    <row r="737" spans="3:6">
      <c r="C737" s="220" t="s">
        <v>956</v>
      </c>
      <c r="D737" s="219">
        <v>7036874</v>
      </c>
      <c r="E737" s="219">
        <v>115608.65</v>
      </c>
      <c r="F737" s="219">
        <v>0</v>
      </c>
    </row>
    <row r="738" spans="3:6">
      <c r="C738" s="220" t="s">
        <v>957</v>
      </c>
      <c r="D738" s="219">
        <v>1288275</v>
      </c>
      <c r="E738" s="219">
        <v>107294</v>
      </c>
      <c r="F738" s="219">
        <v>0</v>
      </c>
    </row>
    <row r="739" spans="3:6">
      <c r="C739" s="220" t="s">
        <v>958</v>
      </c>
      <c r="D739" s="219">
        <v>793946</v>
      </c>
      <c r="E739" s="219">
        <v>578611</v>
      </c>
      <c r="F739" s="219">
        <v>0</v>
      </c>
    </row>
    <row r="740" spans="3:6">
      <c r="C740" s="220" t="s">
        <v>959</v>
      </c>
      <c r="D740" s="219">
        <v>1830442</v>
      </c>
      <c r="E740" s="219">
        <v>1184438</v>
      </c>
      <c r="F740" s="219">
        <v>0</v>
      </c>
    </row>
    <row r="741" spans="3:6">
      <c r="C741" s="220" t="s">
        <v>960</v>
      </c>
      <c r="D741" s="219">
        <v>12210754</v>
      </c>
      <c r="E741" s="219">
        <v>0</v>
      </c>
      <c r="F741" s="219">
        <v>0</v>
      </c>
    </row>
    <row r="742" spans="3:6">
      <c r="C742" s="220" t="s">
        <v>961</v>
      </c>
      <c r="D742" s="219">
        <v>50000000</v>
      </c>
      <c r="E742" s="219">
        <v>17644920</v>
      </c>
      <c r="F742" s="219">
        <v>0</v>
      </c>
    </row>
    <row r="743" spans="3:6">
      <c r="C743" s="220" t="s">
        <v>962</v>
      </c>
      <c r="D743" s="219">
        <v>60004371</v>
      </c>
      <c r="E743" s="219">
        <v>39782270</v>
      </c>
      <c r="F743" s="219">
        <v>39777685.399999999</v>
      </c>
    </row>
    <row r="744" spans="3:6">
      <c r="C744" s="220" t="s">
        <v>963</v>
      </c>
      <c r="D744" s="219">
        <v>5000000</v>
      </c>
      <c r="E744" s="219">
        <v>19000000</v>
      </c>
      <c r="F744" s="219">
        <v>13184351.67</v>
      </c>
    </row>
    <row r="745" spans="3:6">
      <c r="C745" s="220" t="s">
        <v>964</v>
      </c>
      <c r="D745" s="219">
        <v>97691808</v>
      </c>
      <c r="E745" s="219">
        <v>34067218</v>
      </c>
      <c r="F745" s="219">
        <v>31624144.780000001</v>
      </c>
    </row>
    <row r="746" spans="3:6">
      <c r="C746" s="220" t="s">
        <v>1973</v>
      </c>
      <c r="D746" s="219">
        <v>0</v>
      </c>
      <c r="E746" s="219">
        <v>5657326.9699999997</v>
      </c>
      <c r="F746" s="219">
        <v>3664757.0199999996</v>
      </c>
    </row>
    <row r="747" spans="3:6">
      <c r="C747" s="220" t="s">
        <v>965</v>
      </c>
      <c r="D747" s="219">
        <v>223697782</v>
      </c>
      <c r="E747" s="219">
        <v>379104682</v>
      </c>
      <c r="F747" s="219">
        <v>375685276.70000005</v>
      </c>
    </row>
    <row r="748" spans="3:6">
      <c r="C748" s="220" t="s">
        <v>966</v>
      </c>
      <c r="D748" s="219">
        <v>76016568</v>
      </c>
      <c r="E748" s="219">
        <v>565530000</v>
      </c>
      <c r="F748" s="219">
        <v>465523197.72000003</v>
      </c>
    </row>
    <row r="749" spans="3:6">
      <c r="C749" s="220" t="s">
        <v>967</v>
      </c>
      <c r="D749" s="219">
        <v>1386356</v>
      </c>
      <c r="E749" s="219">
        <v>1608021</v>
      </c>
      <c r="F749" s="219">
        <v>1607968.23</v>
      </c>
    </row>
    <row r="750" spans="3:6">
      <c r="C750" s="220" t="s">
        <v>968</v>
      </c>
      <c r="D750" s="219">
        <v>2571728</v>
      </c>
      <c r="E750" s="219">
        <v>4096024</v>
      </c>
      <c r="F750" s="219">
        <v>4095942.31</v>
      </c>
    </row>
    <row r="751" spans="3:6">
      <c r="C751" s="220" t="s">
        <v>969</v>
      </c>
      <c r="D751" s="219">
        <v>1658212</v>
      </c>
      <c r="E751" s="219">
        <v>1227543</v>
      </c>
      <c r="F751" s="219">
        <v>0</v>
      </c>
    </row>
    <row r="752" spans="3:6">
      <c r="C752" s="220" t="s">
        <v>970</v>
      </c>
      <c r="D752" s="219">
        <v>1658212</v>
      </c>
      <c r="E752" s="219">
        <v>2484243</v>
      </c>
      <c r="F752" s="219">
        <v>2484155.59</v>
      </c>
    </row>
    <row r="753" spans="3:6">
      <c r="C753" s="220" t="s">
        <v>971</v>
      </c>
      <c r="D753" s="219">
        <v>1386356</v>
      </c>
      <c r="E753" s="219">
        <v>1608021</v>
      </c>
      <c r="F753" s="219">
        <v>1405222.16</v>
      </c>
    </row>
    <row r="754" spans="3:6">
      <c r="C754" s="220" t="s">
        <v>972</v>
      </c>
      <c r="D754" s="219">
        <v>25000000</v>
      </c>
      <c r="E754" s="219">
        <v>16463306</v>
      </c>
      <c r="F754" s="219">
        <v>2235993.92</v>
      </c>
    </row>
    <row r="755" spans="3:6">
      <c r="C755" s="220" t="s">
        <v>973</v>
      </c>
      <c r="D755" s="219">
        <v>145335</v>
      </c>
      <c r="E755" s="219">
        <v>11410</v>
      </c>
      <c r="F755" s="219">
        <v>0</v>
      </c>
    </row>
    <row r="756" spans="3:6">
      <c r="C756" s="220" t="s">
        <v>974</v>
      </c>
      <c r="D756" s="219">
        <v>1552464</v>
      </c>
      <c r="E756" s="219">
        <v>100</v>
      </c>
      <c r="F756" s="219">
        <v>0</v>
      </c>
    </row>
    <row r="757" spans="3:6">
      <c r="C757" s="220" t="s">
        <v>975</v>
      </c>
      <c r="D757" s="219">
        <v>2408296</v>
      </c>
      <c r="E757" s="219">
        <v>105738</v>
      </c>
      <c r="F757" s="219">
        <v>0</v>
      </c>
    </row>
    <row r="758" spans="3:6">
      <c r="C758" s="220" t="s">
        <v>976</v>
      </c>
      <c r="D758" s="219">
        <v>1552464</v>
      </c>
      <c r="E758" s="219">
        <v>100</v>
      </c>
      <c r="F758" s="219">
        <v>0</v>
      </c>
    </row>
    <row r="759" spans="3:6">
      <c r="C759" s="220" t="s">
        <v>977</v>
      </c>
      <c r="D759" s="219">
        <v>1292069</v>
      </c>
      <c r="E759" s="219">
        <v>107673</v>
      </c>
      <c r="F759" s="219">
        <v>0</v>
      </c>
    </row>
    <row r="760" spans="3:6">
      <c r="C760" s="220" t="s">
        <v>978</v>
      </c>
      <c r="D760" s="219">
        <v>1292069</v>
      </c>
      <c r="E760" s="219">
        <v>107673</v>
      </c>
      <c r="F760" s="219">
        <v>0</v>
      </c>
    </row>
    <row r="761" spans="3:6">
      <c r="C761" s="220" t="s">
        <v>979</v>
      </c>
      <c r="D761" s="219">
        <v>1524615</v>
      </c>
      <c r="E761" s="219">
        <v>1093946</v>
      </c>
      <c r="F761" s="219">
        <v>0</v>
      </c>
    </row>
    <row r="762" spans="3:6">
      <c r="C762" s="220" t="s">
        <v>980</v>
      </c>
      <c r="D762" s="219">
        <v>1524615</v>
      </c>
      <c r="E762" s="219">
        <v>1093946</v>
      </c>
      <c r="F762" s="219">
        <v>0</v>
      </c>
    </row>
    <row r="763" spans="3:6">
      <c r="C763" s="220" t="s">
        <v>981</v>
      </c>
      <c r="D763" s="219">
        <v>1290217</v>
      </c>
      <c r="E763" s="219">
        <v>1074882</v>
      </c>
      <c r="F763" s="219">
        <v>0</v>
      </c>
    </row>
    <row r="764" spans="3:6">
      <c r="C764" s="220" t="s">
        <v>982</v>
      </c>
      <c r="D764" s="219">
        <v>2467692</v>
      </c>
      <c r="E764" s="219">
        <v>1821688</v>
      </c>
      <c r="F764" s="219">
        <v>0</v>
      </c>
    </row>
    <row r="765" spans="3:6">
      <c r="C765" s="220" t="s">
        <v>983</v>
      </c>
      <c r="D765" s="219">
        <v>1083448</v>
      </c>
      <c r="E765" s="219">
        <v>652779</v>
      </c>
      <c r="F765" s="219">
        <v>652000</v>
      </c>
    </row>
    <row r="766" spans="3:6">
      <c r="C766" s="220" t="s">
        <v>984</v>
      </c>
      <c r="D766" s="219">
        <v>7000000</v>
      </c>
      <c r="E766" s="219">
        <v>6529186</v>
      </c>
      <c r="F766" s="219">
        <v>5024311.28</v>
      </c>
    </row>
    <row r="767" spans="3:6">
      <c r="C767" s="220" t="s">
        <v>985</v>
      </c>
      <c r="D767" s="219">
        <v>1083448</v>
      </c>
      <c r="E767" s="219">
        <v>652779</v>
      </c>
      <c r="F767" s="219">
        <v>652000</v>
      </c>
    </row>
    <row r="768" spans="3:6">
      <c r="C768" s="220" t="s">
        <v>986</v>
      </c>
      <c r="D768" s="219">
        <v>1083448</v>
      </c>
      <c r="E768" s="219">
        <v>652779</v>
      </c>
      <c r="F768" s="219">
        <v>652000</v>
      </c>
    </row>
    <row r="769" spans="3:6">
      <c r="C769" s="220" t="s">
        <v>987</v>
      </c>
      <c r="D769" s="219">
        <v>10000000</v>
      </c>
      <c r="E769" s="219">
        <v>142088260</v>
      </c>
      <c r="F769" s="219">
        <v>142087815.75999999</v>
      </c>
    </row>
    <row r="770" spans="3:6">
      <c r="C770" s="220" t="s">
        <v>988</v>
      </c>
      <c r="D770" s="219">
        <v>49509381</v>
      </c>
      <c r="E770" s="219">
        <v>58831950</v>
      </c>
      <c r="F770" s="219">
        <v>58764000.740000002</v>
      </c>
    </row>
    <row r="771" spans="3:6">
      <c r="C771" s="220" t="s">
        <v>989</v>
      </c>
      <c r="D771" s="219">
        <v>56815896</v>
      </c>
      <c r="E771" s="219">
        <v>40956579</v>
      </c>
      <c r="F771" s="219">
        <v>40956579</v>
      </c>
    </row>
    <row r="772" spans="3:6">
      <c r="C772" s="220" t="s">
        <v>990</v>
      </c>
      <c r="D772" s="219">
        <v>53002068</v>
      </c>
      <c r="E772" s="219">
        <v>43487114</v>
      </c>
      <c r="F772" s="219">
        <v>43479408.5</v>
      </c>
    </row>
    <row r="773" spans="3:6">
      <c r="C773" s="220" t="s">
        <v>991</v>
      </c>
      <c r="D773" s="219">
        <v>89928181</v>
      </c>
      <c r="E773" s="219">
        <v>263418370</v>
      </c>
      <c r="F773" s="219">
        <v>263418369.56</v>
      </c>
    </row>
    <row r="774" spans="3:6">
      <c r="C774" s="220" t="s">
        <v>992</v>
      </c>
      <c r="D774" s="219">
        <v>93502610</v>
      </c>
      <c r="E774" s="219">
        <v>83273749</v>
      </c>
      <c r="F774" s="219">
        <v>83214831.400000006</v>
      </c>
    </row>
    <row r="775" spans="3:6">
      <c r="C775" s="220" t="s">
        <v>993</v>
      </c>
      <c r="D775" s="219">
        <v>39501052</v>
      </c>
      <c r="E775" s="219">
        <v>89139082</v>
      </c>
      <c r="F775" s="219">
        <v>89132526.590000004</v>
      </c>
    </row>
    <row r="776" spans="3:6">
      <c r="C776" s="218" t="s">
        <v>326</v>
      </c>
      <c r="D776" s="219">
        <v>3014474394</v>
      </c>
      <c r="E776" s="219">
        <v>2444474394</v>
      </c>
      <c r="F776" s="219">
        <v>762920627.62</v>
      </c>
    </row>
    <row r="777" spans="3:6">
      <c r="C777" s="220" t="s">
        <v>994</v>
      </c>
      <c r="D777" s="219">
        <v>3014474394</v>
      </c>
      <c r="E777" s="219">
        <v>2444474394</v>
      </c>
      <c r="F777" s="219">
        <v>762920627.62</v>
      </c>
    </row>
    <row r="778" spans="3:6">
      <c r="C778" s="68" t="s">
        <v>342</v>
      </c>
      <c r="D778" s="169">
        <v>708754976</v>
      </c>
      <c r="E778" s="169">
        <v>3089304478.8600001</v>
      </c>
      <c r="F778" s="169">
        <v>2921091237.3099999</v>
      </c>
    </row>
    <row r="779" spans="3:6">
      <c r="C779" s="218" t="s">
        <v>323</v>
      </c>
      <c r="D779" s="219">
        <v>391443082</v>
      </c>
      <c r="E779" s="219">
        <v>2312333288.9200001</v>
      </c>
      <c r="F779" s="219">
        <v>2222130497.1399999</v>
      </c>
    </row>
    <row r="780" spans="3:6">
      <c r="C780" s="220" t="s">
        <v>995</v>
      </c>
      <c r="D780" s="219">
        <v>53100000</v>
      </c>
      <c r="E780" s="219">
        <v>150151459</v>
      </c>
      <c r="F780" s="219">
        <v>79288332.079999998</v>
      </c>
    </row>
    <row r="781" spans="3:6">
      <c r="C781" s="220" t="s">
        <v>996</v>
      </c>
      <c r="D781" s="219">
        <v>1000000</v>
      </c>
      <c r="E781" s="219">
        <v>1601029631</v>
      </c>
      <c r="F781" s="219">
        <v>1601029630.5999999</v>
      </c>
    </row>
    <row r="782" spans="3:6">
      <c r="C782" s="220" t="s">
        <v>997</v>
      </c>
      <c r="D782" s="219">
        <v>4364944</v>
      </c>
      <c r="E782" s="219">
        <v>112039.46</v>
      </c>
      <c r="F782" s="219">
        <v>0</v>
      </c>
    </row>
    <row r="783" spans="3:6">
      <c r="C783" s="220" t="s">
        <v>998</v>
      </c>
      <c r="D783" s="219">
        <v>1875179</v>
      </c>
      <c r="E783" s="219">
        <v>116190</v>
      </c>
      <c r="F783" s="219">
        <v>0</v>
      </c>
    </row>
    <row r="784" spans="3:6">
      <c r="C784" s="220" t="s">
        <v>999</v>
      </c>
      <c r="D784" s="219">
        <v>6352861</v>
      </c>
      <c r="E784" s="219">
        <v>103638.1</v>
      </c>
      <c r="F784" s="219">
        <v>0</v>
      </c>
    </row>
    <row r="785" spans="3:6">
      <c r="C785" s="220" t="s">
        <v>1000</v>
      </c>
      <c r="D785" s="219">
        <v>3424658</v>
      </c>
      <c r="E785" s="219">
        <v>3424658</v>
      </c>
      <c r="F785" s="219">
        <v>3191848.9</v>
      </c>
    </row>
    <row r="786" spans="3:6">
      <c r="C786" s="220" t="s">
        <v>1001</v>
      </c>
      <c r="D786" s="219">
        <v>2125528</v>
      </c>
      <c r="E786" s="219">
        <v>101691</v>
      </c>
      <c r="F786" s="219">
        <v>0</v>
      </c>
    </row>
    <row r="787" spans="3:6">
      <c r="C787" s="220" t="s">
        <v>1002</v>
      </c>
      <c r="D787" s="219">
        <v>11123796</v>
      </c>
      <c r="E787" s="219">
        <v>102624.07</v>
      </c>
      <c r="F787" s="219">
        <v>0</v>
      </c>
    </row>
    <row r="788" spans="3:6">
      <c r="C788" s="220" t="s">
        <v>1003</v>
      </c>
      <c r="D788" s="219">
        <v>1000000</v>
      </c>
      <c r="E788" s="219">
        <v>202715000</v>
      </c>
      <c r="F788" s="219">
        <v>202714547.81</v>
      </c>
    </row>
    <row r="789" spans="3:6">
      <c r="C789" s="220" t="s">
        <v>1004</v>
      </c>
      <c r="D789" s="219">
        <v>19508354</v>
      </c>
      <c r="E789" s="219">
        <v>100000</v>
      </c>
      <c r="F789" s="219">
        <v>0</v>
      </c>
    </row>
    <row r="790" spans="3:6">
      <c r="C790" s="220" t="s">
        <v>1005</v>
      </c>
      <c r="D790" s="219">
        <v>87002149</v>
      </c>
      <c r="E790" s="219">
        <v>67980302</v>
      </c>
      <c r="F790" s="219">
        <v>67925733.969999999</v>
      </c>
    </row>
    <row r="791" spans="3:6">
      <c r="C791" s="220" t="s">
        <v>1006</v>
      </c>
      <c r="D791" s="219">
        <v>20000000</v>
      </c>
      <c r="E791" s="219">
        <v>0</v>
      </c>
      <c r="F791" s="219">
        <v>0</v>
      </c>
    </row>
    <row r="792" spans="3:6">
      <c r="C792" s="220" t="s">
        <v>1007</v>
      </c>
      <c r="D792" s="219">
        <v>498000</v>
      </c>
      <c r="E792" s="219">
        <v>0</v>
      </c>
      <c r="F792" s="219">
        <v>0</v>
      </c>
    </row>
    <row r="793" spans="3:6">
      <c r="C793" s="220" t="s">
        <v>1008</v>
      </c>
      <c r="D793" s="219">
        <v>180067613</v>
      </c>
      <c r="E793" s="219">
        <v>286396056.28999996</v>
      </c>
      <c r="F793" s="219">
        <v>267980403.77999997</v>
      </c>
    </row>
    <row r="794" spans="3:6">
      <c r="C794" s="218" t="s">
        <v>324</v>
      </c>
      <c r="D794" s="219">
        <v>306000000</v>
      </c>
      <c r="E794" s="219">
        <v>106571964.94</v>
      </c>
      <c r="F794" s="219">
        <v>54960740.170000002</v>
      </c>
    </row>
    <row r="795" spans="3:6">
      <c r="C795" s="220" t="s">
        <v>1009</v>
      </c>
      <c r="D795" s="219">
        <v>306000000</v>
      </c>
      <c r="E795" s="219">
        <v>106571964.94</v>
      </c>
      <c r="F795" s="219">
        <v>54960740.170000002</v>
      </c>
    </row>
    <row r="796" spans="3:6">
      <c r="C796" s="218" t="s">
        <v>326</v>
      </c>
      <c r="D796" s="219">
        <v>0</v>
      </c>
      <c r="E796" s="219">
        <v>659087331</v>
      </c>
      <c r="F796" s="219">
        <v>644000000</v>
      </c>
    </row>
    <row r="797" spans="3:6">
      <c r="C797" s="220" t="s">
        <v>996</v>
      </c>
      <c r="D797" s="219">
        <v>0</v>
      </c>
      <c r="E797" s="219">
        <v>644000000</v>
      </c>
      <c r="F797" s="219">
        <v>644000000</v>
      </c>
    </row>
    <row r="798" spans="3:6">
      <c r="C798" s="220" t="s">
        <v>1003</v>
      </c>
      <c r="D798" s="219">
        <v>0</v>
      </c>
      <c r="E798" s="219">
        <v>15087331</v>
      </c>
      <c r="F798" s="219">
        <v>0</v>
      </c>
    </row>
    <row r="799" spans="3:6">
      <c r="C799" s="218" t="s">
        <v>332</v>
      </c>
      <c r="D799" s="219">
        <v>11311894</v>
      </c>
      <c r="E799" s="219">
        <v>11311894</v>
      </c>
      <c r="F799" s="219">
        <v>0</v>
      </c>
    </row>
    <row r="800" spans="3:6">
      <c r="C800" s="220" t="s">
        <v>435</v>
      </c>
      <c r="D800" s="219">
        <v>11311894</v>
      </c>
      <c r="E800" s="219">
        <v>11311894</v>
      </c>
      <c r="F800" s="219">
        <v>0</v>
      </c>
    </row>
    <row r="801" spans="3:6">
      <c r="C801" s="68" t="s">
        <v>343</v>
      </c>
      <c r="D801" s="169">
        <v>746919014</v>
      </c>
      <c r="E801" s="169">
        <v>1165378588.2900002</v>
      </c>
      <c r="F801" s="169">
        <v>471110205.86000001</v>
      </c>
    </row>
    <row r="802" spans="3:6">
      <c r="C802" s="218" t="s">
        <v>323</v>
      </c>
      <c r="D802" s="219">
        <v>706857248</v>
      </c>
      <c r="E802" s="219">
        <v>1139379923.8600001</v>
      </c>
      <c r="F802" s="219">
        <v>463562418.35000002</v>
      </c>
    </row>
    <row r="803" spans="3:6">
      <c r="C803" s="220" t="s">
        <v>435</v>
      </c>
      <c r="D803" s="219">
        <v>2459823</v>
      </c>
      <c r="E803" s="219">
        <v>2459823</v>
      </c>
      <c r="F803" s="219">
        <v>0</v>
      </c>
    </row>
    <row r="804" spans="3:6">
      <c r="C804" s="220" t="s">
        <v>1010</v>
      </c>
      <c r="D804" s="219">
        <v>2782305</v>
      </c>
      <c r="E804" s="219">
        <v>112878.8</v>
      </c>
      <c r="F804" s="219">
        <v>0</v>
      </c>
    </row>
    <row r="805" spans="3:6">
      <c r="C805" s="220" t="s">
        <v>1011</v>
      </c>
      <c r="D805" s="219">
        <v>79196</v>
      </c>
      <c r="E805" s="219">
        <v>3247031.08</v>
      </c>
      <c r="F805" s="219">
        <v>3000000</v>
      </c>
    </row>
    <row r="806" spans="3:6">
      <c r="C806" s="220" t="s">
        <v>1012</v>
      </c>
      <c r="D806" s="219">
        <v>2400521</v>
      </c>
      <c r="E806" s="219">
        <v>6089182</v>
      </c>
      <c r="F806" s="219">
        <v>4228298.74</v>
      </c>
    </row>
    <row r="807" spans="3:6">
      <c r="C807" s="220" t="s">
        <v>1013</v>
      </c>
      <c r="D807" s="219">
        <v>2188169</v>
      </c>
      <c r="E807" s="219">
        <v>0</v>
      </c>
      <c r="F807" s="219">
        <v>0</v>
      </c>
    </row>
    <row r="808" spans="3:6">
      <c r="C808" s="220" t="s">
        <v>1014</v>
      </c>
      <c r="D808" s="219">
        <v>4603072</v>
      </c>
      <c r="E808" s="219">
        <v>106840.72</v>
      </c>
      <c r="F808" s="219">
        <v>0</v>
      </c>
    </row>
    <row r="809" spans="3:6">
      <c r="C809" s="220" t="s">
        <v>1015</v>
      </c>
      <c r="D809" s="219">
        <v>1250434</v>
      </c>
      <c r="E809" s="219">
        <v>1209885</v>
      </c>
      <c r="F809" s="219">
        <v>967827.99</v>
      </c>
    </row>
    <row r="810" spans="3:6">
      <c r="C810" s="220" t="s">
        <v>1016</v>
      </c>
      <c r="D810" s="219">
        <v>2025413</v>
      </c>
      <c r="E810" s="219">
        <v>1900000</v>
      </c>
      <c r="F810" s="219">
        <v>0</v>
      </c>
    </row>
    <row r="811" spans="3:6">
      <c r="C811" s="220" t="s">
        <v>1017</v>
      </c>
      <c r="D811" s="219">
        <v>2025413</v>
      </c>
      <c r="E811" s="219">
        <v>5900000</v>
      </c>
      <c r="F811" s="219">
        <v>2290267.0699999998</v>
      </c>
    </row>
    <row r="812" spans="3:6">
      <c r="C812" s="220" t="s">
        <v>1018</v>
      </c>
      <c r="D812" s="219">
        <v>3227211</v>
      </c>
      <c r="E812" s="219">
        <v>0</v>
      </c>
      <c r="F812" s="219">
        <v>0</v>
      </c>
    </row>
    <row r="813" spans="3:6">
      <c r="C813" s="220" t="s">
        <v>1019</v>
      </c>
      <c r="D813" s="219">
        <v>2025413</v>
      </c>
      <c r="E813" s="219">
        <v>4503826</v>
      </c>
      <c r="F813" s="219">
        <v>0</v>
      </c>
    </row>
    <row r="814" spans="3:6">
      <c r="C814" s="220" t="s">
        <v>1020</v>
      </c>
      <c r="D814" s="219">
        <v>5276742</v>
      </c>
      <c r="E814" s="219">
        <v>4415403</v>
      </c>
      <c r="F814" s="219">
        <v>3575831.38</v>
      </c>
    </row>
    <row r="815" spans="3:6">
      <c r="C815" s="220" t="s">
        <v>1021</v>
      </c>
      <c r="D815" s="219">
        <v>2025413</v>
      </c>
      <c r="E815" s="219">
        <v>1379409</v>
      </c>
      <c r="F815" s="219">
        <v>0</v>
      </c>
    </row>
    <row r="816" spans="3:6">
      <c r="C816" s="220" t="s">
        <v>1022</v>
      </c>
      <c r="D816" s="219">
        <v>2295673</v>
      </c>
      <c r="E816" s="219">
        <v>2274334</v>
      </c>
      <c r="F816" s="219">
        <v>1986478.73</v>
      </c>
    </row>
    <row r="817" spans="3:6">
      <c r="C817" s="220" t="s">
        <v>1023</v>
      </c>
      <c r="D817" s="219">
        <v>119534</v>
      </c>
      <c r="E817" s="219">
        <v>0</v>
      </c>
      <c r="F817" s="219">
        <v>0</v>
      </c>
    </row>
    <row r="818" spans="3:6">
      <c r="C818" s="220" t="s">
        <v>1024</v>
      </c>
      <c r="D818" s="219">
        <v>13000000</v>
      </c>
      <c r="E818" s="219">
        <v>16949971</v>
      </c>
      <c r="F818" s="219">
        <v>2117326.6800000002</v>
      </c>
    </row>
    <row r="819" spans="3:6">
      <c r="C819" s="220" t="s">
        <v>1025</v>
      </c>
      <c r="D819" s="219">
        <v>1000000</v>
      </c>
      <c r="E819" s="219">
        <v>500000</v>
      </c>
      <c r="F819" s="219">
        <v>358766</v>
      </c>
    </row>
    <row r="820" spans="3:6">
      <c r="C820" s="220" t="s">
        <v>1026</v>
      </c>
      <c r="D820" s="219">
        <v>10000000</v>
      </c>
      <c r="E820" s="219">
        <v>5000</v>
      </c>
      <c r="F820" s="219">
        <v>0</v>
      </c>
    </row>
    <row r="821" spans="3:6">
      <c r="C821" s="220" t="s">
        <v>1903</v>
      </c>
      <c r="D821" s="219">
        <v>0</v>
      </c>
      <c r="E821" s="219">
        <v>5034365</v>
      </c>
      <c r="F821" s="219">
        <v>0</v>
      </c>
    </row>
    <row r="822" spans="3:6">
      <c r="C822" s="220" t="s">
        <v>1027</v>
      </c>
      <c r="D822" s="219">
        <v>58125000</v>
      </c>
      <c r="E822" s="219">
        <v>15000000</v>
      </c>
      <c r="F822" s="219">
        <v>0</v>
      </c>
    </row>
    <row r="823" spans="3:6">
      <c r="C823" s="220" t="s">
        <v>1028</v>
      </c>
      <c r="D823" s="219">
        <v>4302296</v>
      </c>
      <c r="E823" s="219">
        <v>3871627</v>
      </c>
      <c r="F823" s="219">
        <v>3452914.66</v>
      </c>
    </row>
    <row r="824" spans="3:6">
      <c r="C824" s="220" t="s">
        <v>1029</v>
      </c>
      <c r="D824" s="219">
        <v>9738353</v>
      </c>
      <c r="E824" s="219">
        <v>3109108.65</v>
      </c>
      <c r="F824" s="219">
        <v>0</v>
      </c>
    </row>
    <row r="825" spans="3:6">
      <c r="C825" s="220" t="s">
        <v>1030</v>
      </c>
      <c r="D825" s="219">
        <v>13086250</v>
      </c>
      <c r="E825" s="219">
        <v>111962.03</v>
      </c>
      <c r="F825" s="219">
        <v>0</v>
      </c>
    </row>
    <row r="826" spans="3:6">
      <c r="C826" s="220" t="s">
        <v>1031</v>
      </c>
      <c r="D826" s="219">
        <v>6062686</v>
      </c>
      <c r="E826" s="219">
        <v>100.69</v>
      </c>
      <c r="F826" s="219">
        <v>0</v>
      </c>
    </row>
    <row r="827" spans="3:6">
      <c r="C827" s="220" t="s">
        <v>1032</v>
      </c>
      <c r="D827" s="219">
        <v>9738353</v>
      </c>
      <c r="E827" s="219">
        <v>109108.65</v>
      </c>
      <c r="F827" s="219">
        <v>0</v>
      </c>
    </row>
    <row r="828" spans="3:6">
      <c r="C828" s="220" t="s">
        <v>1033</v>
      </c>
      <c r="D828" s="219">
        <v>5105537</v>
      </c>
      <c r="E828" s="219">
        <v>2034776</v>
      </c>
      <c r="F828" s="219">
        <v>1491332.65</v>
      </c>
    </row>
    <row r="829" spans="3:6">
      <c r="C829" s="220" t="s">
        <v>1034</v>
      </c>
      <c r="D829" s="219">
        <v>7331976</v>
      </c>
      <c r="E829" s="219">
        <v>3118778</v>
      </c>
      <c r="F829" s="219">
        <v>0</v>
      </c>
    </row>
    <row r="830" spans="3:6">
      <c r="C830" s="220" t="s">
        <v>1035</v>
      </c>
      <c r="D830" s="219">
        <v>68635382</v>
      </c>
      <c r="E830" s="219">
        <v>26903339</v>
      </c>
      <c r="F830" s="219">
        <v>26903338.800000001</v>
      </c>
    </row>
    <row r="831" spans="3:6">
      <c r="C831" s="220" t="s">
        <v>1036</v>
      </c>
      <c r="D831" s="219">
        <v>4088406</v>
      </c>
      <c r="E831" s="219">
        <v>6142402</v>
      </c>
      <c r="F831" s="219">
        <v>5373351.71</v>
      </c>
    </row>
    <row r="832" spans="3:6">
      <c r="C832" s="220" t="s">
        <v>1037</v>
      </c>
      <c r="D832" s="219">
        <v>10523913</v>
      </c>
      <c r="E832" s="219">
        <v>6609565</v>
      </c>
      <c r="F832" s="219">
        <v>0</v>
      </c>
    </row>
    <row r="833" spans="3:6">
      <c r="C833" s="220" t="s">
        <v>1038</v>
      </c>
      <c r="D833" s="219">
        <v>2151870</v>
      </c>
      <c r="E833" s="219">
        <v>2404801</v>
      </c>
      <c r="F833" s="219">
        <v>2404713.9500000002</v>
      </c>
    </row>
    <row r="834" spans="3:6">
      <c r="C834" s="220" t="s">
        <v>1039</v>
      </c>
      <c r="D834" s="219">
        <v>12430184</v>
      </c>
      <c r="E834" s="219">
        <v>10602257.6</v>
      </c>
      <c r="F834" s="219">
        <v>0</v>
      </c>
    </row>
    <row r="835" spans="3:6">
      <c r="C835" s="220" t="s">
        <v>1040</v>
      </c>
      <c r="D835" s="219">
        <v>4088406</v>
      </c>
      <c r="E835" s="219">
        <v>3442402</v>
      </c>
      <c r="F835" s="219">
        <v>0</v>
      </c>
    </row>
    <row r="836" spans="3:6">
      <c r="C836" s="220" t="s">
        <v>1041</v>
      </c>
      <c r="D836" s="219">
        <v>12185418</v>
      </c>
      <c r="E836" s="219">
        <v>115393.63</v>
      </c>
      <c r="F836" s="219">
        <v>0</v>
      </c>
    </row>
    <row r="837" spans="3:6">
      <c r="C837" s="220" t="s">
        <v>1042</v>
      </c>
      <c r="D837" s="219">
        <v>4312963</v>
      </c>
      <c r="E837" s="219">
        <v>110635.75</v>
      </c>
      <c r="F837" s="219">
        <v>0</v>
      </c>
    </row>
    <row r="838" spans="3:6">
      <c r="C838" s="220" t="s">
        <v>1043</v>
      </c>
      <c r="D838" s="219">
        <v>6723366</v>
      </c>
      <c r="E838" s="219">
        <v>6723366.5999999996</v>
      </c>
      <c r="F838" s="219">
        <v>0</v>
      </c>
    </row>
    <row r="839" spans="3:6">
      <c r="C839" s="220" t="s">
        <v>1044</v>
      </c>
      <c r="D839" s="219">
        <v>7333389</v>
      </c>
      <c r="E839" s="219">
        <v>103541.08</v>
      </c>
      <c r="F839" s="219">
        <v>0</v>
      </c>
    </row>
    <row r="840" spans="3:6">
      <c r="C840" s="220" t="s">
        <v>1045</v>
      </c>
      <c r="D840" s="219">
        <v>7296416</v>
      </c>
      <c r="E840" s="219">
        <v>102986.58</v>
      </c>
      <c r="F840" s="219">
        <v>0</v>
      </c>
    </row>
    <row r="841" spans="3:6">
      <c r="C841" s="220" t="s">
        <v>1046</v>
      </c>
      <c r="D841" s="219">
        <v>12185418</v>
      </c>
      <c r="E841" s="219">
        <v>100</v>
      </c>
      <c r="F841" s="219">
        <v>0</v>
      </c>
    </row>
    <row r="842" spans="3:6">
      <c r="C842" s="220" t="s">
        <v>1047</v>
      </c>
      <c r="D842" s="219">
        <v>7240210</v>
      </c>
      <c r="E842" s="219">
        <v>2000000</v>
      </c>
      <c r="F842" s="219">
        <v>0</v>
      </c>
    </row>
    <row r="843" spans="3:6">
      <c r="C843" s="220" t="s">
        <v>1048</v>
      </c>
      <c r="D843" s="219">
        <v>7786208</v>
      </c>
      <c r="E843" s="219">
        <v>7786208</v>
      </c>
      <c r="F843" s="219">
        <v>0</v>
      </c>
    </row>
    <row r="844" spans="3:6">
      <c r="C844" s="220" t="s">
        <v>1049</v>
      </c>
      <c r="D844" s="219">
        <v>44144214</v>
      </c>
      <c r="E844" s="219">
        <v>31700475</v>
      </c>
      <c r="F844" s="219">
        <v>31170984.189999998</v>
      </c>
    </row>
    <row r="845" spans="3:6">
      <c r="C845" s="220" t="s">
        <v>1050</v>
      </c>
      <c r="D845" s="219">
        <v>232118496</v>
      </c>
      <c r="E845" s="219">
        <v>875967387</v>
      </c>
      <c r="F845" s="219">
        <v>304072404.92000002</v>
      </c>
    </row>
    <row r="846" spans="3:6">
      <c r="C846" s="220" t="s">
        <v>1051</v>
      </c>
      <c r="D846" s="219">
        <v>12982145</v>
      </c>
      <c r="E846" s="219">
        <v>9182145</v>
      </c>
      <c r="F846" s="219">
        <v>4168553.59</v>
      </c>
    </row>
    <row r="847" spans="3:6">
      <c r="C847" s="220" t="s">
        <v>1052</v>
      </c>
      <c r="D847" s="219">
        <v>78356061</v>
      </c>
      <c r="E847" s="219">
        <v>66039509</v>
      </c>
      <c r="F847" s="219">
        <v>66000027.289999999</v>
      </c>
    </row>
    <row r="848" spans="3:6">
      <c r="C848" s="218" t="s">
        <v>324</v>
      </c>
      <c r="D848" s="219">
        <v>15596660</v>
      </c>
      <c r="E848" s="219">
        <v>16821042.430000003</v>
      </c>
      <c r="F848" s="219">
        <v>7547787.5099999998</v>
      </c>
    </row>
    <row r="849" spans="3:6">
      <c r="C849" s="220" t="s">
        <v>1053</v>
      </c>
      <c r="D849" s="219">
        <v>15596660</v>
      </c>
      <c r="E849" s="219">
        <v>0</v>
      </c>
      <c r="F849" s="219">
        <v>0</v>
      </c>
    </row>
    <row r="850" spans="3:6">
      <c r="C850" s="220" t="s">
        <v>1054</v>
      </c>
      <c r="D850" s="219">
        <v>0</v>
      </c>
      <c r="E850" s="219">
        <v>16821042.430000003</v>
      </c>
      <c r="F850" s="219">
        <v>7547787.5099999998</v>
      </c>
    </row>
    <row r="851" spans="3:6">
      <c r="C851" s="218" t="s">
        <v>332</v>
      </c>
      <c r="D851" s="219">
        <v>24465106</v>
      </c>
      <c r="E851" s="219">
        <v>9177622</v>
      </c>
      <c r="F851" s="219">
        <v>0</v>
      </c>
    </row>
    <row r="852" spans="3:6">
      <c r="C852" s="220" t="s">
        <v>435</v>
      </c>
      <c r="D852" s="219">
        <v>24465106</v>
      </c>
      <c r="E852" s="219">
        <v>9177622</v>
      </c>
      <c r="F852" s="219">
        <v>0</v>
      </c>
    </row>
    <row r="853" spans="3:6">
      <c r="C853" s="68" t="s">
        <v>344</v>
      </c>
      <c r="D853" s="169">
        <v>1705111399</v>
      </c>
      <c r="E853" s="169">
        <v>2246305906.0300002</v>
      </c>
      <c r="F853" s="169">
        <v>1871650908.3499997</v>
      </c>
    </row>
    <row r="854" spans="3:6">
      <c r="C854" s="218" t="s">
        <v>323</v>
      </c>
      <c r="D854" s="219">
        <v>1268788349</v>
      </c>
      <c r="E854" s="219">
        <v>1742123209.3000002</v>
      </c>
      <c r="F854" s="219">
        <v>1512069366.5499997</v>
      </c>
    </row>
    <row r="855" spans="3:6">
      <c r="C855" s="220" t="s">
        <v>1055</v>
      </c>
      <c r="D855" s="219">
        <v>1573587</v>
      </c>
      <c r="E855" s="219">
        <v>1142918</v>
      </c>
      <c r="F855" s="219">
        <v>0</v>
      </c>
    </row>
    <row r="856" spans="3:6">
      <c r="C856" s="220" t="s">
        <v>1056</v>
      </c>
      <c r="D856" s="219">
        <v>0</v>
      </c>
      <c r="E856" s="219">
        <v>19664356.550000001</v>
      </c>
      <c r="F856" s="219">
        <v>7834561.0800000001</v>
      </c>
    </row>
    <row r="857" spans="3:6">
      <c r="C857" s="220" t="s">
        <v>1057</v>
      </c>
      <c r="D857" s="219">
        <v>22400000</v>
      </c>
      <c r="E857" s="219">
        <v>28002000</v>
      </c>
      <c r="F857" s="219">
        <v>18674244.149999999</v>
      </c>
    </row>
    <row r="858" spans="3:6">
      <c r="C858" s="220" t="s">
        <v>1058</v>
      </c>
      <c r="D858" s="219">
        <v>2413329</v>
      </c>
      <c r="E858" s="219">
        <v>1767325</v>
      </c>
      <c r="F858" s="219">
        <v>0</v>
      </c>
    </row>
    <row r="859" spans="3:6">
      <c r="C859" s="220" t="s">
        <v>1059</v>
      </c>
      <c r="D859" s="219">
        <v>1301004</v>
      </c>
      <c r="E859" s="219">
        <v>1085669</v>
      </c>
      <c r="F859" s="219">
        <v>0</v>
      </c>
    </row>
    <row r="860" spans="3:6">
      <c r="C860" s="220" t="s">
        <v>1060</v>
      </c>
      <c r="D860" s="219">
        <v>0</v>
      </c>
      <c r="E860" s="219">
        <v>28677730</v>
      </c>
      <c r="F860" s="219">
        <v>16165338.41</v>
      </c>
    </row>
    <row r="861" spans="3:6">
      <c r="C861" s="220" t="s">
        <v>1061</v>
      </c>
      <c r="D861" s="219">
        <v>2413329</v>
      </c>
      <c r="E861" s="219">
        <v>1767325</v>
      </c>
      <c r="F861" s="219">
        <v>0</v>
      </c>
    </row>
    <row r="862" spans="3:6">
      <c r="C862" s="220" t="s">
        <v>1062</v>
      </c>
      <c r="D862" s="219">
        <v>87233939</v>
      </c>
      <c r="E862" s="219">
        <v>24745570</v>
      </c>
      <c r="F862" s="219">
        <v>0</v>
      </c>
    </row>
    <row r="863" spans="3:6">
      <c r="C863" s="220" t="s">
        <v>1885</v>
      </c>
      <c r="D863" s="219">
        <v>0</v>
      </c>
      <c r="E863" s="219">
        <v>30890554.5</v>
      </c>
      <c r="F863" s="219">
        <v>30852531.920000002</v>
      </c>
    </row>
    <row r="864" spans="3:6">
      <c r="C864" s="220" t="s">
        <v>1063</v>
      </c>
      <c r="D864" s="219">
        <v>7995818</v>
      </c>
      <c r="E864" s="219">
        <v>7995818.2000000002</v>
      </c>
      <c r="F864" s="219">
        <v>0</v>
      </c>
    </row>
    <row r="865" spans="3:6">
      <c r="C865" s="220" t="s">
        <v>1064</v>
      </c>
      <c r="D865" s="219">
        <v>2654072</v>
      </c>
      <c r="E865" s="219">
        <v>2008068</v>
      </c>
      <c r="F865" s="219">
        <v>0</v>
      </c>
    </row>
    <row r="866" spans="3:6">
      <c r="C866" s="220" t="s">
        <v>1065</v>
      </c>
      <c r="D866" s="219">
        <v>2654072</v>
      </c>
      <c r="E866" s="219">
        <v>2008068</v>
      </c>
      <c r="F866" s="219">
        <v>0</v>
      </c>
    </row>
    <row r="867" spans="3:6">
      <c r="C867" s="220" t="s">
        <v>1066</v>
      </c>
      <c r="D867" s="219">
        <v>178414777</v>
      </c>
      <c r="E867" s="219">
        <v>0</v>
      </c>
      <c r="F867" s="219">
        <v>0</v>
      </c>
    </row>
    <row r="868" spans="3:6">
      <c r="C868" s="220" t="s">
        <v>1067</v>
      </c>
      <c r="D868" s="219">
        <v>2654072</v>
      </c>
      <c r="E868" s="219">
        <v>3497859</v>
      </c>
      <c r="F868" s="219">
        <v>0</v>
      </c>
    </row>
    <row r="869" spans="3:6">
      <c r="C869" s="220" t="s">
        <v>1068</v>
      </c>
      <c r="D869" s="219">
        <v>1865003</v>
      </c>
      <c r="E869" s="219">
        <v>3634334</v>
      </c>
      <c r="F869" s="219">
        <v>0</v>
      </c>
    </row>
    <row r="870" spans="3:6">
      <c r="C870" s="220" t="s">
        <v>1069</v>
      </c>
      <c r="D870" s="219">
        <v>6083027</v>
      </c>
      <c r="E870" s="219">
        <v>7913837</v>
      </c>
      <c r="F870" s="219">
        <v>3168265.71</v>
      </c>
    </row>
    <row r="871" spans="3:6">
      <c r="C871" s="220" t="s">
        <v>1070</v>
      </c>
      <c r="D871" s="219">
        <v>3261638</v>
      </c>
      <c r="E871" s="219">
        <v>2946322</v>
      </c>
      <c r="F871" s="219">
        <v>77392.19</v>
      </c>
    </row>
    <row r="872" spans="3:6">
      <c r="C872" s="220" t="s">
        <v>1990</v>
      </c>
      <c r="D872" s="219">
        <v>0</v>
      </c>
      <c r="E872" s="219">
        <v>14634425.600000001</v>
      </c>
      <c r="F872" s="219">
        <v>0</v>
      </c>
    </row>
    <row r="873" spans="3:6">
      <c r="C873" s="220" t="s">
        <v>1071</v>
      </c>
      <c r="D873" s="219">
        <v>3560142</v>
      </c>
      <c r="E873" s="219">
        <v>3718469</v>
      </c>
      <c r="F873" s="219">
        <v>1712919.59</v>
      </c>
    </row>
    <row r="874" spans="3:6">
      <c r="C874" s="220" t="s">
        <v>1072</v>
      </c>
      <c r="D874" s="219">
        <v>3532376</v>
      </c>
      <c r="E874" s="219">
        <v>5291768</v>
      </c>
      <c r="F874" s="219">
        <v>2626647.0099999998</v>
      </c>
    </row>
    <row r="875" spans="3:6">
      <c r="C875" s="220" t="s">
        <v>1073</v>
      </c>
      <c r="D875" s="219">
        <v>0</v>
      </c>
      <c r="E875" s="219">
        <v>33475071</v>
      </c>
      <c r="F875" s="219">
        <v>33474972.199999999</v>
      </c>
    </row>
    <row r="876" spans="3:6">
      <c r="C876" s="220" t="s">
        <v>1074</v>
      </c>
      <c r="D876" s="219">
        <v>4016874</v>
      </c>
      <c r="E876" s="219">
        <v>4479307</v>
      </c>
      <c r="F876" s="219">
        <v>2743364.5799999996</v>
      </c>
    </row>
    <row r="877" spans="3:6">
      <c r="C877" s="220" t="s">
        <v>1075</v>
      </c>
      <c r="D877" s="219">
        <v>3443139</v>
      </c>
      <c r="E877" s="219">
        <v>2581801</v>
      </c>
      <c r="F877" s="219">
        <v>0</v>
      </c>
    </row>
    <row r="878" spans="3:6">
      <c r="C878" s="220" t="s">
        <v>1076</v>
      </c>
      <c r="D878" s="219">
        <v>2954072</v>
      </c>
      <c r="E878" s="219">
        <v>6297428</v>
      </c>
      <c r="F878" s="219">
        <v>4109460.71</v>
      </c>
    </row>
    <row r="879" spans="3:6">
      <c r="C879" s="220" t="s">
        <v>1955</v>
      </c>
      <c r="D879" s="219">
        <v>0</v>
      </c>
      <c r="E879" s="219">
        <v>1000000</v>
      </c>
      <c r="F879" s="219">
        <v>0</v>
      </c>
    </row>
    <row r="880" spans="3:6">
      <c r="C880" s="220" t="s">
        <v>1077</v>
      </c>
      <c r="D880" s="219">
        <v>28000000</v>
      </c>
      <c r="E880" s="219">
        <v>81760456</v>
      </c>
      <c r="F880" s="219">
        <v>71516528.649999991</v>
      </c>
    </row>
    <row r="881" spans="3:6">
      <c r="C881" s="220" t="s">
        <v>1078</v>
      </c>
      <c r="D881" s="219">
        <v>11218697</v>
      </c>
      <c r="E881" s="219">
        <v>718697</v>
      </c>
      <c r="F881" s="219">
        <v>0</v>
      </c>
    </row>
    <row r="882" spans="3:6">
      <c r="C882" s="220" t="s">
        <v>1079</v>
      </c>
      <c r="D882" s="219">
        <v>10000000</v>
      </c>
      <c r="E882" s="219">
        <v>10000000</v>
      </c>
      <c r="F882" s="219">
        <v>10000000</v>
      </c>
    </row>
    <row r="883" spans="3:6">
      <c r="C883" s="220" t="s">
        <v>1080</v>
      </c>
      <c r="D883" s="219">
        <v>49169329</v>
      </c>
      <c r="E883" s="219">
        <v>39227424</v>
      </c>
      <c r="F883" s="219">
        <v>39227421.579999998</v>
      </c>
    </row>
    <row r="884" spans="3:6">
      <c r="C884" s="220" t="s">
        <v>1081</v>
      </c>
      <c r="D884" s="219">
        <v>87144574</v>
      </c>
      <c r="E884" s="219">
        <v>83799205</v>
      </c>
      <c r="F884" s="219">
        <v>62687049.5</v>
      </c>
    </row>
    <row r="885" spans="3:6">
      <c r="C885" s="220" t="s">
        <v>1082</v>
      </c>
      <c r="D885" s="219">
        <v>1301843</v>
      </c>
      <c r="E885" s="219">
        <v>1301843</v>
      </c>
      <c r="F885" s="219">
        <v>0</v>
      </c>
    </row>
    <row r="886" spans="3:6">
      <c r="C886" s="220" t="s">
        <v>1083</v>
      </c>
      <c r="D886" s="219">
        <v>15000000</v>
      </c>
      <c r="E886" s="219">
        <v>18000000</v>
      </c>
      <c r="F886" s="219">
        <v>16427602</v>
      </c>
    </row>
    <row r="887" spans="3:6">
      <c r="C887" s="220" t="s">
        <v>1084</v>
      </c>
      <c r="D887" s="219">
        <v>7570295</v>
      </c>
      <c r="E887" s="219">
        <v>8309000</v>
      </c>
      <c r="F887" s="219">
        <v>0</v>
      </c>
    </row>
    <row r="888" spans="3:6">
      <c r="C888" s="220" t="s">
        <v>1085</v>
      </c>
      <c r="D888" s="219">
        <v>5000000</v>
      </c>
      <c r="E888" s="219">
        <v>5000000</v>
      </c>
      <c r="F888" s="219">
        <v>0</v>
      </c>
    </row>
    <row r="889" spans="3:6">
      <c r="C889" s="220" t="s">
        <v>1886</v>
      </c>
      <c r="D889" s="219">
        <v>0</v>
      </c>
      <c r="E889" s="219">
        <v>39984000</v>
      </c>
      <c r="F889" s="219">
        <v>20718451.27</v>
      </c>
    </row>
    <row r="890" spans="3:6">
      <c r="C890" s="220" t="s">
        <v>1086</v>
      </c>
      <c r="D890" s="219">
        <v>12408251</v>
      </c>
      <c r="E890" s="219">
        <v>6171903</v>
      </c>
      <c r="F890" s="219">
        <v>6171903</v>
      </c>
    </row>
    <row r="891" spans="3:6">
      <c r="C891" s="220" t="s">
        <v>1087</v>
      </c>
      <c r="D891" s="219">
        <v>12372948</v>
      </c>
      <c r="E891" s="219">
        <v>0</v>
      </c>
      <c r="F891" s="219">
        <v>0</v>
      </c>
    </row>
    <row r="892" spans="3:6">
      <c r="C892" s="220" t="s">
        <v>1088</v>
      </c>
      <c r="D892" s="219">
        <v>52524374</v>
      </c>
      <c r="E892" s="219">
        <v>15009750</v>
      </c>
      <c r="F892" s="219">
        <v>15000000</v>
      </c>
    </row>
    <row r="893" spans="3:6">
      <c r="C893" s="220" t="s">
        <v>1089</v>
      </c>
      <c r="D893" s="219">
        <v>28764263</v>
      </c>
      <c r="E893" s="219">
        <v>26919909</v>
      </c>
      <c r="F893" s="219">
        <v>26919909</v>
      </c>
    </row>
    <row r="894" spans="3:6">
      <c r="C894" s="220" t="s">
        <v>1090</v>
      </c>
      <c r="D894" s="219">
        <v>43624733</v>
      </c>
      <c r="E894" s="219">
        <v>42767859</v>
      </c>
      <c r="F894" s="219">
        <v>42767606.370000005</v>
      </c>
    </row>
    <row r="895" spans="3:6">
      <c r="C895" s="220" t="s">
        <v>1091</v>
      </c>
      <c r="D895" s="219">
        <v>62964489</v>
      </c>
      <c r="E895" s="219">
        <v>60550883</v>
      </c>
      <c r="F895" s="219">
        <v>60400000</v>
      </c>
    </row>
    <row r="896" spans="3:6">
      <c r="C896" s="220" t="s">
        <v>1092</v>
      </c>
      <c r="D896" s="219">
        <v>10000000</v>
      </c>
      <c r="E896" s="219">
        <v>33145487</v>
      </c>
      <c r="F896" s="219">
        <v>15498942.5</v>
      </c>
    </row>
    <row r="897" spans="3:6">
      <c r="C897" s="220" t="s">
        <v>1093</v>
      </c>
      <c r="D897" s="219">
        <v>40269532</v>
      </c>
      <c r="E897" s="219">
        <v>36150000</v>
      </c>
      <c r="F897" s="219">
        <v>36149999.010000005</v>
      </c>
    </row>
    <row r="898" spans="3:6">
      <c r="C898" s="220" t="s">
        <v>1094</v>
      </c>
      <c r="D898" s="219">
        <v>13983297</v>
      </c>
      <c r="E898" s="219">
        <v>6703631</v>
      </c>
      <c r="F898" s="219">
        <v>6700000</v>
      </c>
    </row>
    <row r="899" spans="3:6">
      <c r="C899" s="220" t="s">
        <v>1095</v>
      </c>
      <c r="D899" s="219">
        <v>52947752</v>
      </c>
      <c r="E899" s="219">
        <v>49028668</v>
      </c>
      <c r="F899" s="219">
        <v>48862306.789999999</v>
      </c>
    </row>
    <row r="900" spans="3:6">
      <c r="C900" s="220" t="s">
        <v>1096</v>
      </c>
      <c r="D900" s="219">
        <v>5000000</v>
      </c>
      <c r="E900" s="219">
        <v>5000000</v>
      </c>
      <c r="F900" s="219">
        <v>0</v>
      </c>
    </row>
    <row r="901" spans="3:6">
      <c r="C901" s="220" t="s">
        <v>1097</v>
      </c>
      <c r="D901" s="219">
        <v>10000000</v>
      </c>
      <c r="E901" s="219">
        <v>3277024</v>
      </c>
      <c r="F901" s="219">
        <v>0</v>
      </c>
    </row>
    <row r="902" spans="3:6">
      <c r="C902" s="220" t="s">
        <v>1098</v>
      </c>
      <c r="D902" s="219">
        <v>74863554</v>
      </c>
      <c r="E902" s="219">
        <v>283398984.77999997</v>
      </c>
      <c r="F902" s="219">
        <v>282795202.81</v>
      </c>
    </row>
    <row r="903" spans="3:6">
      <c r="C903" s="220" t="s">
        <v>1099</v>
      </c>
      <c r="D903" s="219">
        <v>10000000</v>
      </c>
      <c r="E903" s="219">
        <v>4110323</v>
      </c>
      <c r="F903" s="219">
        <v>0</v>
      </c>
    </row>
    <row r="904" spans="3:6">
      <c r="C904" s="220" t="s">
        <v>1100</v>
      </c>
      <c r="D904" s="219">
        <v>0</v>
      </c>
      <c r="E904" s="219">
        <v>0</v>
      </c>
      <c r="F904" s="219">
        <v>0</v>
      </c>
    </row>
    <row r="905" spans="3:6">
      <c r="C905" s="220" t="s">
        <v>1101</v>
      </c>
      <c r="D905" s="219">
        <v>9638950</v>
      </c>
      <c r="E905" s="219">
        <v>8084210.6500000004</v>
      </c>
      <c r="F905" s="219">
        <v>7389780.79</v>
      </c>
    </row>
    <row r="906" spans="3:6">
      <c r="C906" s="220" t="s">
        <v>1102</v>
      </c>
      <c r="D906" s="219">
        <v>0</v>
      </c>
      <c r="E906" s="219">
        <v>4079607.77</v>
      </c>
      <c r="F906" s="219">
        <v>2932984.93</v>
      </c>
    </row>
    <row r="907" spans="3:6">
      <c r="C907" s="220" t="s">
        <v>1103</v>
      </c>
      <c r="D907" s="219">
        <v>88073267</v>
      </c>
      <c r="E907" s="219">
        <v>76737176.75</v>
      </c>
      <c r="F907" s="219">
        <v>76737175.670000002</v>
      </c>
    </row>
    <row r="908" spans="3:6">
      <c r="C908" s="220" t="s">
        <v>2003</v>
      </c>
      <c r="D908" s="219">
        <v>43947954</v>
      </c>
      <c r="E908" s="219">
        <v>93566978</v>
      </c>
      <c r="F908" s="219">
        <v>93551489.030000001</v>
      </c>
    </row>
    <row r="909" spans="3:6">
      <c r="C909" s="220" t="s">
        <v>1104</v>
      </c>
      <c r="D909" s="219">
        <v>36637165</v>
      </c>
      <c r="E909" s="219">
        <v>171375263.5</v>
      </c>
      <c r="F909" s="219">
        <v>171375261.06</v>
      </c>
    </row>
    <row r="910" spans="3:6">
      <c r="C910" s="220" t="s">
        <v>1105</v>
      </c>
      <c r="D910" s="219">
        <v>64931847</v>
      </c>
      <c r="E910" s="219">
        <v>254310947</v>
      </c>
      <c r="F910" s="219">
        <v>253535018.70999998</v>
      </c>
    </row>
    <row r="911" spans="3:6">
      <c r="C911" s="220" t="s">
        <v>1106</v>
      </c>
      <c r="D911" s="219">
        <v>39433378</v>
      </c>
      <c r="E911" s="219">
        <v>33265037</v>
      </c>
      <c r="F911" s="219">
        <v>23265036.329999998</v>
      </c>
    </row>
    <row r="912" spans="3:6">
      <c r="C912" s="220" t="s">
        <v>1107</v>
      </c>
      <c r="D912" s="219">
        <v>1573587</v>
      </c>
      <c r="E912" s="219">
        <v>1142918</v>
      </c>
      <c r="F912" s="219">
        <v>0</v>
      </c>
    </row>
    <row r="913" spans="3:6">
      <c r="C913" s="218" t="s">
        <v>324</v>
      </c>
      <c r="D913" s="219">
        <v>436323050</v>
      </c>
      <c r="E913" s="219">
        <v>463829311.73000002</v>
      </c>
      <c r="F913" s="219">
        <v>319228160.48000002</v>
      </c>
    </row>
    <row r="914" spans="3:6">
      <c r="C914" s="220" t="s">
        <v>1108</v>
      </c>
      <c r="D914" s="219">
        <v>0</v>
      </c>
      <c r="E914" s="219">
        <v>205000000</v>
      </c>
      <c r="F914" s="219">
        <v>158965228.13999999</v>
      </c>
    </row>
    <row r="915" spans="3:6">
      <c r="C915" s="220" t="s">
        <v>1073</v>
      </c>
      <c r="D915" s="219">
        <v>0</v>
      </c>
      <c r="E915" s="219">
        <v>0</v>
      </c>
      <c r="F915" s="219">
        <v>0</v>
      </c>
    </row>
    <row r="916" spans="3:6">
      <c r="C916" s="220" t="s">
        <v>1109</v>
      </c>
      <c r="D916" s="219">
        <v>4035043</v>
      </c>
      <c r="E916" s="219">
        <v>12106043</v>
      </c>
      <c r="F916" s="219">
        <v>7304560.6499999994</v>
      </c>
    </row>
    <row r="917" spans="3:6">
      <c r="C917" s="220" t="s">
        <v>1110</v>
      </c>
      <c r="D917" s="219">
        <v>318622007</v>
      </c>
      <c r="E917" s="219">
        <v>0</v>
      </c>
      <c r="F917" s="219">
        <v>0</v>
      </c>
    </row>
    <row r="918" spans="3:6">
      <c r="C918" s="220" t="s">
        <v>1111</v>
      </c>
      <c r="D918" s="219">
        <v>0</v>
      </c>
      <c r="E918" s="219">
        <v>51974796.099999994</v>
      </c>
      <c r="F918" s="219">
        <v>25441553.899999999</v>
      </c>
    </row>
    <row r="919" spans="3:6">
      <c r="C919" s="220" t="s">
        <v>1112</v>
      </c>
      <c r="D919" s="219">
        <v>17665999</v>
      </c>
      <c r="E919" s="219">
        <v>27665999</v>
      </c>
      <c r="F919" s="219">
        <v>27626034.949999999</v>
      </c>
    </row>
    <row r="920" spans="3:6">
      <c r="C920" s="220" t="s">
        <v>1113</v>
      </c>
      <c r="D920" s="219">
        <v>96000001</v>
      </c>
      <c r="E920" s="219">
        <v>122929875.94</v>
      </c>
      <c r="F920" s="219">
        <v>99890782.840000004</v>
      </c>
    </row>
    <row r="921" spans="3:6">
      <c r="C921" s="220" t="s">
        <v>1114</v>
      </c>
      <c r="D921" s="219">
        <v>0</v>
      </c>
      <c r="E921" s="219">
        <v>44152597.689999998</v>
      </c>
      <c r="F921" s="219">
        <v>0</v>
      </c>
    </row>
    <row r="922" spans="3:6">
      <c r="C922" s="218" t="s">
        <v>326</v>
      </c>
      <c r="D922" s="219">
        <v>0</v>
      </c>
      <c r="E922" s="219">
        <v>40353385</v>
      </c>
      <c r="F922" s="219">
        <v>40353381.32</v>
      </c>
    </row>
    <row r="923" spans="3:6">
      <c r="C923" s="220" t="s">
        <v>1086</v>
      </c>
      <c r="D923" s="219">
        <v>0</v>
      </c>
      <c r="E923" s="219">
        <v>0</v>
      </c>
      <c r="F923" s="219">
        <v>0</v>
      </c>
    </row>
    <row r="924" spans="3:6">
      <c r="C924" s="220" t="s">
        <v>1104</v>
      </c>
      <c r="D924" s="219">
        <v>0</v>
      </c>
      <c r="E924" s="219">
        <v>40353385</v>
      </c>
      <c r="F924" s="219">
        <v>40353381.32</v>
      </c>
    </row>
    <row r="925" spans="3:6">
      <c r="C925" s="68" t="s">
        <v>345</v>
      </c>
      <c r="D925" s="169">
        <v>438639614</v>
      </c>
      <c r="E925" s="169">
        <v>377071611.35000002</v>
      </c>
      <c r="F925" s="169">
        <v>312673388.14000005</v>
      </c>
    </row>
    <row r="926" spans="3:6">
      <c r="C926" s="218" t="s">
        <v>323</v>
      </c>
      <c r="D926" s="219">
        <v>426139614</v>
      </c>
      <c r="E926" s="219">
        <v>365847611.35000002</v>
      </c>
      <c r="F926" s="219">
        <v>303977418.96000004</v>
      </c>
    </row>
    <row r="927" spans="3:6">
      <c r="C927" s="220" t="s">
        <v>1115</v>
      </c>
      <c r="D927" s="219">
        <v>2025413</v>
      </c>
      <c r="E927" s="219">
        <v>110352</v>
      </c>
      <c r="F927" s="219">
        <v>0</v>
      </c>
    </row>
    <row r="928" spans="3:6">
      <c r="C928" s="220" t="s">
        <v>1116</v>
      </c>
      <c r="D928" s="219">
        <v>2686980</v>
      </c>
      <c r="E928" s="219">
        <v>1977316.05</v>
      </c>
      <c r="F928" s="219">
        <v>0</v>
      </c>
    </row>
    <row r="929" spans="3:6">
      <c r="C929" s="220" t="s">
        <v>1117</v>
      </c>
      <c r="D929" s="219">
        <v>0</v>
      </c>
      <c r="E929" s="219">
        <v>54000000</v>
      </c>
      <c r="F929" s="219">
        <v>51903283.549999997</v>
      </c>
    </row>
    <row r="930" spans="3:6">
      <c r="C930" s="220" t="s">
        <v>1118</v>
      </c>
      <c r="D930" s="219">
        <v>215335</v>
      </c>
      <c r="E930" s="219">
        <v>0</v>
      </c>
      <c r="F930" s="219">
        <v>0</v>
      </c>
    </row>
    <row r="931" spans="3:6">
      <c r="C931" s="220" t="s">
        <v>1119</v>
      </c>
      <c r="D931" s="219">
        <v>1250434</v>
      </c>
      <c r="E931" s="219">
        <v>39863</v>
      </c>
      <c r="F931" s="219">
        <v>0</v>
      </c>
    </row>
    <row r="932" spans="3:6">
      <c r="C932" s="220" t="s">
        <v>1120</v>
      </c>
      <c r="D932" s="219">
        <v>12500000</v>
      </c>
      <c r="E932" s="219">
        <v>12500000</v>
      </c>
      <c r="F932" s="219">
        <v>9792585.4499999993</v>
      </c>
    </row>
    <row r="933" spans="3:6">
      <c r="C933" s="220" t="s">
        <v>1121</v>
      </c>
      <c r="D933" s="219">
        <v>35366240</v>
      </c>
      <c r="E933" s="219">
        <v>25083663</v>
      </c>
      <c r="F933" s="219">
        <v>2312206.5099999998</v>
      </c>
    </row>
    <row r="934" spans="3:6">
      <c r="C934" s="220" t="s">
        <v>1122</v>
      </c>
      <c r="D934" s="219">
        <v>18949611</v>
      </c>
      <c r="E934" s="219">
        <v>6851896</v>
      </c>
      <c r="F934" s="219">
        <v>2412116.5499999998</v>
      </c>
    </row>
    <row r="935" spans="3:6">
      <c r="C935" s="220" t="s">
        <v>1123</v>
      </c>
      <c r="D935" s="219">
        <v>2177274</v>
      </c>
      <c r="E935" s="219">
        <v>107189</v>
      </c>
      <c r="F935" s="219">
        <v>0</v>
      </c>
    </row>
    <row r="936" spans="3:6">
      <c r="C936" s="220" t="s">
        <v>1124</v>
      </c>
      <c r="D936" s="219">
        <v>881280</v>
      </c>
      <c r="E936" s="219">
        <v>103641</v>
      </c>
      <c r="F936" s="219">
        <v>0</v>
      </c>
    </row>
    <row r="937" spans="3:6">
      <c r="C937" s="220" t="s">
        <v>1125</v>
      </c>
      <c r="D937" s="219">
        <v>64029667</v>
      </c>
      <c r="E937" s="219">
        <v>71566228</v>
      </c>
      <c r="F937" s="219">
        <v>71563823.069999993</v>
      </c>
    </row>
    <row r="938" spans="3:6">
      <c r="C938" s="220" t="s">
        <v>1126</v>
      </c>
      <c r="D938" s="219">
        <v>2177274</v>
      </c>
      <c r="E938" s="219">
        <v>107189</v>
      </c>
      <c r="F938" s="219">
        <v>0</v>
      </c>
    </row>
    <row r="939" spans="3:6">
      <c r="C939" s="220" t="s">
        <v>1127</v>
      </c>
      <c r="D939" s="219">
        <v>2177274</v>
      </c>
      <c r="E939" s="219">
        <v>1531270</v>
      </c>
      <c r="F939" s="219">
        <v>0</v>
      </c>
    </row>
    <row r="940" spans="3:6">
      <c r="C940" s="220" t="s">
        <v>1128</v>
      </c>
      <c r="D940" s="219">
        <v>1283065</v>
      </c>
      <c r="E940" s="219">
        <v>153298</v>
      </c>
      <c r="F940" s="219">
        <v>42638.400000000001</v>
      </c>
    </row>
    <row r="941" spans="3:6">
      <c r="C941" s="220" t="s">
        <v>1129</v>
      </c>
      <c r="D941" s="219">
        <v>1283065</v>
      </c>
      <c r="E941" s="219">
        <v>42739</v>
      </c>
      <c r="F941" s="219">
        <v>42638.400000000001</v>
      </c>
    </row>
    <row r="942" spans="3:6">
      <c r="C942" s="220" t="s">
        <v>1130</v>
      </c>
      <c r="D942" s="219">
        <v>855982</v>
      </c>
      <c r="E942" s="219">
        <v>229817</v>
      </c>
      <c r="F942" s="219">
        <v>229716.84</v>
      </c>
    </row>
    <row r="943" spans="3:6">
      <c r="C943" s="220" t="s">
        <v>1131</v>
      </c>
      <c r="D943" s="219">
        <v>5000000</v>
      </c>
      <c r="E943" s="219">
        <v>0</v>
      </c>
      <c r="F943" s="219">
        <v>0</v>
      </c>
    </row>
    <row r="944" spans="3:6">
      <c r="C944" s="220" t="s">
        <v>1132</v>
      </c>
      <c r="D944" s="219">
        <v>11615952</v>
      </c>
      <c r="E944" s="219">
        <v>11615952</v>
      </c>
      <c r="F944" s="219">
        <v>7351095.9100000001</v>
      </c>
    </row>
    <row r="945" spans="3:6">
      <c r="C945" s="220" t="s">
        <v>1133</v>
      </c>
      <c r="D945" s="219">
        <v>30979808</v>
      </c>
      <c r="E945" s="219">
        <v>26906665</v>
      </c>
      <c r="F945" s="219">
        <v>26906665</v>
      </c>
    </row>
    <row r="946" spans="3:6">
      <c r="C946" s="220" t="s">
        <v>1134</v>
      </c>
      <c r="D946" s="219">
        <v>1466974</v>
      </c>
      <c r="E946" s="219">
        <v>0</v>
      </c>
      <c r="F946" s="219">
        <v>0</v>
      </c>
    </row>
    <row r="947" spans="3:6">
      <c r="C947" s="220" t="s">
        <v>1887</v>
      </c>
      <c r="D947" s="219">
        <v>0</v>
      </c>
      <c r="E947" s="219">
        <v>3703901</v>
      </c>
      <c r="F947" s="219">
        <v>0</v>
      </c>
    </row>
    <row r="948" spans="3:6">
      <c r="C948" s="220" t="s">
        <v>1135</v>
      </c>
      <c r="D948" s="219">
        <v>38020348</v>
      </c>
      <c r="E948" s="219">
        <v>38020348</v>
      </c>
      <c r="F948" s="219">
        <v>35819568.670000002</v>
      </c>
    </row>
    <row r="949" spans="3:6">
      <c r="C949" s="220" t="s">
        <v>1136</v>
      </c>
      <c r="D949" s="219">
        <v>10000000</v>
      </c>
      <c r="E949" s="219">
        <v>10000000</v>
      </c>
      <c r="F949" s="219">
        <v>10000000</v>
      </c>
    </row>
    <row r="950" spans="3:6">
      <c r="C950" s="220" t="s">
        <v>1137</v>
      </c>
      <c r="D950" s="219">
        <v>22611444</v>
      </c>
      <c r="E950" s="219">
        <v>21362498</v>
      </c>
      <c r="F950" s="219">
        <v>20463874.920000002</v>
      </c>
    </row>
    <row r="951" spans="3:6">
      <c r="C951" s="220" t="s">
        <v>1138</v>
      </c>
      <c r="D951" s="219">
        <v>22817684</v>
      </c>
      <c r="E951" s="219">
        <v>0</v>
      </c>
      <c r="F951" s="219">
        <v>0</v>
      </c>
    </row>
    <row r="952" spans="3:6">
      <c r="C952" s="220" t="s">
        <v>1139</v>
      </c>
      <c r="D952" s="219">
        <v>7348649</v>
      </c>
      <c r="E952" s="219">
        <v>103770.08</v>
      </c>
      <c r="F952" s="219">
        <v>0</v>
      </c>
    </row>
    <row r="953" spans="3:6">
      <c r="C953" s="220" t="s">
        <v>1140</v>
      </c>
      <c r="D953" s="219">
        <v>5098639</v>
      </c>
      <c r="E953" s="219">
        <v>102549.22</v>
      </c>
      <c r="F953" s="219">
        <v>0</v>
      </c>
    </row>
    <row r="954" spans="3:6">
      <c r="C954" s="220" t="s">
        <v>1141</v>
      </c>
      <c r="D954" s="219">
        <v>10939016</v>
      </c>
      <c r="E954" s="219">
        <v>3985332</v>
      </c>
      <c r="F954" s="219">
        <v>0</v>
      </c>
    </row>
    <row r="955" spans="3:6">
      <c r="C955" s="220" t="s">
        <v>1142</v>
      </c>
      <c r="D955" s="219">
        <v>5000000</v>
      </c>
      <c r="E955" s="219">
        <v>0</v>
      </c>
      <c r="F955" s="219">
        <v>0</v>
      </c>
    </row>
    <row r="956" spans="3:6">
      <c r="C956" s="220" t="s">
        <v>1143</v>
      </c>
      <c r="D956" s="219">
        <v>27965372</v>
      </c>
      <c r="E956" s="219">
        <v>15000000</v>
      </c>
      <c r="F956" s="219">
        <v>5135100.09</v>
      </c>
    </row>
    <row r="957" spans="3:6">
      <c r="C957" s="220" t="s">
        <v>1144</v>
      </c>
      <c r="D957" s="219">
        <v>73629686</v>
      </c>
      <c r="E957" s="219">
        <v>60641894</v>
      </c>
      <c r="F957" s="219">
        <v>60002105.600000001</v>
      </c>
    </row>
    <row r="958" spans="3:6">
      <c r="C958" s="220" t="s">
        <v>1145</v>
      </c>
      <c r="D958" s="219">
        <v>5787148</v>
      </c>
      <c r="E958" s="219">
        <v>241</v>
      </c>
      <c r="F958" s="219">
        <v>0</v>
      </c>
    </row>
    <row r="959" spans="3:6">
      <c r="C959" s="218" t="s">
        <v>324</v>
      </c>
      <c r="D959" s="219">
        <v>12500000</v>
      </c>
      <c r="E959" s="219">
        <v>11224000</v>
      </c>
      <c r="F959" s="219">
        <v>8695969.1799999997</v>
      </c>
    </row>
    <row r="960" spans="3:6">
      <c r="C960" s="220" t="s">
        <v>1120</v>
      </c>
      <c r="D960" s="219">
        <v>12500000</v>
      </c>
      <c r="E960" s="219">
        <v>11224000</v>
      </c>
      <c r="F960" s="219">
        <v>8695969.1799999997</v>
      </c>
    </row>
    <row r="961" spans="3:6">
      <c r="C961" s="68" t="s">
        <v>346</v>
      </c>
      <c r="D961" s="169">
        <v>859715674</v>
      </c>
      <c r="E961" s="169">
        <v>722236109.78000009</v>
      </c>
      <c r="F961" s="169">
        <v>494793433.5800001</v>
      </c>
    </row>
    <row r="962" spans="3:6">
      <c r="C962" s="218" t="s">
        <v>323</v>
      </c>
      <c r="D962" s="219">
        <v>643854280</v>
      </c>
      <c r="E962" s="219">
        <v>430084728.17000002</v>
      </c>
      <c r="F962" s="219">
        <v>342719197.79000002</v>
      </c>
    </row>
    <row r="963" spans="3:6">
      <c r="C963" s="220" t="s">
        <v>1146</v>
      </c>
      <c r="D963" s="219">
        <v>63882720</v>
      </c>
      <c r="E963" s="219">
        <v>43860257</v>
      </c>
      <c r="F963" s="219">
        <v>43797477.969999999</v>
      </c>
    </row>
    <row r="964" spans="3:6">
      <c r="C964" s="220" t="s">
        <v>1147</v>
      </c>
      <c r="D964" s="219">
        <v>95576106</v>
      </c>
      <c r="E964" s="219">
        <v>31695517</v>
      </c>
      <c r="F964" s="219">
        <v>10235744.619999999</v>
      </c>
    </row>
    <row r="965" spans="3:6">
      <c r="C965" s="220" t="s">
        <v>1148</v>
      </c>
      <c r="D965" s="219">
        <v>29391796</v>
      </c>
      <c r="E965" s="219">
        <v>29391796</v>
      </c>
      <c r="F965" s="219">
        <v>19187074.18</v>
      </c>
    </row>
    <row r="966" spans="3:6">
      <c r="C966" s="220" t="s">
        <v>1149</v>
      </c>
      <c r="D966" s="219">
        <v>12155794</v>
      </c>
      <c r="E966" s="219">
        <v>11395504</v>
      </c>
      <c r="F966" s="219">
        <v>11395504</v>
      </c>
    </row>
    <row r="967" spans="3:6">
      <c r="C967" s="220" t="s">
        <v>1150</v>
      </c>
      <c r="D967" s="219">
        <v>127695291</v>
      </c>
      <c r="E967" s="219">
        <v>28031276</v>
      </c>
      <c r="F967" s="219">
        <v>23943955.850000001</v>
      </c>
    </row>
    <row r="968" spans="3:6">
      <c r="C968" s="220" t="s">
        <v>1151</v>
      </c>
      <c r="D968" s="219">
        <v>6115384</v>
      </c>
      <c r="E968" s="219">
        <v>5733114</v>
      </c>
      <c r="F968" s="219">
        <v>5733114</v>
      </c>
    </row>
    <row r="969" spans="3:6">
      <c r="C969" s="220" t="s">
        <v>1152</v>
      </c>
      <c r="D969" s="219">
        <v>55886222</v>
      </c>
      <c r="E969" s="219">
        <v>43430078</v>
      </c>
      <c r="F969" s="219">
        <v>43424784.450000003</v>
      </c>
    </row>
    <row r="970" spans="3:6">
      <c r="C970" s="220" t="s">
        <v>1153</v>
      </c>
      <c r="D970" s="219">
        <v>70399902</v>
      </c>
      <c r="E970" s="219">
        <v>34624321</v>
      </c>
      <c r="F970" s="219">
        <v>18138387</v>
      </c>
    </row>
    <row r="971" spans="3:6">
      <c r="C971" s="220" t="s">
        <v>1154</v>
      </c>
      <c r="D971" s="219">
        <v>4844222</v>
      </c>
      <c r="E971" s="219">
        <v>111093.14</v>
      </c>
      <c r="F971" s="219">
        <v>0</v>
      </c>
    </row>
    <row r="972" spans="3:6">
      <c r="C972" s="220" t="s">
        <v>1155</v>
      </c>
      <c r="D972" s="219">
        <v>11762183</v>
      </c>
      <c r="E972" s="219">
        <v>111162.04</v>
      </c>
      <c r="F972" s="219">
        <v>0</v>
      </c>
    </row>
    <row r="973" spans="3:6">
      <c r="C973" s="220" t="s">
        <v>1156</v>
      </c>
      <c r="D973" s="219">
        <v>6625122</v>
      </c>
      <c r="E973" s="219">
        <v>104633.77</v>
      </c>
      <c r="F973" s="219">
        <v>0</v>
      </c>
    </row>
    <row r="974" spans="3:6">
      <c r="C974" s="220" t="s">
        <v>1157</v>
      </c>
      <c r="D974" s="219">
        <v>2799546</v>
      </c>
      <c r="E974" s="219">
        <v>2368877</v>
      </c>
      <c r="F974" s="219">
        <v>0</v>
      </c>
    </row>
    <row r="975" spans="3:6">
      <c r="C975" s="220" t="s">
        <v>1158</v>
      </c>
      <c r="D975" s="219">
        <v>0</v>
      </c>
      <c r="E975" s="219">
        <v>4250103.42</v>
      </c>
      <c r="F975" s="219">
        <v>3811697.85</v>
      </c>
    </row>
    <row r="976" spans="3:6">
      <c r="C976" s="220" t="s">
        <v>1943</v>
      </c>
      <c r="D976" s="219">
        <v>0</v>
      </c>
      <c r="E976" s="219">
        <v>27659855</v>
      </c>
      <c r="F976" s="219">
        <v>26771370.07</v>
      </c>
    </row>
    <row r="977" spans="3:6">
      <c r="C977" s="220" t="s">
        <v>1159</v>
      </c>
      <c r="D977" s="219">
        <v>9446153</v>
      </c>
      <c r="E977" s="219">
        <v>5000000</v>
      </c>
      <c r="F977" s="219">
        <v>0</v>
      </c>
    </row>
    <row r="978" spans="3:6">
      <c r="C978" s="220" t="s">
        <v>1160</v>
      </c>
      <c r="D978" s="219">
        <v>36427627</v>
      </c>
      <c r="E978" s="219">
        <v>852938</v>
      </c>
      <c r="F978" s="219">
        <v>0</v>
      </c>
    </row>
    <row r="979" spans="3:6">
      <c r="C979" s="220" t="s">
        <v>1161</v>
      </c>
      <c r="D979" s="219">
        <v>0</v>
      </c>
      <c r="E979" s="219">
        <v>34861253</v>
      </c>
      <c r="F979" s="219">
        <v>34860624.789999999</v>
      </c>
    </row>
    <row r="980" spans="3:6">
      <c r="C980" s="220" t="s">
        <v>1162</v>
      </c>
      <c r="D980" s="219">
        <v>10508708</v>
      </c>
      <c r="E980" s="219">
        <v>15002119</v>
      </c>
      <c r="F980" s="219">
        <v>2713666.62</v>
      </c>
    </row>
    <row r="981" spans="3:6">
      <c r="C981" s="220" t="s">
        <v>1163</v>
      </c>
      <c r="D981" s="219">
        <v>1500000</v>
      </c>
      <c r="E981" s="219">
        <v>13344973</v>
      </c>
      <c r="F981" s="219">
        <v>823692.22</v>
      </c>
    </row>
    <row r="982" spans="3:6">
      <c r="C982" s="220" t="s">
        <v>1164</v>
      </c>
      <c r="D982" s="219">
        <v>2601681</v>
      </c>
      <c r="E982" s="219">
        <v>104208.6</v>
      </c>
      <c r="F982" s="219">
        <v>0</v>
      </c>
    </row>
    <row r="983" spans="3:6">
      <c r="C983" s="220" t="s">
        <v>1165</v>
      </c>
      <c r="D983" s="219">
        <v>5119151</v>
      </c>
      <c r="E983" s="219">
        <v>102980.69</v>
      </c>
      <c r="F983" s="219">
        <v>0</v>
      </c>
    </row>
    <row r="984" spans="3:6">
      <c r="C984" s="220" t="s">
        <v>1166</v>
      </c>
      <c r="D984" s="219">
        <v>5120551</v>
      </c>
      <c r="E984" s="219">
        <v>103009.51</v>
      </c>
      <c r="F984" s="219">
        <v>0</v>
      </c>
    </row>
    <row r="985" spans="3:6">
      <c r="C985" s="220" t="s">
        <v>1167</v>
      </c>
      <c r="D985" s="219">
        <v>10000000</v>
      </c>
      <c r="E985" s="219">
        <v>40000000</v>
      </c>
      <c r="F985" s="219">
        <v>39999153.5</v>
      </c>
    </row>
    <row r="986" spans="3:6">
      <c r="C986" s="220" t="s">
        <v>1168</v>
      </c>
      <c r="D986" s="219">
        <v>75996121</v>
      </c>
      <c r="E986" s="219">
        <v>57945659</v>
      </c>
      <c r="F986" s="219">
        <v>57882950.670000002</v>
      </c>
    </row>
    <row r="987" spans="3:6">
      <c r="C987" s="218" t="s">
        <v>324</v>
      </c>
      <c r="D987" s="219">
        <v>215861394</v>
      </c>
      <c r="E987" s="219">
        <v>289151381.61000001</v>
      </c>
      <c r="F987" s="219">
        <v>149184374.59</v>
      </c>
    </row>
    <row r="988" spans="3:6">
      <c r="C988" s="220" t="s">
        <v>1169</v>
      </c>
      <c r="D988" s="219">
        <v>92139087</v>
      </c>
      <c r="E988" s="219">
        <v>91788031.120000005</v>
      </c>
      <c r="F988" s="219">
        <v>52399957.379999995</v>
      </c>
    </row>
    <row r="989" spans="3:6">
      <c r="C989" s="220" t="s">
        <v>1170</v>
      </c>
      <c r="D989" s="219">
        <v>322307</v>
      </c>
      <c r="E989" s="219">
        <v>63009530.049999997</v>
      </c>
      <c r="F989" s="219">
        <v>29591167.609999999</v>
      </c>
    </row>
    <row r="990" spans="3:6">
      <c r="C990" s="220" t="s">
        <v>1171</v>
      </c>
      <c r="D990" s="219">
        <v>0</v>
      </c>
      <c r="E990" s="219">
        <v>9991715.5</v>
      </c>
      <c r="F990" s="219">
        <v>9991715.2200000007</v>
      </c>
    </row>
    <row r="991" spans="3:6">
      <c r="C991" s="220" t="s">
        <v>1172</v>
      </c>
      <c r="D991" s="219">
        <v>0</v>
      </c>
      <c r="E991" s="219">
        <v>9080280</v>
      </c>
      <c r="F991" s="219">
        <v>6296747.7199999997</v>
      </c>
    </row>
    <row r="992" spans="3:6">
      <c r="C992" s="220" t="s">
        <v>1173</v>
      </c>
      <c r="D992" s="219">
        <v>0</v>
      </c>
      <c r="E992" s="219">
        <v>18631001</v>
      </c>
      <c r="F992" s="219">
        <v>12059575.24</v>
      </c>
    </row>
    <row r="993" spans="3:6">
      <c r="C993" s="220" t="s">
        <v>1174</v>
      </c>
      <c r="D993" s="219">
        <v>0</v>
      </c>
      <c r="E993" s="219">
        <v>4063432.73</v>
      </c>
      <c r="F993" s="219">
        <v>4063432.73</v>
      </c>
    </row>
    <row r="994" spans="3:6">
      <c r="C994" s="220" t="s">
        <v>1175</v>
      </c>
      <c r="D994" s="219">
        <v>30000000</v>
      </c>
      <c r="E994" s="219">
        <v>0</v>
      </c>
      <c r="F994" s="219">
        <v>0</v>
      </c>
    </row>
    <row r="995" spans="3:6">
      <c r="C995" s="220" t="s">
        <v>1176</v>
      </c>
      <c r="D995" s="219">
        <v>5400000</v>
      </c>
      <c r="E995" s="219">
        <v>10752499.49</v>
      </c>
      <c r="F995" s="219">
        <v>3762422.56</v>
      </c>
    </row>
    <row r="996" spans="3:6">
      <c r="C996" s="220" t="s">
        <v>1177</v>
      </c>
      <c r="D996" s="219">
        <v>0</v>
      </c>
      <c r="E996" s="219">
        <v>33766260</v>
      </c>
      <c r="F996" s="219">
        <v>21173782.100000001</v>
      </c>
    </row>
    <row r="997" spans="3:6">
      <c r="C997" s="220" t="s">
        <v>1178</v>
      </c>
      <c r="D997" s="219">
        <v>0</v>
      </c>
      <c r="E997" s="219">
        <v>16068631.719999999</v>
      </c>
      <c r="F997" s="219">
        <v>9845574.0300000012</v>
      </c>
    </row>
    <row r="998" spans="3:6">
      <c r="C998" s="220" t="s">
        <v>1179</v>
      </c>
      <c r="D998" s="219">
        <v>88000000</v>
      </c>
      <c r="E998" s="219">
        <v>32000000</v>
      </c>
      <c r="F998" s="219">
        <v>0</v>
      </c>
    </row>
    <row r="999" spans="3:6">
      <c r="C999" s="218" t="s">
        <v>326</v>
      </c>
      <c r="D999" s="219">
        <v>0</v>
      </c>
      <c r="E999" s="219">
        <v>3000000</v>
      </c>
      <c r="F999" s="219">
        <v>2889861.2</v>
      </c>
    </row>
    <row r="1000" spans="3:6">
      <c r="C1000" s="220" t="s">
        <v>1153</v>
      </c>
      <c r="D1000" s="219">
        <v>0</v>
      </c>
      <c r="E1000" s="219">
        <v>3000000</v>
      </c>
      <c r="F1000" s="219">
        <v>2889861.2</v>
      </c>
    </row>
    <row r="1001" spans="3:6">
      <c r="C1001" s="68" t="s">
        <v>347</v>
      </c>
      <c r="D1001" s="169">
        <v>1300879786</v>
      </c>
      <c r="E1001" s="169">
        <v>2455033160.6500001</v>
      </c>
      <c r="F1001" s="169">
        <v>2059866108.5499995</v>
      </c>
    </row>
    <row r="1002" spans="3:6">
      <c r="C1002" s="218" t="s">
        <v>323</v>
      </c>
      <c r="D1002" s="219">
        <v>1300879786</v>
      </c>
      <c r="E1002" s="219">
        <v>2275029094.4900002</v>
      </c>
      <c r="F1002" s="219">
        <v>1978159413.8199997</v>
      </c>
    </row>
    <row r="1003" spans="3:6">
      <c r="C1003" s="220" t="s">
        <v>1180</v>
      </c>
      <c r="D1003" s="219">
        <v>0</v>
      </c>
      <c r="E1003" s="219">
        <v>3480501.62</v>
      </c>
      <c r="F1003" s="219">
        <v>3480501.62</v>
      </c>
    </row>
    <row r="1004" spans="3:6">
      <c r="C1004" s="220" t="s">
        <v>1181</v>
      </c>
      <c r="D1004" s="219">
        <v>20747766</v>
      </c>
      <c r="E1004" s="219">
        <v>3686016.44</v>
      </c>
      <c r="F1004" s="219">
        <v>3686015.48</v>
      </c>
    </row>
    <row r="1005" spans="3:6">
      <c r="C1005" s="220" t="s">
        <v>1182</v>
      </c>
      <c r="D1005" s="219">
        <v>4807567</v>
      </c>
      <c r="E1005" s="219">
        <v>2317189</v>
      </c>
      <c r="F1005" s="219">
        <v>0</v>
      </c>
    </row>
    <row r="1006" spans="3:6">
      <c r="C1006" s="220" t="s">
        <v>1183</v>
      </c>
      <c r="D1006" s="219">
        <v>0</v>
      </c>
      <c r="E1006" s="219">
        <v>25068310.380000003</v>
      </c>
      <c r="F1006" s="219">
        <v>0</v>
      </c>
    </row>
    <row r="1007" spans="3:6">
      <c r="C1007" s="220" t="s">
        <v>1184</v>
      </c>
      <c r="D1007" s="219">
        <v>311388206</v>
      </c>
      <c r="E1007" s="219">
        <v>1142138945.8699999</v>
      </c>
      <c r="F1007" s="219">
        <v>1117289992.98</v>
      </c>
    </row>
    <row r="1008" spans="3:6">
      <c r="C1008" s="220" t="s">
        <v>1185</v>
      </c>
      <c r="D1008" s="219">
        <v>20509966</v>
      </c>
      <c r="E1008" s="219">
        <v>100000</v>
      </c>
      <c r="F1008" s="219">
        <v>0</v>
      </c>
    </row>
    <row r="1009" spans="3:6">
      <c r="C1009" s="220" t="s">
        <v>1974</v>
      </c>
      <c r="D1009" s="219">
        <v>0</v>
      </c>
      <c r="E1009" s="219">
        <v>5807292</v>
      </c>
      <c r="F1009" s="219">
        <v>5806184.9500000002</v>
      </c>
    </row>
    <row r="1010" spans="3:6">
      <c r="C1010" s="220" t="s">
        <v>1186</v>
      </c>
      <c r="D1010" s="219">
        <v>5254613</v>
      </c>
      <c r="E1010" s="219">
        <v>20000</v>
      </c>
      <c r="F1010" s="219">
        <v>0</v>
      </c>
    </row>
    <row r="1011" spans="3:6">
      <c r="C1011" s="220" t="s">
        <v>1187</v>
      </c>
      <c r="D1011" s="219">
        <v>70000000</v>
      </c>
      <c r="E1011" s="219">
        <v>104548181</v>
      </c>
      <c r="F1011" s="219">
        <v>59903972.75</v>
      </c>
    </row>
    <row r="1012" spans="3:6">
      <c r="C1012" s="220" t="s">
        <v>1975</v>
      </c>
      <c r="D1012" s="219">
        <v>0</v>
      </c>
      <c r="E1012" s="219">
        <v>1866487.11</v>
      </c>
      <c r="F1012" s="219">
        <v>0</v>
      </c>
    </row>
    <row r="1013" spans="3:6">
      <c r="C1013" s="220" t="s">
        <v>1188</v>
      </c>
      <c r="D1013" s="219">
        <v>458797</v>
      </c>
      <c r="E1013" s="219">
        <v>4874671.24</v>
      </c>
      <c r="F1013" s="219">
        <v>4513108.2699999996</v>
      </c>
    </row>
    <row r="1014" spans="3:6">
      <c r="C1014" s="220" t="s">
        <v>1920</v>
      </c>
      <c r="D1014" s="219">
        <v>0</v>
      </c>
      <c r="E1014" s="219">
        <v>10229094</v>
      </c>
      <c r="F1014" s="219">
        <v>0</v>
      </c>
    </row>
    <row r="1015" spans="3:6">
      <c r="C1015" s="220" t="s">
        <v>1189</v>
      </c>
      <c r="D1015" s="219">
        <v>0</v>
      </c>
      <c r="E1015" s="219">
        <v>4285676.04</v>
      </c>
      <c r="F1015" s="219">
        <v>4284878.54</v>
      </c>
    </row>
    <row r="1016" spans="3:6">
      <c r="C1016" s="220" t="s">
        <v>1190</v>
      </c>
      <c r="D1016" s="219">
        <v>9173874</v>
      </c>
      <c r="E1016" s="219">
        <v>9000000</v>
      </c>
      <c r="F1016" s="219">
        <v>0</v>
      </c>
    </row>
    <row r="1017" spans="3:6">
      <c r="C1017" s="220" t="s">
        <v>1191</v>
      </c>
      <c r="D1017" s="219">
        <v>17397527</v>
      </c>
      <c r="E1017" s="219">
        <v>0</v>
      </c>
      <c r="F1017" s="219">
        <v>0</v>
      </c>
    </row>
    <row r="1018" spans="3:6">
      <c r="C1018" s="220" t="s">
        <v>1192</v>
      </c>
      <c r="D1018" s="219">
        <v>4734096</v>
      </c>
      <c r="E1018" s="219">
        <v>14023477.16</v>
      </c>
      <c r="F1018" s="219">
        <v>8264936.6799999997</v>
      </c>
    </row>
    <row r="1019" spans="3:6">
      <c r="C1019" s="220" t="s">
        <v>1193</v>
      </c>
      <c r="D1019" s="219">
        <v>80247</v>
      </c>
      <c r="E1019" s="219">
        <v>1588186.31</v>
      </c>
      <c r="F1019" s="219">
        <v>1421192.91</v>
      </c>
    </row>
    <row r="1020" spans="3:6">
      <c r="C1020" s="220" t="s">
        <v>1194</v>
      </c>
      <c r="D1020" s="219">
        <v>75086</v>
      </c>
      <c r="E1020" s="219">
        <v>1609061.06</v>
      </c>
      <c r="F1020" s="219">
        <v>1609061.06</v>
      </c>
    </row>
    <row r="1021" spans="3:6">
      <c r="C1021" s="220" t="s">
        <v>1195</v>
      </c>
      <c r="D1021" s="219">
        <v>80247</v>
      </c>
      <c r="E1021" s="219">
        <v>3290099.94</v>
      </c>
      <c r="F1021" s="219">
        <v>3000000</v>
      </c>
    </row>
    <row r="1022" spans="3:6">
      <c r="C1022" s="220" t="s">
        <v>1888</v>
      </c>
      <c r="D1022" s="219">
        <v>0</v>
      </c>
      <c r="E1022" s="219">
        <v>8952243</v>
      </c>
      <c r="F1022" s="219">
        <v>2342842.56</v>
      </c>
    </row>
    <row r="1023" spans="3:6">
      <c r="C1023" s="220" t="s">
        <v>1196</v>
      </c>
      <c r="D1023" s="219">
        <v>0</v>
      </c>
      <c r="E1023" s="219">
        <v>795385.61</v>
      </c>
      <c r="F1023" s="219">
        <v>795385.61</v>
      </c>
    </row>
    <row r="1024" spans="3:6">
      <c r="C1024" s="220" t="s">
        <v>1197</v>
      </c>
      <c r="D1024" s="219">
        <v>0</v>
      </c>
      <c r="E1024" s="219">
        <v>24230939</v>
      </c>
      <c r="F1024" s="219">
        <v>23447401</v>
      </c>
    </row>
    <row r="1025" spans="3:6">
      <c r="C1025" s="220" t="s">
        <v>1198</v>
      </c>
      <c r="D1025" s="219">
        <v>46476764</v>
      </c>
      <c r="E1025" s="219">
        <v>556</v>
      </c>
      <c r="F1025" s="219">
        <v>0</v>
      </c>
    </row>
    <row r="1026" spans="3:6">
      <c r="C1026" s="220" t="s">
        <v>1199</v>
      </c>
      <c r="D1026" s="219">
        <v>3000000</v>
      </c>
      <c r="E1026" s="219">
        <v>25000</v>
      </c>
      <c r="F1026" s="219">
        <v>0</v>
      </c>
    </row>
    <row r="1027" spans="3:6">
      <c r="C1027" s="220" t="s">
        <v>1200</v>
      </c>
      <c r="D1027" s="219">
        <v>30068537</v>
      </c>
      <c r="E1027" s="219">
        <v>23558635</v>
      </c>
      <c r="F1027" s="219">
        <v>23307733.969999999</v>
      </c>
    </row>
    <row r="1028" spans="3:6">
      <c r="C1028" s="220" t="s">
        <v>1201</v>
      </c>
      <c r="D1028" s="219">
        <v>4237286</v>
      </c>
      <c r="E1028" s="219">
        <v>107738.27</v>
      </c>
      <c r="F1028" s="219">
        <v>0</v>
      </c>
    </row>
    <row r="1029" spans="3:6">
      <c r="C1029" s="220" t="s">
        <v>1202</v>
      </c>
      <c r="D1029" s="219">
        <v>597761</v>
      </c>
      <c r="E1029" s="219">
        <v>6115092</v>
      </c>
      <c r="F1029" s="219">
        <v>4890697.08</v>
      </c>
    </row>
    <row r="1030" spans="3:6">
      <c r="C1030" s="220" t="s">
        <v>1203</v>
      </c>
      <c r="D1030" s="219">
        <v>25000000</v>
      </c>
      <c r="E1030" s="219">
        <v>56513317</v>
      </c>
      <c r="F1030" s="219">
        <v>14714682.59</v>
      </c>
    </row>
    <row r="1031" spans="3:6">
      <c r="C1031" s="220" t="s">
        <v>1204</v>
      </c>
      <c r="D1031" s="219">
        <v>2587656</v>
      </c>
      <c r="E1031" s="219">
        <v>2156987</v>
      </c>
      <c r="F1031" s="219">
        <v>0</v>
      </c>
    </row>
    <row r="1032" spans="3:6">
      <c r="C1032" s="220" t="s">
        <v>1205</v>
      </c>
      <c r="D1032" s="219">
        <v>31477472</v>
      </c>
      <c r="E1032" s="219">
        <v>5000</v>
      </c>
      <c r="F1032" s="219">
        <v>0</v>
      </c>
    </row>
    <row r="1033" spans="3:6">
      <c r="C1033" s="220" t="s">
        <v>1206</v>
      </c>
      <c r="D1033" s="219">
        <v>889724</v>
      </c>
      <c r="E1033" s="219">
        <v>243720</v>
      </c>
      <c r="F1033" s="219">
        <v>0</v>
      </c>
    </row>
    <row r="1034" spans="3:6">
      <c r="C1034" s="220" t="s">
        <v>1207</v>
      </c>
      <c r="D1034" s="219">
        <v>5051678</v>
      </c>
      <c r="E1034" s="219">
        <v>101562.68</v>
      </c>
      <c r="F1034" s="219">
        <v>0</v>
      </c>
    </row>
    <row r="1035" spans="3:6">
      <c r="C1035" s="220" t="s">
        <v>1208</v>
      </c>
      <c r="D1035" s="219">
        <v>29687478</v>
      </c>
      <c r="E1035" s="219">
        <v>88935743</v>
      </c>
      <c r="F1035" s="219">
        <v>88935409.489999995</v>
      </c>
    </row>
    <row r="1036" spans="3:6">
      <c r="C1036" s="220" t="s">
        <v>1209</v>
      </c>
      <c r="D1036" s="219">
        <v>9591650</v>
      </c>
      <c r="E1036" s="219">
        <v>100.39</v>
      </c>
      <c r="F1036" s="219">
        <v>0</v>
      </c>
    </row>
    <row r="1037" spans="3:6">
      <c r="C1037" s="220" t="s">
        <v>1210</v>
      </c>
      <c r="D1037" s="219">
        <v>35161253</v>
      </c>
      <c r="E1037" s="219">
        <v>29993976</v>
      </c>
      <c r="F1037" s="219">
        <v>29993000</v>
      </c>
    </row>
    <row r="1038" spans="3:6">
      <c r="C1038" s="220" t="s">
        <v>1211</v>
      </c>
      <c r="D1038" s="219">
        <v>9591650</v>
      </c>
      <c r="E1038" s="219">
        <v>107347.39</v>
      </c>
      <c r="F1038" s="219">
        <v>0</v>
      </c>
    </row>
    <row r="1039" spans="3:6">
      <c r="C1039" s="220" t="s">
        <v>1212</v>
      </c>
      <c r="D1039" s="219">
        <v>3618597</v>
      </c>
      <c r="E1039" s="219">
        <v>102098.26</v>
      </c>
      <c r="F1039" s="219">
        <v>0</v>
      </c>
    </row>
    <row r="1040" spans="3:6">
      <c r="C1040" s="220" t="s">
        <v>1213</v>
      </c>
      <c r="D1040" s="219">
        <v>117367382</v>
      </c>
      <c r="E1040" s="219">
        <v>99976290</v>
      </c>
      <c r="F1040" s="219">
        <v>99903538.120000005</v>
      </c>
    </row>
    <row r="1041" spans="3:6">
      <c r="C1041" s="220" t="s">
        <v>1214</v>
      </c>
      <c r="D1041" s="219">
        <v>5803815</v>
      </c>
      <c r="E1041" s="219">
        <v>112835.48</v>
      </c>
      <c r="F1041" s="219">
        <v>0</v>
      </c>
    </row>
    <row r="1042" spans="3:6">
      <c r="C1042" s="220" t="s">
        <v>1215</v>
      </c>
      <c r="D1042" s="219">
        <v>53904088</v>
      </c>
      <c r="E1042" s="219">
        <v>35291633</v>
      </c>
      <c r="F1042" s="219">
        <v>35088270.82</v>
      </c>
    </row>
    <row r="1043" spans="3:6">
      <c r="C1043" s="220" t="s">
        <v>1216</v>
      </c>
      <c r="D1043" s="219">
        <v>1181902</v>
      </c>
      <c r="E1043" s="219">
        <v>112685</v>
      </c>
      <c r="F1043" s="219">
        <v>0</v>
      </c>
    </row>
    <row r="1044" spans="3:6">
      <c r="C1044" s="220" t="s">
        <v>1217</v>
      </c>
      <c r="D1044" s="219">
        <v>36000000</v>
      </c>
      <c r="E1044" s="219">
        <v>4012802</v>
      </c>
      <c r="F1044" s="219">
        <v>3202161.85</v>
      </c>
    </row>
    <row r="1045" spans="3:6">
      <c r="C1045" s="220" t="s">
        <v>1218</v>
      </c>
      <c r="D1045" s="219">
        <v>1181902</v>
      </c>
      <c r="E1045" s="219">
        <v>465160</v>
      </c>
      <c r="F1045" s="219">
        <v>0</v>
      </c>
    </row>
    <row r="1046" spans="3:6">
      <c r="C1046" s="220" t="s">
        <v>1219</v>
      </c>
      <c r="D1046" s="219">
        <v>1181902</v>
      </c>
      <c r="E1046" s="219">
        <v>112685</v>
      </c>
      <c r="F1046" s="219">
        <v>0</v>
      </c>
    </row>
    <row r="1047" spans="3:6">
      <c r="C1047" s="220" t="s">
        <v>1220</v>
      </c>
      <c r="D1047" s="219">
        <v>2792959</v>
      </c>
      <c r="E1047" s="219">
        <v>103053.99</v>
      </c>
      <c r="F1047" s="219">
        <v>0</v>
      </c>
    </row>
    <row r="1048" spans="3:6">
      <c r="C1048" s="220" t="s">
        <v>1221</v>
      </c>
      <c r="D1048" s="219">
        <v>33121737</v>
      </c>
      <c r="E1048" s="219">
        <v>27557806</v>
      </c>
      <c r="F1048" s="219">
        <v>27389567.809999999</v>
      </c>
    </row>
    <row r="1049" spans="3:6">
      <c r="C1049" s="220" t="s">
        <v>1222</v>
      </c>
      <c r="D1049" s="219">
        <v>2579928</v>
      </c>
      <c r="E1049" s="219">
        <v>103165.3</v>
      </c>
      <c r="F1049" s="219">
        <v>0</v>
      </c>
    </row>
    <row r="1050" spans="3:6">
      <c r="C1050" s="220" t="s">
        <v>2004</v>
      </c>
      <c r="D1050" s="219">
        <v>4196261</v>
      </c>
      <c r="E1050" s="219">
        <v>0</v>
      </c>
      <c r="F1050" s="219">
        <v>0</v>
      </c>
    </row>
    <row r="1051" spans="3:6">
      <c r="C1051" s="220" t="s">
        <v>1223</v>
      </c>
      <c r="D1051" s="219">
        <v>219302803</v>
      </c>
      <c r="E1051" s="219">
        <v>290417355</v>
      </c>
      <c r="F1051" s="219">
        <v>266537565.45999998</v>
      </c>
    </row>
    <row r="1052" spans="3:6">
      <c r="C1052" s="220" t="s">
        <v>1224</v>
      </c>
      <c r="D1052" s="219">
        <v>1720224</v>
      </c>
      <c r="E1052" s="219">
        <v>103164</v>
      </c>
      <c r="F1052" s="219">
        <v>0</v>
      </c>
    </row>
    <row r="1053" spans="3:6">
      <c r="C1053" s="220" t="s">
        <v>1225</v>
      </c>
      <c r="D1053" s="219">
        <v>805138</v>
      </c>
      <c r="E1053" s="219">
        <v>117961</v>
      </c>
      <c r="F1053" s="219">
        <v>0</v>
      </c>
    </row>
    <row r="1054" spans="3:6">
      <c r="C1054" s="220" t="s">
        <v>1226</v>
      </c>
      <c r="D1054" s="219">
        <v>2792959</v>
      </c>
      <c r="E1054" s="219">
        <v>103053.99</v>
      </c>
      <c r="F1054" s="219">
        <v>0</v>
      </c>
    </row>
    <row r="1055" spans="3:6">
      <c r="C1055" s="220" t="s">
        <v>1227</v>
      </c>
      <c r="D1055" s="219">
        <v>923196</v>
      </c>
      <c r="E1055" s="219">
        <v>100</v>
      </c>
      <c r="F1055" s="219">
        <v>0</v>
      </c>
    </row>
    <row r="1056" spans="3:6">
      <c r="C1056" s="220" t="s">
        <v>1228</v>
      </c>
      <c r="D1056" s="219">
        <v>2579928</v>
      </c>
      <c r="E1056" s="219">
        <v>103165.3</v>
      </c>
      <c r="F1056" s="219">
        <v>0</v>
      </c>
    </row>
    <row r="1057" spans="3:6">
      <c r="C1057" s="220" t="s">
        <v>1229</v>
      </c>
      <c r="D1057" s="219">
        <v>597164</v>
      </c>
      <c r="E1057" s="219">
        <v>166495</v>
      </c>
      <c r="F1057" s="219">
        <v>0</v>
      </c>
    </row>
    <row r="1058" spans="3:6">
      <c r="C1058" s="220" t="s">
        <v>1230</v>
      </c>
      <c r="D1058" s="219">
        <v>53693227</v>
      </c>
      <c r="E1058" s="219">
        <v>53934443</v>
      </c>
      <c r="F1058" s="219">
        <v>53934101.799999997</v>
      </c>
    </row>
    <row r="1059" spans="3:6">
      <c r="C1059" s="220" t="s">
        <v>1231</v>
      </c>
      <c r="D1059" s="219">
        <v>923196</v>
      </c>
      <c r="E1059" s="219">
        <v>277192</v>
      </c>
      <c r="F1059" s="219">
        <v>0</v>
      </c>
    </row>
    <row r="1060" spans="3:6">
      <c r="C1060" s="220" t="s">
        <v>1232</v>
      </c>
      <c r="D1060" s="219">
        <v>597164</v>
      </c>
      <c r="E1060" s="219">
        <v>5266495</v>
      </c>
      <c r="F1060" s="219">
        <v>5208757.57</v>
      </c>
    </row>
    <row r="1061" spans="3:6">
      <c r="C1061" s="220" t="s">
        <v>1233</v>
      </c>
      <c r="D1061" s="219">
        <v>9591650</v>
      </c>
      <c r="E1061" s="219">
        <v>607347.39</v>
      </c>
      <c r="F1061" s="219">
        <v>560423.42000000004</v>
      </c>
    </row>
    <row r="1062" spans="3:6">
      <c r="C1062" s="220" t="s">
        <v>1234</v>
      </c>
      <c r="D1062" s="219">
        <v>1738075</v>
      </c>
      <c r="E1062" s="219">
        <v>106592</v>
      </c>
      <c r="F1062" s="219">
        <v>0</v>
      </c>
    </row>
    <row r="1063" spans="3:6">
      <c r="C1063" s="220" t="s">
        <v>1235</v>
      </c>
      <c r="D1063" s="219">
        <v>13954365</v>
      </c>
      <c r="E1063" s="219">
        <v>0</v>
      </c>
      <c r="F1063" s="219">
        <v>0</v>
      </c>
    </row>
    <row r="1064" spans="3:6">
      <c r="C1064" s="220" t="s">
        <v>1236</v>
      </c>
      <c r="D1064" s="219">
        <v>2280776</v>
      </c>
      <c r="E1064" s="219">
        <v>115664.73</v>
      </c>
      <c r="F1064" s="219">
        <v>0</v>
      </c>
    </row>
    <row r="1065" spans="3:6">
      <c r="C1065" s="220" t="s">
        <v>1237</v>
      </c>
      <c r="D1065" s="219">
        <v>4224262</v>
      </c>
      <c r="E1065" s="219">
        <v>107347.64</v>
      </c>
      <c r="F1065" s="219">
        <v>0</v>
      </c>
    </row>
    <row r="1066" spans="3:6">
      <c r="C1066" s="220" t="s">
        <v>1238</v>
      </c>
      <c r="D1066" s="219">
        <v>1761878</v>
      </c>
      <c r="E1066" s="219">
        <v>108258</v>
      </c>
      <c r="F1066" s="219">
        <v>0</v>
      </c>
    </row>
    <row r="1067" spans="3:6">
      <c r="C1067" s="220" t="s">
        <v>1239</v>
      </c>
      <c r="D1067" s="219">
        <v>4272721</v>
      </c>
      <c r="E1067" s="219">
        <v>108802.35</v>
      </c>
      <c r="F1067" s="219">
        <v>0</v>
      </c>
    </row>
    <row r="1068" spans="3:6">
      <c r="C1068" s="220" t="s">
        <v>1240</v>
      </c>
      <c r="D1068" s="219">
        <v>2555844</v>
      </c>
      <c r="E1068" s="219">
        <v>102009.07</v>
      </c>
      <c r="F1068" s="219">
        <v>0</v>
      </c>
    </row>
    <row r="1069" spans="3:6">
      <c r="C1069" s="220" t="s">
        <v>1241</v>
      </c>
      <c r="D1069" s="219">
        <v>2555842</v>
      </c>
      <c r="E1069" s="219">
        <v>102008.41</v>
      </c>
      <c r="F1069" s="219">
        <v>0</v>
      </c>
    </row>
    <row r="1070" spans="3:6">
      <c r="C1070" s="220" t="s">
        <v>1242</v>
      </c>
      <c r="D1070" s="219">
        <v>2611503</v>
      </c>
      <c r="E1070" s="219">
        <v>104680.18</v>
      </c>
      <c r="F1070" s="219">
        <v>0</v>
      </c>
    </row>
    <row r="1071" spans="3:6">
      <c r="C1071" s="220" t="s">
        <v>1243</v>
      </c>
      <c r="D1071" s="219">
        <v>2611503</v>
      </c>
      <c r="E1071" s="219">
        <v>104680.18</v>
      </c>
      <c r="F1071" s="219">
        <v>0</v>
      </c>
    </row>
    <row r="1072" spans="3:6">
      <c r="C1072" s="220" t="s">
        <v>1244</v>
      </c>
      <c r="D1072" s="219">
        <v>0</v>
      </c>
      <c r="E1072" s="219">
        <v>2966981.27</v>
      </c>
      <c r="F1072" s="219">
        <v>2966535.99</v>
      </c>
    </row>
    <row r="1073" spans="3:6">
      <c r="C1073" s="220" t="s">
        <v>1245</v>
      </c>
      <c r="D1073" s="219">
        <v>4100000</v>
      </c>
      <c r="E1073" s="219">
        <v>103619.72</v>
      </c>
      <c r="F1073" s="219">
        <v>0</v>
      </c>
    </row>
    <row r="1074" spans="3:6">
      <c r="C1074" s="220" t="s">
        <v>1246</v>
      </c>
      <c r="D1074" s="219">
        <v>575149</v>
      </c>
      <c r="E1074" s="219">
        <v>7700000</v>
      </c>
      <c r="F1074" s="219">
        <v>5556742.0499999998</v>
      </c>
    </row>
    <row r="1075" spans="3:6">
      <c r="C1075" s="220" t="s">
        <v>1247</v>
      </c>
      <c r="D1075" s="219">
        <v>2555845</v>
      </c>
      <c r="E1075" s="219">
        <v>102007.72</v>
      </c>
      <c r="F1075" s="219">
        <v>0</v>
      </c>
    </row>
    <row r="1076" spans="3:6">
      <c r="C1076" s="220" t="s">
        <v>1248</v>
      </c>
      <c r="D1076" s="219">
        <v>498000</v>
      </c>
      <c r="E1076" s="219">
        <v>0</v>
      </c>
      <c r="F1076" s="219">
        <v>0</v>
      </c>
    </row>
    <row r="1077" spans="3:6">
      <c r="C1077" s="220" t="s">
        <v>1956</v>
      </c>
      <c r="D1077" s="219">
        <v>0</v>
      </c>
      <c r="E1077" s="219">
        <v>164372926</v>
      </c>
      <c r="F1077" s="219">
        <v>76124751.390000001</v>
      </c>
    </row>
    <row r="1078" spans="3:6">
      <c r="C1078" s="218" t="s">
        <v>324</v>
      </c>
      <c r="D1078" s="219">
        <v>0</v>
      </c>
      <c r="E1078" s="219">
        <v>180004066.16000003</v>
      </c>
      <c r="F1078" s="219">
        <v>81706694.730000004</v>
      </c>
    </row>
    <row r="1079" spans="3:6">
      <c r="C1079" s="220" t="s">
        <v>1249</v>
      </c>
      <c r="D1079" s="219">
        <v>0</v>
      </c>
      <c r="E1079" s="219">
        <v>26327312.619999997</v>
      </c>
      <c r="F1079" s="219">
        <v>0</v>
      </c>
    </row>
    <row r="1080" spans="3:6">
      <c r="C1080" s="220" t="s">
        <v>1250</v>
      </c>
      <c r="D1080" s="219">
        <v>0</v>
      </c>
      <c r="E1080" s="219">
        <v>60282602.100000001</v>
      </c>
      <c r="F1080" s="219">
        <v>34133030.829999998</v>
      </c>
    </row>
    <row r="1081" spans="3:6">
      <c r="C1081" s="220" t="s">
        <v>1251</v>
      </c>
      <c r="D1081" s="219">
        <v>0</v>
      </c>
      <c r="E1081" s="219">
        <v>69441721.560000002</v>
      </c>
      <c r="F1081" s="219">
        <v>40180212.310000002</v>
      </c>
    </row>
    <row r="1082" spans="3:6">
      <c r="C1082" s="220" t="s">
        <v>1252</v>
      </c>
      <c r="D1082" s="219">
        <v>0</v>
      </c>
      <c r="E1082" s="219">
        <v>7582633.96</v>
      </c>
      <c r="F1082" s="219">
        <v>0</v>
      </c>
    </row>
    <row r="1083" spans="3:6">
      <c r="C1083" s="220" t="s">
        <v>1253</v>
      </c>
      <c r="D1083" s="219">
        <v>0</v>
      </c>
      <c r="E1083" s="219">
        <v>16369795.920000002</v>
      </c>
      <c r="F1083" s="219">
        <v>7393451.5899999999</v>
      </c>
    </row>
    <row r="1084" spans="3:6">
      <c r="C1084" s="68" t="s">
        <v>348</v>
      </c>
      <c r="D1084" s="169">
        <v>835122585</v>
      </c>
      <c r="E1084" s="169">
        <v>608902142.90999985</v>
      </c>
      <c r="F1084" s="169">
        <v>476436266.08000004</v>
      </c>
    </row>
    <row r="1085" spans="3:6">
      <c r="C1085" s="218" t="s">
        <v>323</v>
      </c>
      <c r="D1085" s="219">
        <v>835122585</v>
      </c>
      <c r="E1085" s="219">
        <v>608902142.90999985</v>
      </c>
      <c r="F1085" s="219">
        <v>476436266.08000004</v>
      </c>
    </row>
    <row r="1086" spans="3:6">
      <c r="C1086" s="220" t="s">
        <v>1254</v>
      </c>
      <c r="D1086" s="219">
        <v>2030470</v>
      </c>
      <c r="E1086" s="219">
        <v>4554914</v>
      </c>
      <c r="F1086" s="219">
        <v>2443851.9700000002</v>
      </c>
    </row>
    <row r="1087" spans="3:6">
      <c r="C1087" s="220" t="s">
        <v>1255</v>
      </c>
      <c r="D1087" s="219">
        <v>4617578</v>
      </c>
      <c r="E1087" s="219">
        <v>0</v>
      </c>
      <c r="F1087" s="219">
        <v>0</v>
      </c>
    </row>
    <row r="1088" spans="3:6">
      <c r="C1088" s="220" t="s">
        <v>1256</v>
      </c>
      <c r="D1088" s="219">
        <v>0</v>
      </c>
      <c r="E1088" s="219">
        <v>7735175.2599999998</v>
      </c>
      <c r="F1088" s="219">
        <v>1380862.95</v>
      </c>
    </row>
    <row r="1089" spans="3:6">
      <c r="C1089" s="220" t="s">
        <v>1257</v>
      </c>
      <c r="D1089" s="219">
        <v>2030470</v>
      </c>
      <c r="E1089" s="219">
        <v>5060757</v>
      </c>
      <c r="F1089" s="219">
        <v>0</v>
      </c>
    </row>
    <row r="1090" spans="3:6">
      <c r="C1090" s="220" t="s">
        <v>1258</v>
      </c>
      <c r="D1090" s="219">
        <v>0</v>
      </c>
      <c r="E1090" s="219">
        <v>2116312.92</v>
      </c>
      <c r="F1090" s="219">
        <v>2116312.92</v>
      </c>
    </row>
    <row r="1091" spans="3:6">
      <c r="C1091" s="220" t="s">
        <v>1259</v>
      </c>
      <c r="D1091" s="219">
        <v>6731310</v>
      </c>
      <c r="E1091" s="219">
        <v>2000000</v>
      </c>
      <c r="F1091" s="219">
        <v>0</v>
      </c>
    </row>
    <row r="1092" spans="3:6">
      <c r="C1092" s="220" t="s">
        <v>1260</v>
      </c>
      <c r="D1092" s="219">
        <v>0</v>
      </c>
      <c r="E1092" s="219">
        <v>6516055.4899999993</v>
      </c>
      <c r="F1092" s="219">
        <v>6516050.4899999993</v>
      </c>
    </row>
    <row r="1093" spans="3:6">
      <c r="C1093" s="220" t="s">
        <v>1261</v>
      </c>
      <c r="D1093" s="219">
        <v>1253439</v>
      </c>
      <c r="E1093" s="219">
        <v>1122770</v>
      </c>
      <c r="F1093" s="219">
        <v>0</v>
      </c>
    </row>
    <row r="1094" spans="3:6">
      <c r="C1094" s="220" t="s">
        <v>1262</v>
      </c>
      <c r="D1094" s="219">
        <v>0</v>
      </c>
      <c r="E1094" s="219">
        <v>6029170.0699999994</v>
      </c>
      <c r="F1094" s="219">
        <v>6029170.0699999994</v>
      </c>
    </row>
    <row r="1095" spans="3:6">
      <c r="C1095" s="220" t="s">
        <v>1263</v>
      </c>
      <c r="D1095" s="219">
        <v>1073222</v>
      </c>
      <c r="E1095" s="219">
        <v>3714373</v>
      </c>
      <c r="F1095" s="219">
        <v>3714372.2</v>
      </c>
    </row>
    <row r="1096" spans="3:6">
      <c r="C1096" s="220" t="s">
        <v>1264</v>
      </c>
      <c r="D1096" s="219">
        <v>2790925</v>
      </c>
      <c r="E1096" s="219">
        <v>100</v>
      </c>
      <c r="F1096" s="219">
        <v>0</v>
      </c>
    </row>
    <row r="1097" spans="3:6">
      <c r="C1097" s="220" t="s">
        <v>1265</v>
      </c>
      <c r="D1097" s="219">
        <v>2790925</v>
      </c>
      <c r="E1097" s="219">
        <v>100</v>
      </c>
      <c r="F1097" s="219">
        <v>0</v>
      </c>
    </row>
    <row r="1098" spans="3:6">
      <c r="C1098" s="220" t="s">
        <v>1921</v>
      </c>
      <c r="D1098" s="219">
        <v>0</v>
      </c>
      <c r="E1098" s="219">
        <v>1403911</v>
      </c>
      <c r="F1098" s="219">
        <v>1105337.8400000001</v>
      </c>
    </row>
    <row r="1099" spans="3:6">
      <c r="C1099" s="220" t="s">
        <v>1266</v>
      </c>
      <c r="D1099" s="219">
        <v>777731</v>
      </c>
      <c r="E1099" s="219">
        <v>0</v>
      </c>
      <c r="F1099" s="219">
        <v>0</v>
      </c>
    </row>
    <row r="1100" spans="3:6">
      <c r="C1100" s="220" t="s">
        <v>1267</v>
      </c>
      <c r="D1100" s="219">
        <v>22315101</v>
      </c>
      <c r="E1100" s="219">
        <v>15117579</v>
      </c>
      <c r="F1100" s="219">
        <v>14221986.220000001</v>
      </c>
    </row>
    <row r="1101" spans="3:6">
      <c r="C1101" s="220" t="s">
        <v>1268</v>
      </c>
      <c r="D1101" s="219">
        <v>78916280</v>
      </c>
      <c r="E1101" s="219">
        <v>57904541</v>
      </c>
      <c r="F1101" s="219">
        <v>56905662.010000005</v>
      </c>
    </row>
    <row r="1102" spans="3:6">
      <c r="C1102" s="220" t="s">
        <v>1269</v>
      </c>
      <c r="D1102" s="219">
        <v>4081155</v>
      </c>
      <c r="E1102" s="219">
        <v>2500000</v>
      </c>
      <c r="F1102" s="219">
        <v>0</v>
      </c>
    </row>
    <row r="1103" spans="3:6">
      <c r="C1103" s="220" t="s">
        <v>1270</v>
      </c>
      <c r="D1103" s="219">
        <v>20000000</v>
      </c>
      <c r="E1103" s="219">
        <v>14898894.66</v>
      </c>
      <c r="F1103" s="219">
        <v>14898894.220000001</v>
      </c>
    </row>
    <row r="1104" spans="3:6">
      <c r="C1104" s="220" t="s">
        <v>1271</v>
      </c>
      <c r="D1104" s="219">
        <v>4125127</v>
      </c>
      <c r="E1104" s="219">
        <v>117293.1</v>
      </c>
      <c r="F1104" s="219">
        <v>0</v>
      </c>
    </row>
    <row r="1105" spans="3:6">
      <c r="C1105" s="220" t="s">
        <v>1272</v>
      </c>
      <c r="D1105" s="219">
        <v>7364139</v>
      </c>
      <c r="E1105" s="219">
        <v>104002.08</v>
      </c>
      <c r="F1105" s="219">
        <v>0</v>
      </c>
    </row>
    <row r="1106" spans="3:6">
      <c r="C1106" s="220" t="s">
        <v>1273</v>
      </c>
      <c r="D1106" s="219">
        <v>5848496</v>
      </c>
      <c r="E1106" s="219">
        <v>113774.24</v>
      </c>
      <c r="F1106" s="219">
        <v>0</v>
      </c>
    </row>
    <row r="1107" spans="3:6">
      <c r="C1107" s="220" t="s">
        <v>1274</v>
      </c>
      <c r="D1107" s="219">
        <v>4125127</v>
      </c>
      <c r="E1107" s="219">
        <v>117293.1</v>
      </c>
      <c r="F1107" s="219">
        <v>0</v>
      </c>
    </row>
    <row r="1108" spans="3:6">
      <c r="C1108" s="220" t="s">
        <v>1275</v>
      </c>
      <c r="D1108" s="219">
        <v>1411678</v>
      </c>
      <c r="E1108" s="219">
        <v>1196343</v>
      </c>
      <c r="F1108" s="219">
        <v>0</v>
      </c>
    </row>
    <row r="1109" spans="3:6">
      <c r="C1109" s="220" t="s">
        <v>1276</v>
      </c>
      <c r="D1109" s="219">
        <v>2080338</v>
      </c>
      <c r="E1109" s="219">
        <v>9550746</v>
      </c>
      <c r="F1109" s="219">
        <v>0</v>
      </c>
    </row>
    <row r="1110" spans="3:6">
      <c r="C1110" s="220" t="s">
        <v>1277</v>
      </c>
      <c r="D1110" s="219">
        <v>1901132</v>
      </c>
      <c r="E1110" s="219">
        <v>2774713</v>
      </c>
      <c r="F1110" s="219">
        <v>0</v>
      </c>
    </row>
    <row r="1111" spans="3:6">
      <c r="C1111" s="220" t="s">
        <v>1278</v>
      </c>
      <c r="D1111" s="219">
        <v>2589059</v>
      </c>
      <c r="E1111" s="219">
        <v>2158390</v>
      </c>
      <c r="F1111" s="219">
        <v>0</v>
      </c>
    </row>
    <row r="1112" spans="3:6">
      <c r="C1112" s="220" t="s">
        <v>1279</v>
      </c>
      <c r="D1112" s="219">
        <v>22105301</v>
      </c>
      <c r="E1112" s="219">
        <v>22105301</v>
      </c>
      <c r="F1112" s="219">
        <v>19482797.210000001</v>
      </c>
    </row>
    <row r="1113" spans="3:6">
      <c r="C1113" s="220" t="s">
        <v>1280</v>
      </c>
      <c r="D1113" s="219">
        <v>5881088</v>
      </c>
      <c r="E1113" s="219">
        <v>5450419</v>
      </c>
      <c r="F1113" s="219">
        <v>0</v>
      </c>
    </row>
    <row r="1114" spans="3:6">
      <c r="C1114" s="220" t="s">
        <v>1281</v>
      </c>
      <c r="D1114" s="219">
        <v>3000000</v>
      </c>
      <c r="E1114" s="219">
        <v>1500000</v>
      </c>
      <c r="F1114" s="219">
        <v>0</v>
      </c>
    </row>
    <row r="1115" spans="3:6">
      <c r="C1115" s="220" t="s">
        <v>1282</v>
      </c>
      <c r="D1115" s="219">
        <v>5404360</v>
      </c>
      <c r="E1115" s="219">
        <v>5404360</v>
      </c>
      <c r="F1115" s="219">
        <v>3089463.31</v>
      </c>
    </row>
    <row r="1116" spans="3:6">
      <c r="C1116" s="220" t="s">
        <v>1283</v>
      </c>
      <c r="D1116" s="219">
        <v>1759695</v>
      </c>
      <c r="E1116" s="219">
        <v>1544360</v>
      </c>
      <c r="F1116" s="219">
        <v>0</v>
      </c>
    </row>
    <row r="1117" spans="3:6">
      <c r="C1117" s="220" t="s">
        <v>1284</v>
      </c>
      <c r="D1117" s="219">
        <v>5881088</v>
      </c>
      <c r="E1117" s="219">
        <v>5450419</v>
      </c>
      <c r="F1117" s="219">
        <v>0</v>
      </c>
    </row>
    <row r="1118" spans="3:6">
      <c r="C1118" s="220" t="s">
        <v>1285</v>
      </c>
      <c r="D1118" s="219">
        <v>1104373</v>
      </c>
      <c r="E1118" s="219">
        <v>437489</v>
      </c>
      <c r="F1118" s="219">
        <v>0</v>
      </c>
    </row>
    <row r="1119" spans="3:6">
      <c r="C1119" s="220" t="s">
        <v>1286</v>
      </c>
      <c r="D1119" s="219">
        <v>4076234</v>
      </c>
      <c r="E1119" s="219">
        <v>100</v>
      </c>
      <c r="F1119" s="219">
        <v>0</v>
      </c>
    </row>
    <row r="1120" spans="3:6">
      <c r="C1120" s="220" t="s">
        <v>1287</v>
      </c>
      <c r="D1120" s="219">
        <v>0</v>
      </c>
      <c r="E1120" s="219">
        <v>10217016.49</v>
      </c>
      <c r="F1120" s="219">
        <v>0</v>
      </c>
    </row>
    <row r="1121" spans="3:6">
      <c r="C1121" s="220" t="s">
        <v>1288</v>
      </c>
      <c r="D1121" s="219">
        <v>4076234</v>
      </c>
      <c r="E1121" s="219">
        <v>3860899</v>
      </c>
      <c r="F1121" s="219">
        <v>0</v>
      </c>
    </row>
    <row r="1122" spans="3:6">
      <c r="C1122" s="220" t="s">
        <v>1289</v>
      </c>
      <c r="D1122" s="219">
        <v>2080338</v>
      </c>
      <c r="E1122" s="219">
        <v>1634334</v>
      </c>
      <c r="F1122" s="219">
        <v>0</v>
      </c>
    </row>
    <row r="1123" spans="3:6">
      <c r="C1123" s="220" t="s">
        <v>1290</v>
      </c>
      <c r="D1123" s="219">
        <v>779923</v>
      </c>
      <c r="E1123" s="219">
        <v>644588</v>
      </c>
      <c r="F1123" s="219">
        <v>0</v>
      </c>
    </row>
    <row r="1124" spans="3:6">
      <c r="C1124" s="220" t="s">
        <v>1291</v>
      </c>
      <c r="D1124" s="219">
        <v>1769301</v>
      </c>
      <c r="E1124" s="219">
        <v>1553966</v>
      </c>
      <c r="F1124" s="219">
        <v>0</v>
      </c>
    </row>
    <row r="1125" spans="3:6">
      <c r="C1125" s="220" t="s">
        <v>1292</v>
      </c>
      <c r="D1125" s="219">
        <v>779923</v>
      </c>
      <c r="E1125" s="219">
        <v>644588</v>
      </c>
      <c r="F1125" s="219">
        <v>0</v>
      </c>
    </row>
    <row r="1126" spans="3:6">
      <c r="C1126" s="220" t="s">
        <v>1293</v>
      </c>
      <c r="D1126" s="219">
        <v>779923</v>
      </c>
      <c r="E1126" s="219">
        <v>564588</v>
      </c>
      <c r="F1126" s="219">
        <v>0</v>
      </c>
    </row>
    <row r="1127" spans="3:6">
      <c r="C1127" s="220" t="s">
        <v>1294</v>
      </c>
      <c r="D1127" s="219">
        <v>141034127</v>
      </c>
      <c r="E1127" s="219">
        <v>63206607</v>
      </c>
      <c r="F1127" s="219">
        <v>49813284.840000004</v>
      </c>
    </row>
    <row r="1128" spans="3:6">
      <c r="C1128" s="220" t="s">
        <v>1295</v>
      </c>
      <c r="D1128" s="219">
        <v>3856383</v>
      </c>
      <c r="E1128" s="219">
        <v>109232</v>
      </c>
      <c r="F1128" s="219">
        <v>0</v>
      </c>
    </row>
    <row r="1129" spans="3:6">
      <c r="C1129" s="220" t="s">
        <v>1296</v>
      </c>
      <c r="D1129" s="219">
        <v>46924815</v>
      </c>
      <c r="E1129" s="219">
        <v>33133270</v>
      </c>
      <c r="F1129" s="219">
        <v>31740508.560000002</v>
      </c>
    </row>
    <row r="1130" spans="3:6">
      <c r="C1130" s="220" t="s">
        <v>1297</v>
      </c>
      <c r="D1130" s="219">
        <v>5499812</v>
      </c>
      <c r="E1130" s="219">
        <v>106451.62</v>
      </c>
      <c r="F1130" s="219">
        <v>0</v>
      </c>
    </row>
    <row r="1131" spans="3:6">
      <c r="C1131" s="220" t="s">
        <v>1298</v>
      </c>
      <c r="D1131" s="219">
        <v>38071704</v>
      </c>
      <c r="E1131" s="219">
        <v>27388454</v>
      </c>
      <c r="F1131" s="219">
        <v>27387652.870000001</v>
      </c>
    </row>
    <row r="1132" spans="3:6">
      <c r="C1132" s="220" t="s">
        <v>1299</v>
      </c>
      <c r="D1132" s="219">
        <v>3850402</v>
      </c>
      <c r="E1132" s="219">
        <v>109052.3</v>
      </c>
      <c r="F1132" s="219">
        <v>0</v>
      </c>
    </row>
    <row r="1133" spans="3:6">
      <c r="C1133" s="220" t="s">
        <v>1300</v>
      </c>
      <c r="D1133" s="219">
        <v>4783393</v>
      </c>
      <c r="E1133" s="219">
        <v>109633.91</v>
      </c>
      <c r="F1133" s="219">
        <v>0</v>
      </c>
    </row>
    <row r="1134" spans="3:6">
      <c r="C1134" s="220" t="s">
        <v>1301</v>
      </c>
      <c r="D1134" s="219">
        <v>1376080</v>
      </c>
      <c r="E1134" s="219">
        <v>103996</v>
      </c>
      <c r="F1134" s="219">
        <v>0</v>
      </c>
    </row>
    <row r="1135" spans="3:6">
      <c r="C1135" s="220" t="s">
        <v>1302</v>
      </c>
      <c r="D1135" s="219">
        <v>5881087</v>
      </c>
      <c r="E1135" s="219">
        <v>6114458.6399999997</v>
      </c>
      <c r="F1135" s="219">
        <v>0</v>
      </c>
    </row>
    <row r="1136" spans="3:6">
      <c r="C1136" s="220" t="s">
        <v>1303</v>
      </c>
      <c r="D1136" s="219">
        <v>9721888</v>
      </c>
      <c r="E1136" s="219">
        <v>9075884</v>
      </c>
      <c r="F1136" s="219">
        <v>0</v>
      </c>
    </row>
    <row r="1137" spans="3:6">
      <c r="C1137" s="220" t="s">
        <v>1304</v>
      </c>
      <c r="D1137" s="219">
        <v>10000000</v>
      </c>
      <c r="E1137" s="219">
        <v>2000000</v>
      </c>
      <c r="F1137" s="219">
        <v>0</v>
      </c>
    </row>
    <row r="1138" spans="3:6">
      <c r="C1138" s="220" t="s">
        <v>1305</v>
      </c>
      <c r="D1138" s="219">
        <v>4076234</v>
      </c>
      <c r="E1138" s="219">
        <v>115827.44</v>
      </c>
      <c r="F1138" s="219">
        <v>0</v>
      </c>
    </row>
    <row r="1139" spans="3:6">
      <c r="C1139" s="220" t="s">
        <v>1306</v>
      </c>
      <c r="D1139" s="219">
        <v>4076234</v>
      </c>
      <c r="E1139" s="219">
        <v>115827.44</v>
      </c>
      <c r="F1139" s="219">
        <v>0</v>
      </c>
    </row>
    <row r="1140" spans="3:6">
      <c r="C1140" s="220" t="s">
        <v>1307</v>
      </c>
      <c r="D1140" s="219">
        <v>5881088</v>
      </c>
      <c r="E1140" s="219">
        <v>4500459.5599999996</v>
      </c>
      <c r="F1140" s="219">
        <v>0</v>
      </c>
    </row>
    <row r="1141" spans="3:6">
      <c r="C1141" s="220" t="s">
        <v>1308</v>
      </c>
      <c r="D1141" s="219">
        <v>5963974</v>
      </c>
      <c r="E1141" s="219">
        <v>110666.4</v>
      </c>
      <c r="F1141" s="219">
        <v>0</v>
      </c>
    </row>
    <row r="1142" spans="3:6">
      <c r="C1142" s="220" t="s">
        <v>1309</v>
      </c>
      <c r="D1142" s="219">
        <v>26126598</v>
      </c>
      <c r="E1142" s="219">
        <v>6699196</v>
      </c>
      <c r="F1142" s="219">
        <v>590973.29</v>
      </c>
    </row>
    <row r="1143" spans="3:6">
      <c r="C1143" s="220" t="s">
        <v>1310</v>
      </c>
      <c r="D1143" s="219">
        <v>61031571</v>
      </c>
      <c r="E1143" s="219">
        <v>56955785</v>
      </c>
      <c r="F1143" s="219">
        <v>55786429.340000004</v>
      </c>
    </row>
    <row r="1144" spans="3:6">
      <c r="C1144" s="220" t="s">
        <v>1311</v>
      </c>
      <c r="D1144" s="219">
        <v>5963974</v>
      </c>
      <c r="E1144" s="219">
        <v>110665.39</v>
      </c>
      <c r="F1144" s="219">
        <v>0</v>
      </c>
    </row>
    <row r="1145" spans="3:6">
      <c r="C1145" s="220" t="s">
        <v>1312</v>
      </c>
      <c r="D1145" s="219">
        <v>4073271</v>
      </c>
      <c r="E1145" s="219">
        <v>115737.57</v>
      </c>
      <c r="F1145" s="219">
        <v>0</v>
      </c>
    </row>
    <row r="1146" spans="3:6">
      <c r="C1146" s="220" t="s">
        <v>1313</v>
      </c>
      <c r="D1146" s="219">
        <v>15000000</v>
      </c>
      <c r="E1146" s="219">
        <v>19000000</v>
      </c>
      <c r="F1146" s="219">
        <v>16376421.25</v>
      </c>
    </row>
    <row r="1147" spans="3:6">
      <c r="C1147" s="220" t="s">
        <v>1314</v>
      </c>
      <c r="D1147" s="219">
        <v>9000000</v>
      </c>
      <c r="E1147" s="219">
        <v>2300000</v>
      </c>
      <c r="F1147" s="219">
        <v>0</v>
      </c>
    </row>
    <row r="1148" spans="3:6">
      <c r="C1148" s="220" t="s">
        <v>1315</v>
      </c>
      <c r="D1148" s="219">
        <v>183602467</v>
      </c>
      <c r="E1148" s="219">
        <v>152817518</v>
      </c>
      <c r="F1148" s="219">
        <v>152702627.92999998</v>
      </c>
    </row>
    <row r="1149" spans="3:6">
      <c r="C1149" s="220" t="s">
        <v>1316</v>
      </c>
      <c r="D1149" s="219">
        <v>498000</v>
      </c>
      <c r="E1149" s="219">
        <v>0</v>
      </c>
      <c r="F1149" s="219">
        <v>0</v>
      </c>
    </row>
    <row r="1150" spans="3:6">
      <c r="C1150" s="220" t="s">
        <v>1317</v>
      </c>
      <c r="D1150" s="219">
        <v>0</v>
      </c>
      <c r="E1150" s="219">
        <v>626428.02</v>
      </c>
      <c r="F1150" s="219">
        <v>626428.02</v>
      </c>
    </row>
    <row r="1151" spans="3:6">
      <c r="C1151" s="220" t="s">
        <v>1318</v>
      </c>
      <c r="D1151" s="219">
        <v>498000</v>
      </c>
      <c r="E1151" s="219">
        <v>0</v>
      </c>
      <c r="F1151" s="219">
        <v>0</v>
      </c>
    </row>
    <row r="1152" spans="3:6">
      <c r="C1152" s="220" t="s">
        <v>1319</v>
      </c>
      <c r="D1152" s="219">
        <v>0</v>
      </c>
      <c r="E1152" s="219">
        <v>11690953.799999999</v>
      </c>
      <c r="F1152" s="219">
        <v>6239852.1600000001</v>
      </c>
    </row>
    <row r="1153" spans="3:6">
      <c r="C1153" s="220" t="s">
        <v>1320</v>
      </c>
      <c r="D1153" s="219">
        <v>0</v>
      </c>
      <c r="E1153" s="219">
        <v>4466403.41</v>
      </c>
      <c r="F1153" s="219">
        <v>3267326.41</v>
      </c>
    </row>
    <row r="1154" spans="3:6">
      <c r="C1154" s="68" t="s">
        <v>349</v>
      </c>
      <c r="D1154" s="169">
        <v>1670250027</v>
      </c>
      <c r="E1154" s="169">
        <v>1155414024.0900002</v>
      </c>
      <c r="F1154" s="169">
        <v>946184381.49000001</v>
      </c>
    </row>
    <row r="1155" spans="3:6">
      <c r="C1155" s="218" t="s">
        <v>323</v>
      </c>
      <c r="D1155" s="219">
        <v>1328199092</v>
      </c>
      <c r="E1155" s="219">
        <v>1040665054.47</v>
      </c>
      <c r="F1155" s="219">
        <v>892910349.30999994</v>
      </c>
    </row>
    <row r="1156" spans="3:6">
      <c r="C1156" s="220" t="s">
        <v>1321</v>
      </c>
      <c r="D1156" s="219">
        <v>21411478</v>
      </c>
      <c r="E1156" s="219">
        <v>17302525.509999998</v>
      </c>
      <c r="F1156" s="219">
        <v>17302523.98</v>
      </c>
    </row>
    <row r="1157" spans="3:6">
      <c r="C1157" s="220" t="s">
        <v>1322</v>
      </c>
      <c r="D1157" s="219">
        <v>44000000</v>
      </c>
      <c r="E1157" s="219">
        <v>0</v>
      </c>
      <c r="F1157" s="219">
        <v>0</v>
      </c>
    </row>
    <row r="1158" spans="3:6">
      <c r="C1158" s="220" t="s">
        <v>1323</v>
      </c>
      <c r="D1158" s="219">
        <v>1111230</v>
      </c>
      <c r="E1158" s="219">
        <v>3242861</v>
      </c>
      <c r="F1158" s="219">
        <v>1794263.74</v>
      </c>
    </row>
    <row r="1159" spans="3:6">
      <c r="C1159" s="220" t="s">
        <v>1904</v>
      </c>
      <c r="D1159" s="219">
        <v>0</v>
      </c>
      <c r="E1159" s="219">
        <v>7500000</v>
      </c>
      <c r="F1159" s="219">
        <v>722366.5</v>
      </c>
    </row>
    <row r="1160" spans="3:6">
      <c r="C1160" s="220" t="s">
        <v>1324</v>
      </c>
      <c r="D1160" s="219">
        <v>0</v>
      </c>
      <c r="E1160" s="219">
        <v>15561119.23</v>
      </c>
      <c r="F1160" s="219">
        <v>15561119.16</v>
      </c>
    </row>
    <row r="1161" spans="3:6">
      <c r="C1161" s="220" t="s">
        <v>1325</v>
      </c>
      <c r="D1161" s="219">
        <v>8000000</v>
      </c>
      <c r="E1161" s="219">
        <v>4385824</v>
      </c>
      <c r="F1161" s="219">
        <v>3246533.91</v>
      </c>
    </row>
    <row r="1162" spans="3:6">
      <c r="C1162" s="220" t="s">
        <v>1326</v>
      </c>
      <c r="D1162" s="219">
        <v>5001203</v>
      </c>
      <c r="E1162" s="219">
        <v>100.99</v>
      </c>
      <c r="F1162" s="219">
        <v>0</v>
      </c>
    </row>
    <row r="1163" spans="3:6">
      <c r="C1163" s="220" t="s">
        <v>1327</v>
      </c>
      <c r="D1163" s="219">
        <v>7256885</v>
      </c>
      <c r="E1163" s="219">
        <v>102393.07</v>
      </c>
      <c r="F1163" s="219">
        <v>0</v>
      </c>
    </row>
    <row r="1164" spans="3:6">
      <c r="C1164" s="220" t="s">
        <v>1328</v>
      </c>
      <c r="D1164" s="219">
        <v>7262350</v>
      </c>
      <c r="E1164" s="219">
        <v>100</v>
      </c>
      <c r="F1164" s="219">
        <v>0</v>
      </c>
    </row>
    <row r="1165" spans="3:6">
      <c r="C1165" s="220" t="s">
        <v>1329</v>
      </c>
      <c r="D1165" s="219">
        <v>3000000</v>
      </c>
      <c r="E1165" s="219">
        <v>3644</v>
      </c>
      <c r="F1165" s="219">
        <v>0</v>
      </c>
    </row>
    <row r="1166" spans="3:6">
      <c r="C1166" s="220" t="s">
        <v>1922</v>
      </c>
      <c r="D1166" s="219">
        <v>0</v>
      </c>
      <c r="E1166" s="219">
        <v>4700000</v>
      </c>
      <c r="F1166" s="219">
        <v>1771332.79</v>
      </c>
    </row>
    <row r="1167" spans="3:6">
      <c r="C1167" s="220" t="s">
        <v>1923</v>
      </c>
      <c r="D1167" s="219">
        <v>0</v>
      </c>
      <c r="E1167" s="219">
        <v>5500000</v>
      </c>
      <c r="F1167" s="219">
        <v>2609577.71</v>
      </c>
    </row>
    <row r="1168" spans="3:6">
      <c r="C1168" s="220" t="s">
        <v>1924</v>
      </c>
      <c r="D1168" s="219">
        <v>0</v>
      </c>
      <c r="E1168" s="219">
        <v>2913010</v>
      </c>
      <c r="F1168" s="219">
        <v>443205.26</v>
      </c>
    </row>
    <row r="1169" spans="3:6">
      <c r="C1169" s="220" t="s">
        <v>1330</v>
      </c>
      <c r="D1169" s="219">
        <v>4989515</v>
      </c>
      <c r="E1169" s="219">
        <v>2344160</v>
      </c>
      <c r="F1169" s="219">
        <v>1871327.98</v>
      </c>
    </row>
    <row r="1170" spans="3:6">
      <c r="C1170" s="220" t="s">
        <v>1331</v>
      </c>
      <c r="D1170" s="219">
        <v>7804941</v>
      </c>
      <c r="E1170" s="219">
        <v>5564145</v>
      </c>
      <c r="F1170" s="219">
        <v>5000000</v>
      </c>
    </row>
    <row r="1171" spans="3:6">
      <c r="C1171" s="220" t="s">
        <v>1332</v>
      </c>
      <c r="D1171" s="219">
        <v>3386383</v>
      </c>
      <c r="E1171" s="219">
        <v>80</v>
      </c>
      <c r="F1171" s="219">
        <v>0</v>
      </c>
    </row>
    <row r="1172" spans="3:6">
      <c r="C1172" s="220" t="s">
        <v>1991</v>
      </c>
      <c r="D1172" s="219">
        <v>0</v>
      </c>
      <c r="E1172" s="219">
        <v>3306492.4</v>
      </c>
      <c r="F1172" s="219">
        <v>0</v>
      </c>
    </row>
    <row r="1173" spans="3:6">
      <c r="C1173" s="220" t="s">
        <v>1333</v>
      </c>
      <c r="D1173" s="219">
        <v>56402241</v>
      </c>
      <c r="E1173" s="219">
        <v>52543383</v>
      </c>
      <c r="F1173" s="219">
        <v>0</v>
      </c>
    </row>
    <row r="1174" spans="3:6">
      <c r="C1174" s="220" t="s">
        <v>1334</v>
      </c>
      <c r="D1174" s="219">
        <v>19404819</v>
      </c>
      <c r="E1174" s="219">
        <v>20486672.399999999</v>
      </c>
      <c r="F1174" s="219">
        <v>11907995.75</v>
      </c>
    </row>
    <row r="1175" spans="3:6">
      <c r="C1175" s="220" t="s">
        <v>1335</v>
      </c>
      <c r="D1175" s="219">
        <v>5000000</v>
      </c>
      <c r="E1175" s="219">
        <v>500000</v>
      </c>
      <c r="F1175" s="219">
        <v>0</v>
      </c>
    </row>
    <row r="1176" spans="3:6">
      <c r="C1176" s="220" t="s">
        <v>1336</v>
      </c>
      <c r="D1176" s="219">
        <v>1170135</v>
      </c>
      <c r="E1176" s="219">
        <v>4708079</v>
      </c>
      <c r="F1176" s="219">
        <v>0</v>
      </c>
    </row>
    <row r="1177" spans="3:6">
      <c r="C1177" s="220" t="s">
        <v>1337</v>
      </c>
      <c r="D1177" s="219">
        <v>16594591</v>
      </c>
      <c r="E1177" s="219">
        <v>107117.56</v>
      </c>
      <c r="F1177" s="219">
        <v>0</v>
      </c>
    </row>
    <row r="1178" spans="3:6">
      <c r="C1178" s="220" t="s">
        <v>1338</v>
      </c>
      <c r="D1178" s="219">
        <v>2469363</v>
      </c>
      <c r="E1178" s="219">
        <v>1469363</v>
      </c>
      <c r="F1178" s="219">
        <v>0</v>
      </c>
    </row>
    <row r="1179" spans="3:6">
      <c r="C1179" s="220" t="s">
        <v>1339</v>
      </c>
      <c r="D1179" s="219">
        <v>5042740</v>
      </c>
      <c r="E1179" s="219">
        <v>828512</v>
      </c>
      <c r="F1179" s="219">
        <v>0</v>
      </c>
    </row>
    <row r="1180" spans="3:6">
      <c r="C1180" s="220" t="s">
        <v>1340</v>
      </c>
      <c r="D1180" s="219">
        <v>111166406</v>
      </c>
      <c r="E1180" s="219">
        <v>62710227</v>
      </c>
      <c r="F1180" s="219">
        <v>62706220.340000004</v>
      </c>
    </row>
    <row r="1181" spans="3:6">
      <c r="C1181" s="220" t="s">
        <v>1341</v>
      </c>
      <c r="D1181" s="219">
        <v>56720062</v>
      </c>
      <c r="E1181" s="219">
        <v>46238877</v>
      </c>
      <c r="F1181" s="219">
        <v>45952976.5</v>
      </c>
    </row>
    <row r="1182" spans="3:6">
      <c r="C1182" s="220" t="s">
        <v>1342</v>
      </c>
      <c r="D1182" s="219">
        <v>5525987</v>
      </c>
      <c r="E1182" s="219">
        <v>2210394.6</v>
      </c>
      <c r="F1182" s="219">
        <v>0</v>
      </c>
    </row>
    <row r="1183" spans="3:6">
      <c r="C1183" s="220" t="s">
        <v>1343</v>
      </c>
      <c r="D1183" s="219">
        <v>40942547</v>
      </c>
      <c r="E1183" s="219">
        <v>33942820</v>
      </c>
      <c r="F1183" s="219">
        <v>33491436.850000001</v>
      </c>
    </row>
    <row r="1184" spans="3:6">
      <c r="C1184" s="220" t="s">
        <v>1344</v>
      </c>
      <c r="D1184" s="219">
        <v>6669416</v>
      </c>
      <c r="E1184" s="219">
        <v>300703.75</v>
      </c>
      <c r="F1184" s="219">
        <v>0</v>
      </c>
    </row>
    <row r="1185" spans="3:6">
      <c r="C1185" s="220" t="s">
        <v>1345</v>
      </c>
      <c r="D1185" s="219">
        <v>30000000</v>
      </c>
      <c r="E1185" s="219">
        <v>32441000</v>
      </c>
      <c r="F1185" s="219">
        <v>32440877.989999998</v>
      </c>
    </row>
    <row r="1186" spans="3:6">
      <c r="C1186" s="220" t="s">
        <v>1346</v>
      </c>
      <c r="D1186" s="219">
        <v>103374369</v>
      </c>
      <c r="E1186" s="219">
        <v>67244391</v>
      </c>
      <c r="F1186" s="219">
        <v>56409178.270000011</v>
      </c>
    </row>
    <row r="1187" spans="3:6">
      <c r="C1187" s="220" t="s">
        <v>1347</v>
      </c>
      <c r="D1187" s="219">
        <v>13511580</v>
      </c>
      <c r="E1187" s="219">
        <v>8564105</v>
      </c>
      <c r="F1187" s="219">
        <v>4050300.38</v>
      </c>
    </row>
    <row r="1188" spans="3:6">
      <c r="C1188" s="220" t="s">
        <v>1348</v>
      </c>
      <c r="D1188" s="219">
        <v>538658</v>
      </c>
      <c r="E1188" s="219">
        <v>0</v>
      </c>
      <c r="F1188" s="219">
        <v>0</v>
      </c>
    </row>
    <row r="1189" spans="3:6">
      <c r="C1189" s="220" t="s">
        <v>1349</v>
      </c>
      <c r="D1189" s="219">
        <v>67056947</v>
      </c>
      <c r="E1189" s="219">
        <v>47721357</v>
      </c>
      <c r="F1189" s="219">
        <v>15259459.359999999</v>
      </c>
    </row>
    <row r="1190" spans="3:6">
      <c r="C1190" s="220" t="s">
        <v>1350</v>
      </c>
      <c r="D1190" s="219">
        <v>155656045</v>
      </c>
      <c r="E1190" s="219">
        <v>98577929</v>
      </c>
      <c r="F1190" s="219">
        <v>97788472.669999987</v>
      </c>
    </row>
    <row r="1191" spans="3:6">
      <c r="C1191" s="220" t="s">
        <v>1351</v>
      </c>
      <c r="D1191" s="219">
        <v>8000000</v>
      </c>
      <c r="E1191" s="219">
        <v>61972</v>
      </c>
      <c r="F1191" s="219">
        <v>0</v>
      </c>
    </row>
    <row r="1192" spans="3:6">
      <c r="C1192" s="220" t="s">
        <v>1352</v>
      </c>
      <c r="D1192" s="219">
        <v>230794055</v>
      </c>
      <c r="E1192" s="219">
        <v>252290085.96000001</v>
      </c>
      <c r="F1192" s="219">
        <v>252290084.66</v>
      </c>
    </row>
    <row r="1193" spans="3:6">
      <c r="C1193" s="220" t="s">
        <v>1353</v>
      </c>
      <c r="D1193" s="219">
        <v>103935146</v>
      </c>
      <c r="E1193" s="219">
        <v>92527881</v>
      </c>
      <c r="F1193" s="219">
        <v>92527366.519999996</v>
      </c>
    </row>
    <row r="1194" spans="3:6">
      <c r="C1194" s="220" t="s">
        <v>1354</v>
      </c>
      <c r="D1194" s="219">
        <v>135000000</v>
      </c>
      <c r="E1194" s="219">
        <v>137763729</v>
      </c>
      <c r="F1194" s="219">
        <v>137763728.99000001</v>
      </c>
    </row>
    <row r="1195" spans="3:6">
      <c r="C1195" s="220" t="s">
        <v>1355</v>
      </c>
      <c r="D1195" s="219">
        <v>40000000</v>
      </c>
      <c r="E1195" s="219">
        <v>5000000</v>
      </c>
      <c r="F1195" s="219">
        <v>0</v>
      </c>
    </row>
    <row r="1196" spans="3:6">
      <c r="C1196" s="218" t="s">
        <v>324</v>
      </c>
      <c r="D1196" s="219">
        <v>67749732</v>
      </c>
      <c r="E1196" s="219">
        <v>114748966.62</v>
      </c>
      <c r="F1196" s="219">
        <v>53274032.18</v>
      </c>
    </row>
    <row r="1197" spans="3:6">
      <c r="C1197" s="220" t="s">
        <v>1356</v>
      </c>
      <c r="D1197" s="219">
        <v>57208005</v>
      </c>
      <c r="E1197" s="219">
        <v>77791018.230000004</v>
      </c>
      <c r="F1197" s="219">
        <v>37695200.359999999</v>
      </c>
    </row>
    <row r="1198" spans="3:6">
      <c r="C1198" s="220" t="s">
        <v>1357</v>
      </c>
      <c r="D1198" s="219">
        <v>3555960</v>
      </c>
      <c r="E1198" s="219">
        <v>960</v>
      </c>
      <c r="F1198" s="219">
        <v>0</v>
      </c>
    </row>
    <row r="1199" spans="3:6">
      <c r="C1199" s="220" t="s">
        <v>1358</v>
      </c>
      <c r="D1199" s="219">
        <v>6985767</v>
      </c>
      <c r="E1199" s="219">
        <v>6985767</v>
      </c>
      <c r="F1199" s="219">
        <v>0</v>
      </c>
    </row>
    <row r="1200" spans="3:6">
      <c r="C1200" s="220" t="s">
        <v>1359</v>
      </c>
      <c r="D1200" s="219">
        <v>0</v>
      </c>
      <c r="E1200" s="219">
        <v>18047821.41</v>
      </c>
      <c r="F1200" s="219">
        <v>15578831.82</v>
      </c>
    </row>
    <row r="1201" spans="3:6">
      <c r="C1201" s="220" t="s">
        <v>1993</v>
      </c>
      <c r="D1201" s="219">
        <v>0</v>
      </c>
      <c r="E1201" s="219">
        <v>11923399.98</v>
      </c>
      <c r="F1201" s="219">
        <v>0</v>
      </c>
    </row>
    <row r="1202" spans="3:6">
      <c r="C1202" s="218" t="s">
        <v>326</v>
      </c>
      <c r="D1202" s="219">
        <v>274301203</v>
      </c>
      <c r="E1202" s="219">
        <v>3</v>
      </c>
      <c r="F1202" s="219">
        <v>0</v>
      </c>
    </row>
    <row r="1203" spans="3:6">
      <c r="C1203" s="220" t="s">
        <v>1360</v>
      </c>
      <c r="D1203" s="219">
        <v>274301203</v>
      </c>
      <c r="E1203" s="219">
        <v>3</v>
      </c>
      <c r="F1203" s="219">
        <v>0</v>
      </c>
    </row>
    <row r="1204" spans="3:6">
      <c r="C1204" s="68" t="s">
        <v>350</v>
      </c>
      <c r="D1204" s="169">
        <v>4088437272</v>
      </c>
      <c r="E1204" s="169">
        <v>3972958522.3800001</v>
      </c>
      <c r="F1204" s="169">
        <v>2634030236.9599996</v>
      </c>
    </row>
    <row r="1205" spans="3:6">
      <c r="C1205" s="218" t="s">
        <v>323</v>
      </c>
      <c r="D1205" s="219">
        <v>691977336</v>
      </c>
      <c r="E1205" s="219">
        <v>750557299.38000011</v>
      </c>
      <c r="F1205" s="219">
        <v>679010396.25999999</v>
      </c>
    </row>
    <row r="1206" spans="3:6">
      <c r="C1206" s="220" t="s">
        <v>1361</v>
      </c>
      <c r="D1206" s="219">
        <v>34603615</v>
      </c>
      <c r="E1206" s="219">
        <v>15000000</v>
      </c>
      <c r="F1206" s="219">
        <v>0</v>
      </c>
    </row>
    <row r="1207" spans="3:6">
      <c r="C1207" s="220" t="s">
        <v>1362</v>
      </c>
      <c r="D1207" s="219">
        <v>21000000</v>
      </c>
      <c r="E1207" s="219">
        <v>14132286</v>
      </c>
      <c r="F1207" s="219">
        <v>14132285.48</v>
      </c>
    </row>
    <row r="1208" spans="3:6">
      <c r="C1208" s="220" t="s">
        <v>1957</v>
      </c>
      <c r="D1208" s="219">
        <v>0</v>
      </c>
      <c r="E1208" s="219">
        <v>25000</v>
      </c>
      <c r="F1208" s="219">
        <v>0</v>
      </c>
    </row>
    <row r="1209" spans="3:6">
      <c r="C1209" s="220" t="s">
        <v>1363</v>
      </c>
      <c r="D1209" s="219">
        <v>73507758</v>
      </c>
      <c r="E1209" s="219">
        <v>25204742</v>
      </c>
      <c r="F1209" s="219">
        <v>0</v>
      </c>
    </row>
    <row r="1210" spans="3:6">
      <c r="C1210" s="220" t="s">
        <v>1364</v>
      </c>
      <c r="D1210" s="219">
        <v>84027878</v>
      </c>
      <c r="E1210" s="219">
        <v>270851872</v>
      </c>
      <c r="F1210" s="219">
        <v>268822745</v>
      </c>
    </row>
    <row r="1211" spans="3:6">
      <c r="C1211" s="220" t="s">
        <v>1365</v>
      </c>
      <c r="D1211" s="219">
        <v>51610779</v>
      </c>
      <c r="E1211" s="219">
        <v>500000</v>
      </c>
      <c r="F1211" s="219">
        <v>0</v>
      </c>
    </row>
    <row r="1212" spans="3:6">
      <c r="C1212" s="220" t="s">
        <v>1366</v>
      </c>
      <c r="D1212" s="219">
        <v>2542220</v>
      </c>
      <c r="E1212" s="219">
        <v>111689.92</v>
      </c>
      <c r="F1212" s="219">
        <v>0</v>
      </c>
    </row>
    <row r="1213" spans="3:6">
      <c r="C1213" s="220" t="s">
        <v>1367</v>
      </c>
      <c r="D1213" s="219">
        <v>2542220</v>
      </c>
      <c r="E1213" s="219">
        <v>111689.92</v>
      </c>
      <c r="F1213" s="219">
        <v>0</v>
      </c>
    </row>
    <row r="1214" spans="3:6">
      <c r="C1214" s="220" t="s">
        <v>1368</v>
      </c>
      <c r="D1214" s="219">
        <v>2523769</v>
      </c>
      <c r="E1214" s="219">
        <v>110805.28</v>
      </c>
      <c r="F1214" s="219">
        <v>0</v>
      </c>
    </row>
    <row r="1215" spans="3:6">
      <c r="C1215" s="220" t="s">
        <v>1369</v>
      </c>
      <c r="D1215" s="219">
        <v>6071992</v>
      </c>
      <c r="E1215" s="219">
        <v>113945.88</v>
      </c>
      <c r="F1215" s="219">
        <v>0</v>
      </c>
    </row>
    <row r="1216" spans="3:6">
      <c r="C1216" s="220" t="s">
        <v>1370</v>
      </c>
      <c r="D1216" s="219">
        <v>3689328</v>
      </c>
      <c r="E1216" s="219">
        <v>114053.23</v>
      </c>
      <c r="F1216" s="219">
        <v>0</v>
      </c>
    </row>
    <row r="1217" spans="3:6">
      <c r="C1217" s="220" t="s">
        <v>1371</v>
      </c>
      <c r="D1217" s="219">
        <v>3689328</v>
      </c>
      <c r="E1217" s="219">
        <v>114053.23</v>
      </c>
      <c r="F1217" s="219">
        <v>0</v>
      </c>
    </row>
    <row r="1218" spans="3:6">
      <c r="C1218" s="220" t="s">
        <v>1372</v>
      </c>
      <c r="D1218" s="219">
        <v>3689328</v>
      </c>
      <c r="E1218" s="219">
        <v>114053.23</v>
      </c>
      <c r="F1218" s="219">
        <v>0</v>
      </c>
    </row>
    <row r="1219" spans="3:6">
      <c r="C1219" s="220" t="s">
        <v>1373</v>
      </c>
      <c r="D1219" s="219">
        <v>2523767</v>
      </c>
      <c r="E1219" s="219">
        <v>2310804.69</v>
      </c>
      <c r="F1219" s="219">
        <v>0</v>
      </c>
    </row>
    <row r="1220" spans="3:6">
      <c r="C1220" s="220" t="s">
        <v>1374</v>
      </c>
      <c r="D1220" s="219">
        <v>3689328</v>
      </c>
      <c r="E1220" s="219">
        <v>114053.23</v>
      </c>
      <c r="F1220" s="219">
        <v>0</v>
      </c>
    </row>
    <row r="1221" spans="3:6">
      <c r="C1221" s="220" t="s">
        <v>1375</v>
      </c>
      <c r="D1221" s="219">
        <v>3689328</v>
      </c>
      <c r="E1221" s="219">
        <v>3314053.23</v>
      </c>
      <c r="F1221" s="219">
        <v>0</v>
      </c>
    </row>
    <row r="1222" spans="3:6">
      <c r="C1222" s="220" t="s">
        <v>1376</v>
      </c>
      <c r="D1222" s="219">
        <v>3689328</v>
      </c>
      <c r="E1222" s="219">
        <v>3314053.23</v>
      </c>
      <c r="F1222" s="219">
        <v>0</v>
      </c>
    </row>
    <row r="1223" spans="3:6">
      <c r="C1223" s="220" t="s">
        <v>1377</v>
      </c>
      <c r="D1223" s="219">
        <v>1407491</v>
      </c>
      <c r="E1223" s="219">
        <v>107294</v>
      </c>
      <c r="F1223" s="219">
        <v>0</v>
      </c>
    </row>
    <row r="1224" spans="3:6">
      <c r="C1224" s="220" t="s">
        <v>1378</v>
      </c>
      <c r="D1224" s="219">
        <v>2113557</v>
      </c>
      <c r="E1224" s="219">
        <v>100</v>
      </c>
      <c r="F1224" s="219">
        <v>0</v>
      </c>
    </row>
    <row r="1225" spans="3:6">
      <c r="C1225" s="220" t="s">
        <v>1379</v>
      </c>
      <c r="D1225" s="219">
        <v>5103177</v>
      </c>
      <c r="E1225" s="219">
        <v>4887842</v>
      </c>
      <c r="F1225" s="219">
        <v>0</v>
      </c>
    </row>
    <row r="1226" spans="3:6">
      <c r="C1226" s="220" t="s">
        <v>1380</v>
      </c>
      <c r="D1226" s="219">
        <v>6071992</v>
      </c>
      <c r="E1226" s="219">
        <v>113945.88</v>
      </c>
      <c r="F1226" s="219">
        <v>0</v>
      </c>
    </row>
    <row r="1227" spans="3:6">
      <c r="C1227" s="220" t="s">
        <v>1381</v>
      </c>
      <c r="D1227" s="219">
        <v>3609752</v>
      </c>
      <c r="E1227" s="219">
        <v>111268.2</v>
      </c>
      <c r="F1227" s="219">
        <v>0</v>
      </c>
    </row>
    <row r="1228" spans="3:6">
      <c r="C1228" s="220" t="s">
        <v>1382</v>
      </c>
      <c r="D1228" s="219">
        <v>3689328</v>
      </c>
      <c r="E1228" s="219">
        <v>114053.23</v>
      </c>
      <c r="F1228" s="219">
        <v>0</v>
      </c>
    </row>
    <row r="1229" spans="3:6">
      <c r="C1229" s="220" t="s">
        <v>1383</v>
      </c>
      <c r="D1229" s="219">
        <v>59238928</v>
      </c>
      <c r="E1229" s="219">
        <v>49101627</v>
      </c>
      <c r="F1229" s="219">
        <v>49091663.280000001</v>
      </c>
    </row>
    <row r="1230" spans="3:6">
      <c r="C1230" s="220" t="s">
        <v>1384</v>
      </c>
      <c r="D1230" s="219">
        <v>92860473</v>
      </c>
      <c r="E1230" s="219">
        <v>72327988</v>
      </c>
      <c r="F1230" s="219">
        <v>72286709</v>
      </c>
    </row>
    <row r="1231" spans="3:6">
      <c r="C1231" s="220" t="s">
        <v>1385</v>
      </c>
      <c r="D1231" s="219">
        <v>3689328</v>
      </c>
      <c r="E1231" s="219">
        <v>3258659</v>
      </c>
      <c r="F1231" s="219">
        <v>2466913.7799999998</v>
      </c>
    </row>
    <row r="1232" spans="3:6">
      <c r="C1232" s="220" t="s">
        <v>1386</v>
      </c>
      <c r="D1232" s="219">
        <v>6071992</v>
      </c>
      <c r="E1232" s="219">
        <v>5425988</v>
      </c>
      <c r="F1232" s="219">
        <v>5139448.74</v>
      </c>
    </row>
    <row r="1233" spans="3:6">
      <c r="C1233" s="220" t="s">
        <v>1387</v>
      </c>
      <c r="D1233" s="219">
        <v>57592521</v>
      </c>
      <c r="E1233" s="219">
        <v>41038580</v>
      </c>
      <c r="F1233" s="219">
        <v>41035956</v>
      </c>
    </row>
    <row r="1234" spans="3:6">
      <c r="C1234" s="220" t="s">
        <v>1889</v>
      </c>
      <c r="D1234" s="219">
        <v>0</v>
      </c>
      <c r="E1234" s="219">
        <v>37857099</v>
      </c>
      <c r="F1234" s="219">
        <v>29810387.359999999</v>
      </c>
    </row>
    <row r="1235" spans="3:6">
      <c r="C1235" s="220" t="s">
        <v>1388</v>
      </c>
      <c r="D1235" s="219">
        <v>10000000</v>
      </c>
      <c r="E1235" s="219">
        <v>0</v>
      </c>
      <c r="F1235" s="219">
        <v>0</v>
      </c>
    </row>
    <row r="1236" spans="3:6">
      <c r="C1236" s="220" t="s">
        <v>1389</v>
      </c>
      <c r="D1236" s="219">
        <v>137438831</v>
      </c>
      <c r="E1236" s="219">
        <v>197445700</v>
      </c>
      <c r="F1236" s="219">
        <v>196224287.62</v>
      </c>
    </row>
    <row r="1237" spans="3:6">
      <c r="C1237" s="220" t="s">
        <v>1391</v>
      </c>
      <c r="D1237" s="219">
        <v>0</v>
      </c>
      <c r="E1237" s="219">
        <v>3210000</v>
      </c>
      <c r="F1237" s="219">
        <v>0</v>
      </c>
    </row>
    <row r="1238" spans="3:6">
      <c r="C1238" s="218" t="s">
        <v>324</v>
      </c>
      <c r="D1238" s="219">
        <v>240959936</v>
      </c>
      <c r="E1238" s="219">
        <v>53506878</v>
      </c>
      <c r="F1238" s="219">
        <v>50503325.159999996</v>
      </c>
    </row>
    <row r="1239" spans="3:6">
      <c r="C1239" s="220" t="s">
        <v>1390</v>
      </c>
      <c r="D1239" s="219">
        <v>207951833</v>
      </c>
      <c r="E1239" s="219">
        <v>22149180</v>
      </c>
      <c r="F1239" s="219">
        <v>22147719.149999999</v>
      </c>
    </row>
    <row r="1240" spans="3:6">
      <c r="C1240" s="220" t="s">
        <v>1391</v>
      </c>
      <c r="D1240" s="219">
        <v>33008103</v>
      </c>
      <c r="E1240" s="219">
        <v>31357698</v>
      </c>
      <c r="F1240" s="219">
        <v>28355606.010000002</v>
      </c>
    </row>
    <row r="1241" spans="3:6">
      <c r="C1241" s="218" t="s">
        <v>325</v>
      </c>
      <c r="D1241" s="219">
        <v>0</v>
      </c>
      <c r="E1241" s="219">
        <v>13394345</v>
      </c>
      <c r="F1241" s="219">
        <v>13394340.99</v>
      </c>
    </row>
    <row r="1242" spans="3:6">
      <c r="C1242" s="220" t="s">
        <v>1364</v>
      </c>
      <c r="D1242" s="219">
        <v>0</v>
      </c>
      <c r="E1242" s="219">
        <v>13394345</v>
      </c>
      <c r="F1242" s="219">
        <v>13394340.99</v>
      </c>
    </row>
    <row r="1243" spans="3:6">
      <c r="C1243" s="218" t="s">
        <v>326</v>
      </c>
      <c r="D1243" s="219">
        <v>3155500000</v>
      </c>
      <c r="E1243" s="219">
        <v>3155500000</v>
      </c>
      <c r="F1243" s="219">
        <v>1891122174.5499997</v>
      </c>
    </row>
    <row r="1244" spans="3:6">
      <c r="C1244" s="220" t="s">
        <v>1392</v>
      </c>
      <c r="D1244" s="219">
        <v>3155500000</v>
      </c>
      <c r="E1244" s="219">
        <v>3155500000</v>
      </c>
      <c r="F1244" s="219">
        <v>1891122174.5499997</v>
      </c>
    </row>
    <row r="1245" spans="3:6">
      <c r="C1245" s="68" t="s">
        <v>351</v>
      </c>
      <c r="D1245" s="169">
        <v>3391840772</v>
      </c>
      <c r="E1245" s="169">
        <v>4266891268.71</v>
      </c>
      <c r="F1245" s="169">
        <v>3505304757.2400002</v>
      </c>
    </row>
    <row r="1246" spans="3:6">
      <c r="C1246" s="218" t="s">
        <v>323</v>
      </c>
      <c r="D1246" s="219">
        <v>3044735772</v>
      </c>
      <c r="E1246" s="219">
        <v>3142029747.71</v>
      </c>
      <c r="F1246" s="219">
        <v>2742176926.1300006</v>
      </c>
    </row>
    <row r="1247" spans="3:6">
      <c r="C1247" s="220" t="s">
        <v>1393</v>
      </c>
      <c r="D1247" s="219">
        <v>100001</v>
      </c>
      <c r="E1247" s="219">
        <v>491415471</v>
      </c>
      <c r="F1247" s="219">
        <v>491415470.13</v>
      </c>
    </row>
    <row r="1248" spans="3:6">
      <c r="C1248" s="220" t="s">
        <v>1394</v>
      </c>
      <c r="D1248" s="219">
        <v>887087444</v>
      </c>
      <c r="E1248" s="219">
        <v>0</v>
      </c>
      <c r="F1248" s="219">
        <v>0</v>
      </c>
    </row>
    <row r="1249" spans="3:6">
      <c r="C1249" s="220" t="s">
        <v>1395</v>
      </c>
      <c r="D1249" s="219">
        <v>130146458</v>
      </c>
      <c r="E1249" s="219">
        <v>27051484</v>
      </c>
      <c r="F1249" s="219">
        <v>11981638.99</v>
      </c>
    </row>
    <row r="1250" spans="3:6">
      <c r="C1250" s="220" t="s">
        <v>1396</v>
      </c>
      <c r="D1250" s="219">
        <v>0</v>
      </c>
      <c r="E1250" s="219">
        <v>50572768</v>
      </c>
      <c r="F1250" s="219">
        <v>44572767.579999998</v>
      </c>
    </row>
    <row r="1251" spans="3:6">
      <c r="C1251" s="220" t="s">
        <v>1976</v>
      </c>
      <c r="D1251" s="219">
        <v>0</v>
      </c>
      <c r="E1251" s="219">
        <v>10968573.09</v>
      </c>
      <c r="F1251" s="219">
        <v>9873276.2200000007</v>
      </c>
    </row>
    <row r="1252" spans="3:6">
      <c r="C1252" s="220" t="s">
        <v>1397</v>
      </c>
      <c r="D1252" s="219">
        <v>11196288</v>
      </c>
      <c r="E1252" s="219">
        <v>0</v>
      </c>
      <c r="F1252" s="219">
        <v>0</v>
      </c>
    </row>
    <row r="1253" spans="3:6">
      <c r="C1253" s="220" t="s">
        <v>1398</v>
      </c>
      <c r="D1253" s="219">
        <v>16077858</v>
      </c>
      <c r="E1253" s="219">
        <v>16077858</v>
      </c>
      <c r="F1253" s="219">
        <v>0</v>
      </c>
    </row>
    <row r="1254" spans="3:6">
      <c r="C1254" s="220" t="s">
        <v>1399</v>
      </c>
      <c r="D1254" s="219">
        <v>3492752</v>
      </c>
      <c r="E1254" s="219">
        <v>0</v>
      </c>
      <c r="F1254" s="219">
        <v>0</v>
      </c>
    </row>
    <row r="1255" spans="3:6">
      <c r="C1255" s="220" t="s">
        <v>1400</v>
      </c>
      <c r="D1255" s="219">
        <v>3835091</v>
      </c>
      <c r="E1255" s="219">
        <v>3505973.62</v>
      </c>
      <c r="F1255" s="219">
        <v>3402857.55</v>
      </c>
    </row>
    <row r="1256" spans="3:6">
      <c r="C1256" s="220" t="s">
        <v>1401</v>
      </c>
      <c r="D1256" s="219">
        <v>2783204</v>
      </c>
      <c r="E1256" s="219">
        <v>42339477.920000002</v>
      </c>
      <c r="F1256" s="219">
        <v>2633104</v>
      </c>
    </row>
    <row r="1257" spans="3:6">
      <c r="C1257" s="220" t="s">
        <v>1402</v>
      </c>
      <c r="D1257" s="219">
        <v>1521692</v>
      </c>
      <c r="E1257" s="219">
        <v>1521692</v>
      </c>
      <c r="F1257" s="219">
        <v>0</v>
      </c>
    </row>
    <row r="1258" spans="3:6">
      <c r="C1258" s="220" t="s">
        <v>1403</v>
      </c>
      <c r="D1258" s="219">
        <v>10000000</v>
      </c>
      <c r="E1258" s="219">
        <v>16122535.310000001</v>
      </c>
      <c r="F1258" s="219">
        <v>8593594.4900000002</v>
      </c>
    </row>
    <row r="1259" spans="3:6">
      <c r="C1259" s="220" t="s">
        <v>1404</v>
      </c>
      <c r="D1259" s="219">
        <v>0</v>
      </c>
      <c r="E1259" s="219">
        <v>5874389.9800000004</v>
      </c>
      <c r="F1259" s="219">
        <v>5873979.1100000003</v>
      </c>
    </row>
    <row r="1260" spans="3:6">
      <c r="C1260" s="220" t="s">
        <v>1405</v>
      </c>
      <c r="D1260" s="219">
        <v>75000000</v>
      </c>
      <c r="E1260" s="219">
        <v>103243324.42000002</v>
      </c>
      <c r="F1260" s="219">
        <v>76036455.939999998</v>
      </c>
    </row>
    <row r="1261" spans="3:6">
      <c r="C1261" s="220" t="s">
        <v>1406</v>
      </c>
      <c r="D1261" s="219">
        <v>131058</v>
      </c>
      <c r="E1261" s="219">
        <v>0</v>
      </c>
      <c r="F1261" s="219">
        <v>0</v>
      </c>
    </row>
    <row r="1262" spans="3:6">
      <c r="C1262" s="220" t="s">
        <v>1407</v>
      </c>
      <c r="D1262" s="219">
        <v>50250419</v>
      </c>
      <c r="E1262" s="219">
        <v>37430848</v>
      </c>
      <c r="F1262" s="219">
        <v>37336793.980000004</v>
      </c>
    </row>
    <row r="1263" spans="3:6">
      <c r="C1263" s="220" t="s">
        <v>1408</v>
      </c>
      <c r="D1263" s="219">
        <v>45904305</v>
      </c>
      <c r="E1263" s="219">
        <v>31019151</v>
      </c>
      <c r="F1263" s="219">
        <v>30968322.100000001</v>
      </c>
    </row>
    <row r="1264" spans="3:6">
      <c r="C1264" s="220" t="s">
        <v>1409</v>
      </c>
      <c r="D1264" s="219">
        <v>70496679</v>
      </c>
      <c r="E1264" s="219">
        <v>65449327</v>
      </c>
      <c r="F1264" s="219">
        <v>43157545.740000002</v>
      </c>
    </row>
    <row r="1265" spans="3:6">
      <c r="C1265" s="220" t="s">
        <v>1410</v>
      </c>
      <c r="D1265" s="219">
        <v>9261623</v>
      </c>
      <c r="E1265" s="219">
        <v>0</v>
      </c>
      <c r="F1265" s="219">
        <v>0</v>
      </c>
    </row>
    <row r="1266" spans="3:6">
      <c r="C1266" s="220" t="s">
        <v>1411</v>
      </c>
      <c r="D1266" s="219">
        <v>0</v>
      </c>
      <c r="E1266" s="219">
        <v>866541.69</v>
      </c>
      <c r="F1266" s="219">
        <v>0</v>
      </c>
    </row>
    <row r="1267" spans="3:6">
      <c r="C1267" s="220" t="s">
        <v>1890</v>
      </c>
      <c r="D1267" s="219">
        <v>0</v>
      </c>
      <c r="E1267" s="219">
        <v>1519020</v>
      </c>
      <c r="F1267" s="219">
        <v>0</v>
      </c>
    </row>
    <row r="1268" spans="3:6">
      <c r="C1268" s="220" t="s">
        <v>1412</v>
      </c>
      <c r="D1268" s="219">
        <v>92033458</v>
      </c>
      <c r="E1268" s="219">
        <v>73495330</v>
      </c>
      <c r="F1268" s="219">
        <v>73493024.299999997</v>
      </c>
    </row>
    <row r="1269" spans="3:6">
      <c r="C1269" s="220" t="s">
        <v>1413</v>
      </c>
      <c r="D1269" s="219">
        <v>811151</v>
      </c>
      <c r="E1269" s="219">
        <v>2165816</v>
      </c>
      <c r="F1269" s="219">
        <v>2161095.87</v>
      </c>
    </row>
    <row r="1270" spans="3:6">
      <c r="C1270" s="220" t="s">
        <v>1414</v>
      </c>
      <c r="D1270" s="219">
        <v>38549089</v>
      </c>
      <c r="E1270" s="219">
        <v>22836969</v>
      </c>
      <c r="F1270" s="219">
        <v>22795752.369999997</v>
      </c>
    </row>
    <row r="1271" spans="3:6">
      <c r="C1271" s="220" t="s">
        <v>1415</v>
      </c>
      <c r="D1271" s="219">
        <v>121446905</v>
      </c>
      <c r="E1271" s="219">
        <v>2826339</v>
      </c>
      <c r="F1271" s="219">
        <v>0</v>
      </c>
    </row>
    <row r="1272" spans="3:6">
      <c r="C1272" s="220" t="s">
        <v>1416</v>
      </c>
      <c r="D1272" s="219">
        <v>811351</v>
      </c>
      <c r="E1272" s="219">
        <v>2166016</v>
      </c>
      <c r="F1272" s="219">
        <v>2161095.87</v>
      </c>
    </row>
    <row r="1273" spans="3:6">
      <c r="C1273" s="220" t="s">
        <v>1417</v>
      </c>
      <c r="D1273" s="219">
        <v>72982996</v>
      </c>
      <c r="E1273" s="219">
        <v>253733897</v>
      </c>
      <c r="F1273" s="219">
        <v>247547876.24000001</v>
      </c>
    </row>
    <row r="1274" spans="3:6">
      <c r="C1274" s="220" t="s">
        <v>1418</v>
      </c>
      <c r="D1274" s="219">
        <v>2047022</v>
      </c>
      <c r="E1274" s="219">
        <v>1401018</v>
      </c>
      <c r="F1274" s="219">
        <v>0</v>
      </c>
    </row>
    <row r="1275" spans="3:6">
      <c r="C1275" s="220" t="s">
        <v>1419</v>
      </c>
      <c r="D1275" s="219">
        <v>24381867</v>
      </c>
      <c r="E1275" s="219">
        <v>4000000</v>
      </c>
      <c r="F1275" s="219">
        <v>0</v>
      </c>
    </row>
    <row r="1276" spans="3:6">
      <c r="C1276" s="220" t="s">
        <v>1420</v>
      </c>
      <c r="D1276" s="219">
        <v>93836919</v>
      </c>
      <c r="E1276" s="219">
        <v>10296473</v>
      </c>
      <c r="F1276" s="219">
        <v>10231818.77</v>
      </c>
    </row>
    <row r="1277" spans="3:6">
      <c r="C1277" s="220" t="s">
        <v>1421</v>
      </c>
      <c r="D1277" s="219">
        <v>787856</v>
      </c>
      <c r="E1277" s="219">
        <v>114504</v>
      </c>
      <c r="F1277" s="219">
        <v>0</v>
      </c>
    </row>
    <row r="1278" spans="3:6">
      <c r="C1278" s="220" t="s">
        <v>1422</v>
      </c>
      <c r="D1278" s="219">
        <v>28490997</v>
      </c>
      <c r="E1278" s="219">
        <v>21065416</v>
      </c>
      <c r="F1278" s="219">
        <v>21065416</v>
      </c>
    </row>
    <row r="1279" spans="3:6">
      <c r="C1279" s="220" t="s">
        <v>1423</v>
      </c>
      <c r="D1279" s="219">
        <v>1578136</v>
      </c>
      <c r="E1279" s="219">
        <v>103272</v>
      </c>
      <c r="F1279" s="219">
        <v>0</v>
      </c>
    </row>
    <row r="1280" spans="3:6">
      <c r="C1280" s="220" t="s">
        <v>1424</v>
      </c>
      <c r="D1280" s="219">
        <v>681879</v>
      </c>
      <c r="E1280" s="219">
        <v>530361</v>
      </c>
      <c r="F1280" s="219">
        <v>0</v>
      </c>
    </row>
    <row r="1281" spans="3:6">
      <c r="C1281" s="220" t="s">
        <v>1425</v>
      </c>
      <c r="D1281" s="219">
        <v>2394236</v>
      </c>
      <c r="E1281" s="219">
        <v>107303</v>
      </c>
      <c r="F1281" s="219">
        <v>0</v>
      </c>
    </row>
    <row r="1282" spans="3:6">
      <c r="C1282" s="220" t="s">
        <v>1426</v>
      </c>
      <c r="D1282" s="219">
        <v>20000000</v>
      </c>
      <c r="E1282" s="219">
        <v>10000000</v>
      </c>
      <c r="F1282" s="219">
        <v>0</v>
      </c>
    </row>
    <row r="1283" spans="3:6">
      <c r="C1283" s="220" t="s">
        <v>1427</v>
      </c>
      <c r="D1283" s="219">
        <v>1375936</v>
      </c>
      <c r="E1283" s="219">
        <v>104454</v>
      </c>
      <c r="F1283" s="219">
        <v>0</v>
      </c>
    </row>
    <row r="1284" spans="3:6">
      <c r="C1284" s="220" t="s">
        <v>1428</v>
      </c>
      <c r="D1284" s="219">
        <v>61878395</v>
      </c>
      <c r="E1284" s="219">
        <v>71464989</v>
      </c>
      <c r="F1284" s="219">
        <v>42550179.960000001</v>
      </c>
    </row>
    <row r="1285" spans="3:6">
      <c r="C1285" s="220" t="s">
        <v>1429</v>
      </c>
      <c r="D1285" s="219">
        <v>2658544</v>
      </c>
      <c r="E1285" s="219">
        <v>5212540</v>
      </c>
      <c r="F1285" s="219">
        <v>0</v>
      </c>
    </row>
    <row r="1286" spans="3:6">
      <c r="C1286" s="220" t="s">
        <v>1430</v>
      </c>
      <c r="D1286" s="219">
        <v>9413897</v>
      </c>
      <c r="E1286" s="219">
        <v>141592795.73000002</v>
      </c>
      <c r="F1286" s="219">
        <v>107228649.79000001</v>
      </c>
    </row>
    <row r="1287" spans="3:6">
      <c r="C1287" s="220" t="s">
        <v>1431</v>
      </c>
      <c r="D1287" s="219">
        <v>2658544</v>
      </c>
      <c r="E1287" s="219">
        <v>138258.07</v>
      </c>
      <c r="F1287" s="219">
        <v>0</v>
      </c>
    </row>
    <row r="1288" spans="3:6">
      <c r="C1288" s="220" t="s">
        <v>1891</v>
      </c>
      <c r="D1288" s="219">
        <v>0</v>
      </c>
      <c r="E1288" s="219">
        <v>50323689</v>
      </c>
      <c r="F1288" s="219">
        <v>36971553.090000004</v>
      </c>
    </row>
    <row r="1289" spans="3:6">
      <c r="C1289" s="220" t="s">
        <v>1432</v>
      </c>
      <c r="D1289" s="219">
        <v>4988020</v>
      </c>
      <c r="E1289" s="219">
        <v>7534477.0599999996</v>
      </c>
      <c r="F1289" s="219">
        <v>7534476.4199999999</v>
      </c>
    </row>
    <row r="1290" spans="3:6">
      <c r="C1290" s="220" t="s">
        <v>1433</v>
      </c>
      <c r="D1290" s="219">
        <v>1366852</v>
      </c>
      <c r="E1290" s="219">
        <v>720848</v>
      </c>
      <c r="F1290" s="219">
        <v>0</v>
      </c>
    </row>
    <row r="1291" spans="3:6">
      <c r="C1291" s="220" t="s">
        <v>1434</v>
      </c>
      <c r="D1291" s="219">
        <v>250000000</v>
      </c>
      <c r="E1291" s="219">
        <v>125388033.56999999</v>
      </c>
      <c r="F1291" s="219">
        <v>118317329.00999999</v>
      </c>
    </row>
    <row r="1292" spans="3:6">
      <c r="C1292" s="220" t="s">
        <v>1435</v>
      </c>
      <c r="D1292" s="219">
        <v>1173513</v>
      </c>
      <c r="E1292" s="219">
        <v>312174</v>
      </c>
      <c r="F1292" s="219">
        <v>0</v>
      </c>
    </row>
    <row r="1293" spans="3:6">
      <c r="C1293" s="220" t="s">
        <v>1436</v>
      </c>
      <c r="D1293" s="219">
        <v>334551</v>
      </c>
      <c r="E1293" s="219">
        <v>119216</v>
      </c>
      <c r="F1293" s="219">
        <v>0</v>
      </c>
    </row>
    <row r="1294" spans="3:6">
      <c r="C1294" s="220" t="s">
        <v>1437</v>
      </c>
      <c r="D1294" s="219">
        <v>926225</v>
      </c>
      <c r="E1294" s="219">
        <v>280221</v>
      </c>
      <c r="F1294" s="219">
        <v>0</v>
      </c>
    </row>
    <row r="1295" spans="3:6">
      <c r="C1295" s="220" t="s">
        <v>1438</v>
      </c>
      <c r="D1295" s="219">
        <v>7299770</v>
      </c>
      <c r="E1295" s="219">
        <v>103036.68</v>
      </c>
      <c r="F1295" s="219">
        <v>0</v>
      </c>
    </row>
    <row r="1296" spans="3:6">
      <c r="C1296" s="220" t="s">
        <v>1439</v>
      </c>
      <c r="D1296" s="219">
        <v>5047821</v>
      </c>
      <c r="E1296" s="219">
        <v>101482.54</v>
      </c>
      <c r="F1296" s="219">
        <v>0</v>
      </c>
    </row>
    <row r="1297" spans="3:6">
      <c r="C1297" s="220" t="s">
        <v>1440</v>
      </c>
      <c r="D1297" s="219">
        <v>2423798</v>
      </c>
      <c r="E1297" s="219">
        <v>497784</v>
      </c>
      <c r="F1297" s="219">
        <v>0</v>
      </c>
    </row>
    <row r="1298" spans="3:6">
      <c r="C1298" s="220" t="s">
        <v>1441</v>
      </c>
      <c r="D1298" s="219">
        <v>12177968</v>
      </c>
      <c r="E1298" s="219">
        <v>115319.92</v>
      </c>
      <c r="F1298" s="219">
        <v>0</v>
      </c>
    </row>
    <row r="1299" spans="3:6">
      <c r="C1299" s="220" t="s">
        <v>1442</v>
      </c>
      <c r="D1299" s="219">
        <v>1307788</v>
      </c>
      <c r="E1299" s="219">
        <v>109245</v>
      </c>
      <c r="F1299" s="219">
        <v>0</v>
      </c>
    </row>
    <row r="1300" spans="3:6">
      <c r="C1300" s="220" t="s">
        <v>1443</v>
      </c>
      <c r="D1300" s="219">
        <v>2419653</v>
      </c>
      <c r="E1300" s="219">
        <v>106419</v>
      </c>
      <c r="F1300" s="219">
        <v>0</v>
      </c>
    </row>
    <row r="1301" spans="3:6">
      <c r="C1301" s="220" t="s">
        <v>1444</v>
      </c>
      <c r="D1301" s="219">
        <v>0</v>
      </c>
      <c r="E1301" s="219">
        <v>39858606</v>
      </c>
      <c r="F1301" s="219">
        <v>20979037.280000001</v>
      </c>
    </row>
    <row r="1302" spans="3:6">
      <c r="C1302" s="220" t="s">
        <v>1445</v>
      </c>
      <c r="D1302" s="219">
        <v>1523118</v>
      </c>
      <c r="E1302" s="219">
        <v>109245</v>
      </c>
      <c r="F1302" s="219">
        <v>0</v>
      </c>
    </row>
    <row r="1303" spans="3:6">
      <c r="C1303" s="220" t="s">
        <v>1446</v>
      </c>
      <c r="D1303" s="219">
        <v>0</v>
      </c>
      <c r="E1303" s="219">
        <v>24497216</v>
      </c>
      <c r="F1303" s="219">
        <v>24497200</v>
      </c>
    </row>
    <row r="1304" spans="3:6">
      <c r="C1304" s="220" t="s">
        <v>1447</v>
      </c>
      <c r="D1304" s="219">
        <v>1523118</v>
      </c>
      <c r="E1304" s="219">
        <v>109245</v>
      </c>
      <c r="F1304" s="219">
        <v>0</v>
      </c>
    </row>
    <row r="1305" spans="3:6">
      <c r="C1305" s="220" t="s">
        <v>1448</v>
      </c>
      <c r="D1305" s="219">
        <v>1493665</v>
      </c>
      <c r="E1305" s="219">
        <v>102266</v>
      </c>
      <c r="F1305" s="219">
        <v>0</v>
      </c>
    </row>
    <row r="1306" spans="3:6">
      <c r="C1306" s="220" t="s">
        <v>1449</v>
      </c>
      <c r="D1306" s="219">
        <v>2413782</v>
      </c>
      <c r="E1306" s="219">
        <v>106067</v>
      </c>
      <c r="F1306" s="219">
        <v>0</v>
      </c>
    </row>
    <row r="1307" spans="3:6">
      <c r="C1307" s="220" t="s">
        <v>1450</v>
      </c>
      <c r="D1307" s="219">
        <v>1493665</v>
      </c>
      <c r="E1307" s="219">
        <v>102266</v>
      </c>
      <c r="F1307" s="219">
        <v>0</v>
      </c>
    </row>
    <row r="1308" spans="3:6">
      <c r="C1308" s="220" t="s">
        <v>1451</v>
      </c>
      <c r="D1308" s="219">
        <v>2731352</v>
      </c>
      <c r="E1308" s="219">
        <v>100.47</v>
      </c>
      <c r="F1308" s="219">
        <v>0</v>
      </c>
    </row>
    <row r="1309" spans="3:6">
      <c r="C1309" s="220" t="s">
        <v>1452</v>
      </c>
      <c r="D1309" s="219">
        <v>1665477</v>
      </c>
      <c r="E1309" s="219">
        <v>111133</v>
      </c>
      <c r="F1309" s="219">
        <v>0</v>
      </c>
    </row>
    <row r="1310" spans="3:6">
      <c r="C1310" s="220" t="s">
        <v>1453</v>
      </c>
      <c r="D1310" s="219">
        <v>1000000</v>
      </c>
      <c r="E1310" s="219">
        <v>1700000</v>
      </c>
      <c r="F1310" s="219">
        <v>0</v>
      </c>
    </row>
    <row r="1311" spans="3:6">
      <c r="C1311" s="220" t="s">
        <v>1454</v>
      </c>
      <c r="D1311" s="219">
        <v>23000000</v>
      </c>
      <c r="E1311" s="219">
        <v>34221100</v>
      </c>
      <c r="F1311" s="219">
        <v>13785085.85</v>
      </c>
    </row>
    <row r="1312" spans="3:6">
      <c r="C1312" s="220" t="s">
        <v>1455</v>
      </c>
      <c r="D1312" s="219">
        <v>1665477</v>
      </c>
      <c r="E1312" s="219">
        <v>111133</v>
      </c>
      <c r="F1312" s="219">
        <v>0</v>
      </c>
    </row>
    <row r="1313" spans="3:6">
      <c r="C1313" s="220" t="s">
        <v>1456</v>
      </c>
      <c r="D1313" s="219">
        <v>1880812</v>
      </c>
      <c r="E1313" s="219">
        <v>111133</v>
      </c>
      <c r="F1313" s="219">
        <v>0</v>
      </c>
    </row>
    <row r="1314" spans="3:6">
      <c r="C1314" s="220" t="s">
        <v>1457</v>
      </c>
      <c r="D1314" s="219">
        <v>2420044</v>
      </c>
      <c r="E1314" s="219">
        <v>2381537</v>
      </c>
      <c r="F1314" s="219">
        <v>1905149.38</v>
      </c>
    </row>
    <row r="1315" spans="3:6">
      <c r="C1315" s="220" t="s">
        <v>1458</v>
      </c>
      <c r="D1315" s="219">
        <v>2420044</v>
      </c>
      <c r="E1315" s="219">
        <v>106443</v>
      </c>
      <c r="F1315" s="219">
        <v>0</v>
      </c>
    </row>
    <row r="1316" spans="3:6">
      <c r="C1316" s="220" t="s">
        <v>1459</v>
      </c>
      <c r="D1316" s="219">
        <v>105000000</v>
      </c>
      <c r="E1316" s="219">
        <v>122194441</v>
      </c>
      <c r="F1316" s="219">
        <v>95728597.189999998</v>
      </c>
    </row>
    <row r="1317" spans="3:6">
      <c r="C1317" s="220" t="s">
        <v>1460</v>
      </c>
      <c r="D1317" s="219">
        <v>1378176</v>
      </c>
      <c r="E1317" s="219">
        <v>104655</v>
      </c>
      <c r="F1317" s="219">
        <v>0</v>
      </c>
    </row>
    <row r="1318" spans="3:6">
      <c r="C1318" s="220" t="s">
        <v>1461</v>
      </c>
      <c r="D1318" s="219">
        <v>1641497</v>
      </c>
      <c r="E1318" s="219">
        <v>5957763</v>
      </c>
      <c r="F1318" s="219">
        <v>4766130.04</v>
      </c>
    </row>
    <row r="1319" spans="3:6">
      <c r="C1319" s="220" t="s">
        <v>1462</v>
      </c>
      <c r="D1319" s="219">
        <v>1991636</v>
      </c>
      <c r="E1319" s="219">
        <v>11629132</v>
      </c>
      <c r="F1319" s="219">
        <v>9118786.5700000003</v>
      </c>
    </row>
    <row r="1320" spans="3:6">
      <c r="C1320" s="220" t="s">
        <v>1463</v>
      </c>
      <c r="D1320" s="219">
        <v>1991636</v>
      </c>
      <c r="E1320" s="219">
        <v>5650636</v>
      </c>
      <c r="F1320" s="219">
        <v>5303240.1900000004</v>
      </c>
    </row>
    <row r="1321" spans="3:6">
      <c r="C1321" s="220" t="s">
        <v>1464</v>
      </c>
      <c r="D1321" s="219">
        <v>466982</v>
      </c>
      <c r="E1321" s="219">
        <v>2533647</v>
      </c>
      <c r="F1321" s="219">
        <v>2307973.27</v>
      </c>
    </row>
    <row r="1322" spans="3:6">
      <c r="C1322" s="220" t="s">
        <v>1465</v>
      </c>
      <c r="D1322" s="219">
        <v>1991636</v>
      </c>
      <c r="E1322" s="219">
        <v>5783031</v>
      </c>
      <c r="F1322" s="219">
        <v>5303238.76</v>
      </c>
    </row>
    <row r="1323" spans="3:6">
      <c r="C1323" s="220" t="s">
        <v>1466</v>
      </c>
      <c r="D1323" s="219">
        <v>35000000</v>
      </c>
      <c r="E1323" s="219">
        <v>20915653</v>
      </c>
      <c r="F1323" s="219">
        <v>11192331.449999999</v>
      </c>
    </row>
    <row r="1324" spans="3:6">
      <c r="C1324" s="220" t="s">
        <v>1467</v>
      </c>
      <c r="D1324" s="219">
        <v>1230541</v>
      </c>
      <c r="E1324" s="219">
        <v>3195206</v>
      </c>
      <c r="F1324" s="219">
        <v>2727287.39</v>
      </c>
    </row>
    <row r="1325" spans="3:6">
      <c r="C1325" s="220" t="s">
        <v>1468</v>
      </c>
      <c r="D1325" s="219">
        <v>2654072</v>
      </c>
      <c r="E1325" s="219">
        <v>5583068</v>
      </c>
      <c r="F1325" s="219">
        <v>5175960.2699999996</v>
      </c>
    </row>
    <row r="1326" spans="3:6">
      <c r="C1326" s="220" t="s">
        <v>1469</v>
      </c>
      <c r="D1326" s="219">
        <v>2654072</v>
      </c>
      <c r="E1326" s="219">
        <v>6228868</v>
      </c>
      <c r="F1326" s="219">
        <v>5175960.2699999996</v>
      </c>
    </row>
    <row r="1327" spans="3:6">
      <c r="C1327" s="220" t="s">
        <v>1905</v>
      </c>
      <c r="D1327" s="219">
        <v>0</v>
      </c>
      <c r="E1327" s="219">
        <v>1399224</v>
      </c>
      <c r="F1327" s="219">
        <v>0</v>
      </c>
    </row>
    <row r="1328" spans="3:6">
      <c r="C1328" s="220" t="s">
        <v>1470</v>
      </c>
      <c r="D1328" s="219">
        <v>1375936</v>
      </c>
      <c r="E1328" s="219">
        <v>1160601</v>
      </c>
      <c r="F1328" s="219">
        <v>0</v>
      </c>
    </row>
    <row r="1329" spans="3:6">
      <c r="C1329" s="220" t="s">
        <v>1471</v>
      </c>
      <c r="D1329" s="219">
        <v>0</v>
      </c>
      <c r="E1329" s="219">
        <v>5499999.6399999997</v>
      </c>
      <c r="F1329" s="219">
        <v>3889282.18</v>
      </c>
    </row>
    <row r="1330" spans="3:6">
      <c r="C1330" s="220" t="s">
        <v>1472</v>
      </c>
      <c r="D1330" s="219">
        <v>2309159</v>
      </c>
      <c r="E1330" s="219">
        <v>4859071</v>
      </c>
      <c r="F1330" s="219">
        <v>4851892.84</v>
      </c>
    </row>
    <row r="1331" spans="3:6">
      <c r="C1331" s="220" t="s">
        <v>1473</v>
      </c>
      <c r="D1331" s="219">
        <v>2654072</v>
      </c>
      <c r="E1331" s="219">
        <v>8000000</v>
      </c>
      <c r="F1331" s="219">
        <v>5161825.04</v>
      </c>
    </row>
    <row r="1332" spans="3:6">
      <c r="C1332" s="220" t="s">
        <v>1474</v>
      </c>
      <c r="D1332" s="219">
        <v>215335</v>
      </c>
      <c r="E1332" s="219">
        <v>0</v>
      </c>
      <c r="F1332" s="219">
        <v>0</v>
      </c>
    </row>
    <row r="1333" spans="3:6">
      <c r="C1333" s="220" t="s">
        <v>1475</v>
      </c>
      <c r="D1333" s="219">
        <v>2654072</v>
      </c>
      <c r="E1333" s="219">
        <v>5727014</v>
      </c>
      <c r="F1333" s="219">
        <v>4574917.2300000004</v>
      </c>
    </row>
    <row r="1334" spans="3:6">
      <c r="C1334" s="220" t="s">
        <v>1476</v>
      </c>
      <c r="D1334" s="219">
        <v>18377817</v>
      </c>
      <c r="E1334" s="219">
        <v>458926</v>
      </c>
      <c r="F1334" s="219">
        <v>0</v>
      </c>
    </row>
    <row r="1335" spans="3:6">
      <c r="C1335" s="220" t="s">
        <v>1477</v>
      </c>
      <c r="D1335" s="219">
        <v>2654072</v>
      </c>
      <c r="E1335" s="219">
        <v>1666796</v>
      </c>
      <c r="F1335" s="219">
        <v>1293436.6499999999</v>
      </c>
    </row>
    <row r="1336" spans="3:6">
      <c r="C1336" s="220" t="s">
        <v>1478</v>
      </c>
      <c r="D1336" s="219">
        <v>1375936</v>
      </c>
      <c r="E1336" s="219">
        <v>1160601</v>
      </c>
      <c r="F1336" s="219">
        <v>0</v>
      </c>
    </row>
    <row r="1337" spans="3:6">
      <c r="C1337" s="220" t="s">
        <v>1479</v>
      </c>
      <c r="D1337" s="219">
        <v>85248595</v>
      </c>
      <c r="E1337" s="219">
        <v>228800880</v>
      </c>
      <c r="F1337" s="219">
        <v>228687479.14999998</v>
      </c>
    </row>
    <row r="1338" spans="3:6">
      <c r="C1338" s="220" t="s">
        <v>1480</v>
      </c>
      <c r="D1338" s="219">
        <v>2654072</v>
      </c>
      <c r="E1338" s="219">
        <v>3640068</v>
      </c>
      <c r="F1338" s="219">
        <v>3638985.4</v>
      </c>
    </row>
    <row r="1339" spans="3:6">
      <c r="C1339" s="220" t="s">
        <v>1481</v>
      </c>
      <c r="D1339" s="219">
        <v>1312634</v>
      </c>
      <c r="E1339" s="219">
        <v>109730</v>
      </c>
      <c r="F1339" s="219">
        <v>0</v>
      </c>
    </row>
    <row r="1340" spans="3:6">
      <c r="C1340" s="220" t="s">
        <v>1482</v>
      </c>
      <c r="D1340" s="219">
        <v>2445396</v>
      </c>
      <c r="E1340" s="219">
        <v>449848</v>
      </c>
      <c r="F1340" s="219">
        <v>0</v>
      </c>
    </row>
    <row r="1341" spans="3:6">
      <c r="C1341" s="220" t="s">
        <v>1483</v>
      </c>
      <c r="D1341" s="219">
        <v>2445396</v>
      </c>
      <c r="E1341" s="219">
        <v>449848</v>
      </c>
      <c r="F1341" s="219">
        <v>0</v>
      </c>
    </row>
    <row r="1342" spans="3:6">
      <c r="C1342" s="220" t="s">
        <v>1484</v>
      </c>
      <c r="D1342" s="219">
        <v>21704683</v>
      </c>
      <c r="E1342" s="219">
        <v>2000000</v>
      </c>
      <c r="F1342" s="219">
        <v>0</v>
      </c>
    </row>
    <row r="1343" spans="3:6">
      <c r="C1343" s="220" t="s">
        <v>1485</v>
      </c>
      <c r="D1343" s="219">
        <v>2445396</v>
      </c>
      <c r="E1343" s="219">
        <v>449848</v>
      </c>
      <c r="F1343" s="219">
        <v>0</v>
      </c>
    </row>
    <row r="1344" spans="3:6">
      <c r="C1344" s="220" t="s">
        <v>1486</v>
      </c>
      <c r="D1344" s="219">
        <v>2454667</v>
      </c>
      <c r="E1344" s="219">
        <v>1808663</v>
      </c>
      <c r="F1344" s="219">
        <v>0</v>
      </c>
    </row>
    <row r="1345" spans="3:6">
      <c r="C1345" s="220" t="s">
        <v>1487</v>
      </c>
      <c r="D1345" s="219">
        <v>1284813</v>
      </c>
      <c r="E1345" s="219">
        <v>106948</v>
      </c>
      <c r="F1345" s="219">
        <v>0</v>
      </c>
    </row>
    <row r="1346" spans="3:6">
      <c r="C1346" s="220" t="s">
        <v>1488</v>
      </c>
      <c r="D1346" s="219">
        <v>2454667</v>
      </c>
      <c r="E1346" s="219">
        <v>108520</v>
      </c>
      <c r="F1346" s="219">
        <v>0</v>
      </c>
    </row>
    <row r="1347" spans="3:6">
      <c r="C1347" s="220" t="s">
        <v>1489</v>
      </c>
      <c r="D1347" s="219">
        <v>0</v>
      </c>
      <c r="E1347" s="219">
        <v>649936491</v>
      </c>
      <c r="F1347" s="219">
        <v>649936490.73000002</v>
      </c>
    </row>
    <row r="1348" spans="3:6">
      <c r="C1348" s="220" t="s">
        <v>1490</v>
      </c>
      <c r="D1348" s="219">
        <v>496723</v>
      </c>
      <c r="E1348" s="219">
        <v>100</v>
      </c>
      <c r="F1348" s="219">
        <v>0</v>
      </c>
    </row>
    <row r="1349" spans="3:6">
      <c r="C1349" s="220" t="s">
        <v>1491</v>
      </c>
      <c r="D1349" s="219">
        <v>474875</v>
      </c>
      <c r="E1349" s="219">
        <v>2569540</v>
      </c>
      <c r="F1349" s="219">
        <v>2024325.28</v>
      </c>
    </row>
    <row r="1350" spans="3:6">
      <c r="C1350" s="220" t="s">
        <v>1492</v>
      </c>
      <c r="D1350" s="219">
        <v>60378413</v>
      </c>
      <c r="E1350" s="219">
        <v>133768431</v>
      </c>
      <c r="F1350" s="219">
        <v>121502936.25</v>
      </c>
    </row>
    <row r="1351" spans="3:6">
      <c r="C1351" s="220" t="s">
        <v>1493</v>
      </c>
      <c r="D1351" s="219">
        <v>496723</v>
      </c>
      <c r="E1351" s="219">
        <v>3766054</v>
      </c>
      <c r="F1351" s="219">
        <v>2962580.3</v>
      </c>
    </row>
    <row r="1352" spans="3:6">
      <c r="C1352" s="220" t="s">
        <v>1494</v>
      </c>
      <c r="D1352" s="219">
        <v>306326996</v>
      </c>
      <c r="E1352" s="219">
        <v>37255563</v>
      </c>
      <c r="F1352" s="219">
        <v>37255562.380000003</v>
      </c>
    </row>
    <row r="1353" spans="3:6">
      <c r="C1353" s="220" t="s">
        <v>1495</v>
      </c>
      <c r="D1353" s="219">
        <v>760823</v>
      </c>
      <c r="E1353" s="219">
        <v>3730154</v>
      </c>
      <c r="F1353" s="219">
        <v>2962580.3</v>
      </c>
    </row>
    <row r="1354" spans="3:6">
      <c r="C1354" s="220" t="s">
        <v>1496</v>
      </c>
      <c r="D1354" s="219">
        <v>760823</v>
      </c>
      <c r="E1354" s="219">
        <v>330154</v>
      </c>
      <c r="F1354" s="219">
        <v>0</v>
      </c>
    </row>
    <row r="1355" spans="3:6">
      <c r="C1355" s="220" t="s">
        <v>1497</v>
      </c>
      <c r="D1355" s="219">
        <v>5056888</v>
      </c>
      <c r="E1355" s="219">
        <v>4626219</v>
      </c>
      <c r="F1355" s="219">
        <v>0</v>
      </c>
    </row>
    <row r="1356" spans="3:6">
      <c r="C1356" s="220" t="s">
        <v>1498</v>
      </c>
      <c r="D1356" s="219">
        <v>3128008</v>
      </c>
      <c r="E1356" s="219">
        <v>1426349</v>
      </c>
      <c r="F1356" s="219">
        <v>0</v>
      </c>
    </row>
    <row r="1357" spans="3:6">
      <c r="C1357" s="220" t="s">
        <v>1499</v>
      </c>
      <c r="D1357" s="219">
        <v>114292123</v>
      </c>
      <c r="E1357" s="219">
        <v>15077517</v>
      </c>
      <c r="F1357" s="219">
        <v>2688140.31</v>
      </c>
    </row>
    <row r="1358" spans="3:6">
      <c r="C1358" s="220" t="s">
        <v>1500</v>
      </c>
      <c r="D1358" s="219">
        <v>2367205</v>
      </c>
      <c r="E1358" s="219">
        <v>2181201</v>
      </c>
      <c r="F1358" s="219">
        <v>0</v>
      </c>
    </row>
    <row r="1359" spans="3:6">
      <c r="C1359" s="220" t="s">
        <v>1501</v>
      </c>
      <c r="D1359" s="219">
        <v>1492003</v>
      </c>
      <c r="E1359" s="219">
        <v>1147467</v>
      </c>
      <c r="F1359" s="219">
        <v>0</v>
      </c>
    </row>
    <row r="1360" spans="3:6">
      <c r="C1360" s="220" t="s">
        <v>1502</v>
      </c>
      <c r="D1360" s="219">
        <v>1375936</v>
      </c>
      <c r="E1360" s="219">
        <v>1160601</v>
      </c>
      <c r="F1360" s="219">
        <v>0</v>
      </c>
    </row>
    <row r="1361" spans="3:6">
      <c r="C1361" s="220" t="s">
        <v>1503</v>
      </c>
      <c r="D1361" s="219">
        <v>2046922</v>
      </c>
      <c r="E1361" s="219">
        <v>9641532</v>
      </c>
      <c r="F1361" s="219">
        <v>4876440.66</v>
      </c>
    </row>
    <row r="1362" spans="3:6">
      <c r="C1362" s="220" t="s">
        <v>1504</v>
      </c>
      <c r="D1362" s="219">
        <v>2413782</v>
      </c>
      <c r="E1362" s="219">
        <v>106067</v>
      </c>
      <c r="F1362" s="219">
        <v>0</v>
      </c>
    </row>
    <row r="1363" spans="3:6">
      <c r="C1363" s="218" t="s">
        <v>325</v>
      </c>
      <c r="D1363" s="219">
        <v>0</v>
      </c>
      <c r="E1363" s="219">
        <v>250217912</v>
      </c>
      <c r="F1363" s="219">
        <v>250217912</v>
      </c>
    </row>
    <row r="1364" spans="3:6">
      <c r="C1364" s="220" t="s">
        <v>1394</v>
      </c>
      <c r="D1364" s="219">
        <v>0</v>
      </c>
      <c r="E1364" s="219">
        <v>250217912</v>
      </c>
      <c r="F1364" s="219">
        <v>250217912</v>
      </c>
    </row>
    <row r="1365" spans="3:6">
      <c r="C1365" s="218" t="s">
        <v>326</v>
      </c>
      <c r="D1365" s="219">
        <v>347105000</v>
      </c>
      <c r="E1365" s="219">
        <v>874643609</v>
      </c>
      <c r="F1365" s="219">
        <v>512909919.11000001</v>
      </c>
    </row>
    <row r="1366" spans="3:6">
      <c r="C1366" s="220" t="s">
        <v>435</v>
      </c>
      <c r="D1366" s="219">
        <v>347105000</v>
      </c>
      <c r="E1366" s="219">
        <v>347105000</v>
      </c>
      <c r="F1366" s="219">
        <v>28762815.489999998</v>
      </c>
    </row>
    <row r="1367" spans="3:6">
      <c r="C1367" s="220" t="s">
        <v>1394</v>
      </c>
      <c r="D1367" s="219">
        <v>0</v>
      </c>
      <c r="E1367" s="219">
        <v>319782088</v>
      </c>
      <c r="F1367" s="219">
        <v>319782088</v>
      </c>
    </row>
    <row r="1368" spans="3:6">
      <c r="C1368" s="220" t="s">
        <v>1479</v>
      </c>
      <c r="D1368" s="219">
        <v>0</v>
      </c>
      <c r="E1368" s="219">
        <v>162315168</v>
      </c>
      <c r="F1368" s="219">
        <v>118923662.97</v>
      </c>
    </row>
    <row r="1369" spans="3:6">
      <c r="C1369" s="220" t="s">
        <v>1489</v>
      </c>
      <c r="D1369" s="219">
        <v>0</v>
      </c>
      <c r="E1369" s="219">
        <v>45441353</v>
      </c>
      <c r="F1369" s="219">
        <v>45441352.649999999</v>
      </c>
    </row>
    <row r="1370" spans="3:6">
      <c r="C1370" s="68" t="s">
        <v>352</v>
      </c>
      <c r="D1370" s="169">
        <v>224237198</v>
      </c>
      <c r="E1370" s="169">
        <v>198425661.07999998</v>
      </c>
      <c r="F1370" s="169">
        <v>176892706.39999998</v>
      </c>
    </row>
    <row r="1371" spans="3:6">
      <c r="C1371" s="218" t="s">
        <v>323</v>
      </c>
      <c r="D1371" s="219">
        <v>219237198</v>
      </c>
      <c r="E1371" s="219">
        <v>196289989.07999998</v>
      </c>
      <c r="F1371" s="219">
        <v>176892706.39999998</v>
      </c>
    </row>
    <row r="1372" spans="3:6">
      <c r="C1372" s="220" t="s">
        <v>1505</v>
      </c>
      <c r="D1372" s="219">
        <v>2000000</v>
      </c>
      <c r="E1372" s="219">
        <v>0</v>
      </c>
      <c r="F1372" s="219">
        <v>0</v>
      </c>
    </row>
    <row r="1373" spans="3:6">
      <c r="C1373" s="220" t="s">
        <v>1506</v>
      </c>
      <c r="D1373" s="219">
        <v>5000000</v>
      </c>
      <c r="E1373" s="219">
        <v>4596614</v>
      </c>
      <c r="F1373" s="219">
        <v>4193227.87</v>
      </c>
    </row>
    <row r="1374" spans="3:6">
      <c r="C1374" s="220" t="s">
        <v>1507</v>
      </c>
      <c r="D1374" s="219">
        <v>4826380</v>
      </c>
      <c r="E1374" s="219">
        <v>106031.08</v>
      </c>
      <c r="F1374" s="219">
        <v>0</v>
      </c>
    </row>
    <row r="1375" spans="3:6">
      <c r="C1375" s="220" t="s">
        <v>1508</v>
      </c>
      <c r="D1375" s="219">
        <v>2448638</v>
      </c>
      <c r="E1375" s="219">
        <v>1802634</v>
      </c>
      <c r="F1375" s="219">
        <v>0</v>
      </c>
    </row>
    <row r="1376" spans="3:6">
      <c r="C1376" s="220" t="s">
        <v>1509</v>
      </c>
      <c r="D1376" s="219">
        <v>2425754</v>
      </c>
      <c r="E1376" s="219">
        <v>106785</v>
      </c>
      <c r="F1376" s="219">
        <v>0</v>
      </c>
    </row>
    <row r="1377" spans="3:6">
      <c r="C1377" s="220" t="s">
        <v>1510</v>
      </c>
      <c r="D1377" s="219">
        <v>2425754</v>
      </c>
      <c r="E1377" s="219">
        <v>106785</v>
      </c>
      <c r="F1377" s="219">
        <v>0</v>
      </c>
    </row>
    <row r="1378" spans="3:6">
      <c r="C1378" s="220" t="s">
        <v>1511</v>
      </c>
      <c r="D1378" s="219">
        <v>1556180</v>
      </c>
      <c r="E1378" s="219">
        <v>101296</v>
      </c>
      <c r="F1378" s="219">
        <v>0</v>
      </c>
    </row>
    <row r="1379" spans="3:6">
      <c r="C1379" s="220" t="s">
        <v>1512</v>
      </c>
      <c r="D1379" s="219">
        <v>31787417</v>
      </c>
      <c r="E1379" s="219">
        <v>23631352</v>
      </c>
      <c r="F1379" s="219">
        <v>23601636</v>
      </c>
    </row>
    <row r="1380" spans="3:6">
      <c r="C1380" s="220" t="s">
        <v>1513</v>
      </c>
      <c r="D1380" s="219">
        <v>1556180</v>
      </c>
      <c r="E1380" s="219">
        <v>101296</v>
      </c>
      <c r="F1380" s="219">
        <v>0</v>
      </c>
    </row>
    <row r="1381" spans="3:6">
      <c r="C1381" s="220" t="s">
        <v>1514</v>
      </c>
      <c r="D1381" s="219">
        <v>4067285</v>
      </c>
      <c r="E1381" s="219">
        <v>2775277</v>
      </c>
      <c r="F1381" s="219">
        <v>2543976.9900000002</v>
      </c>
    </row>
    <row r="1382" spans="3:6">
      <c r="C1382" s="220" t="s">
        <v>1515</v>
      </c>
      <c r="D1382" s="219">
        <v>33147489</v>
      </c>
      <c r="E1382" s="219">
        <v>25754265</v>
      </c>
      <c r="F1382" s="219">
        <v>25754265</v>
      </c>
    </row>
    <row r="1383" spans="3:6">
      <c r="C1383" s="220" t="s">
        <v>1516</v>
      </c>
      <c r="D1383" s="219">
        <v>892319</v>
      </c>
      <c r="E1383" s="219">
        <v>5020009</v>
      </c>
      <c r="F1383" s="219">
        <v>0</v>
      </c>
    </row>
    <row r="1384" spans="3:6">
      <c r="C1384" s="220" t="s">
        <v>1517</v>
      </c>
      <c r="D1384" s="219">
        <v>2052030</v>
      </c>
      <c r="E1384" s="219">
        <v>5006026</v>
      </c>
      <c r="F1384" s="219">
        <v>3933276.15</v>
      </c>
    </row>
    <row r="1385" spans="3:6">
      <c r="C1385" s="220" t="s">
        <v>1518</v>
      </c>
      <c r="D1385" s="219">
        <v>2052030</v>
      </c>
      <c r="E1385" s="219">
        <v>5006026</v>
      </c>
      <c r="F1385" s="219">
        <v>3933276.15</v>
      </c>
    </row>
    <row r="1386" spans="3:6">
      <c r="C1386" s="220" t="s">
        <v>1519</v>
      </c>
      <c r="D1386" s="219">
        <v>95168846</v>
      </c>
      <c r="E1386" s="219">
        <v>55414605</v>
      </c>
      <c r="F1386" s="219">
        <v>55414604.600000001</v>
      </c>
    </row>
    <row r="1387" spans="3:6">
      <c r="C1387" s="220" t="s">
        <v>1520</v>
      </c>
      <c r="D1387" s="219">
        <v>5000000</v>
      </c>
      <c r="E1387" s="219">
        <v>8500000</v>
      </c>
      <c r="F1387" s="219">
        <v>0</v>
      </c>
    </row>
    <row r="1388" spans="3:6">
      <c r="C1388" s="220" t="s">
        <v>1521</v>
      </c>
      <c r="D1388" s="219">
        <v>22830896</v>
      </c>
      <c r="E1388" s="219">
        <v>58260988</v>
      </c>
      <c r="F1388" s="219">
        <v>57518443.640000001</v>
      </c>
    </row>
    <row r="1389" spans="3:6">
      <c r="C1389" s="218" t="s">
        <v>324</v>
      </c>
      <c r="D1389" s="219">
        <v>5000000</v>
      </c>
      <c r="E1389" s="219">
        <v>500000</v>
      </c>
      <c r="F1389" s="219">
        <v>0</v>
      </c>
    </row>
    <row r="1390" spans="3:6">
      <c r="C1390" s="220" t="s">
        <v>1522</v>
      </c>
      <c r="D1390" s="219">
        <v>5000000</v>
      </c>
      <c r="E1390" s="219">
        <v>500000</v>
      </c>
      <c r="F1390" s="219">
        <v>0</v>
      </c>
    </row>
    <row r="1391" spans="3:6">
      <c r="C1391" s="218" t="s">
        <v>325</v>
      </c>
      <c r="D1391" s="219">
        <v>0</v>
      </c>
      <c r="E1391" s="219">
        <v>1635672</v>
      </c>
      <c r="F1391" s="219">
        <v>0</v>
      </c>
    </row>
    <row r="1392" spans="3:6">
      <c r="C1392" s="220" t="s">
        <v>1519</v>
      </c>
      <c r="D1392" s="219">
        <v>0</v>
      </c>
      <c r="E1392" s="219">
        <v>1635672</v>
      </c>
      <c r="F1392" s="219">
        <v>0</v>
      </c>
    </row>
    <row r="1393" spans="3:6">
      <c r="C1393" s="68" t="s">
        <v>353</v>
      </c>
      <c r="D1393" s="169">
        <v>257316285</v>
      </c>
      <c r="E1393" s="169">
        <v>522675115.37</v>
      </c>
      <c r="F1393" s="169">
        <v>468805735.50999999</v>
      </c>
    </row>
    <row r="1394" spans="3:6">
      <c r="C1394" s="218" t="s">
        <v>323</v>
      </c>
      <c r="D1394" s="219">
        <v>257316285</v>
      </c>
      <c r="E1394" s="219">
        <v>522675115.37</v>
      </c>
      <c r="F1394" s="219">
        <v>468805735.50999999</v>
      </c>
    </row>
    <row r="1395" spans="3:6">
      <c r="C1395" s="220" t="s">
        <v>1523</v>
      </c>
      <c r="D1395" s="219">
        <v>2434110</v>
      </c>
      <c r="E1395" s="219">
        <v>447026</v>
      </c>
      <c r="F1395" s="219">
        <v>0</v>
      </c>
    </row>
    <row r="1396" spans="3:6">
      <c r="C1396" s="220" t="s">
        <v>1524</v>
      </c>
      <c r="D1396" s="219">
        <v>1534460</v>
      </c>
      <c r="E1396" s="219">
        <v>1103791</v>
      </c>
      <c r="F1396" s="219">
        <v>0</v>
      </c>
    </row>
    <row r="1397" spans="3:6">
      <c r="C1397" s="220" t="s">
        <v>1525</v>
      </c>
      <c r="D1397" s="219">
        <v>2434110</v>
      </c>
      <c r="E1397" s="219">
        <v>457828</v>
      </c>
      <c r="F1397" s="219">
        <v>0</v>
      </c>
    </row>
    <row r="1398" spans="3:6">
      <c r="C1398" s="220" t="s">
        <v>1526</v>
      </c>
      <c r="D1398" s="219">
        <v>1534460</v>
      </c>
      <c r="E1398" s="219">
        <v>100</v>
      </c>
      <c r="F1398" s="219">
        <v>0</v>
      </c>
    </row>
    <row r="1399" spans="3:6">
      <c r="C1399" s="220" t="s">
        <v>1527</v>
      </c>
      <c r="D1399" s="219">
        <v>2871043</v>
      </c>
      <c r="E1399" s="219">
        <v>2009704</v>
      </c>
      <c r="F1399" s="219">
        <v>380797.78</v>
      </c>
    </row>
    <row r="1400" spans="3:6">
      <c r="C1400" s="220" t="s">
        <v>1528</v>
      </c>
      <c r="D1400" s="219">
        <v>4818780</v>
      </c>
      <c r="E1400" s="219">
        <v>10031772</v>
      </c>
      <c r="F1400" s="219">
        <v>9649686.5899999999</v>
      </c>
    </row>
    <row r="1401" spans="3:6">
      <c r="C1401" s="220" t="s">
        <v>1529</v>
      </c>
      <c r="D1401" s="219">
        <v>1880094</v>
      </c>
      <c r="E1401" s="219">
        <v>3018755</v>
      </c>
      <c r="F1401" s="219">
        <v>3011965.48</v>
      </c>
    </row>
    <row r="1402" spans="3:6">
      <c r="C1402" s="220" t="s">
        <v>1530</v>
      </c>
      <c r="D1402" s="219">
        <v>723610</v>
      </c>
      <c r="E1402" s="219">
        <v>2178275</v>
      </c>
      <c r="F1402" s="219">
        <v>2174845.79</v>
      </c>
    </row>
    <row r="1403" spans="3:6">
      <c r="C1403" s="220" t="s">
        <v>1531</v>
      </c>
      <c r="D1403" s="219">
        <v>723610</v>
      </c>
      <c r="E1403" s="219">
        <v>2158275</v>
      </c>
      <c r="F1403" s="219">
        <v>2152142.58</v>
      </c>
    </row>
    <row r="1404" spans="3:6">
      <c r="C1404" s="220" t="s">
        <v>1532</v>
      </c>
      <c r="D1404" s="219">
        <v>4734410</v>
      </c>
      <c r="E1404" s="219">
        <v>6842402</v>
      </c>
      <c r="F1404" s="219">
        <v>6826655.2699999996</v>
      </c>
    </row>
    <row r="1405" spans="3:6">
      <c r="C1405" s="220" t="s">
        <v>1533</v>
      </c>
      <c r="D1405" s="219">
        <v>2183018</v>
      </c>
      <c r="E1405" s="219">
        <v>5163747</v>
      </c>
      <c r="F1405" s="219">
        <v>4130917.56</v>
      </c>
    </row>
    <row r="1406" spans="3:6">
      <c r="C1406" s="220" t="s">
        <v>1534</v>
      </c>
      <c r="D1406" s="219">
        <v>2183018</v>
      </c>
      <c r="E1406" s="219">
        <v>5114591</v>
      </c>
      <c r="F1406" s="219">
        <v>4091739.55</v>
      </c>
    </row>
    <row r="1407" spans="3:6">
      <c r="C1407" s="220" t="s">
        <v>1535</v>
      </c>
      <c r="D1407" s="219">
        <v>882194</v>
      </c>
      <c r="E1407" s="219">
        <v>3910817</v>
      </c>
      <c r="F1407" s="219">
        <v>3128573.23</v>
      </c>
    </row>
    <row r="1408" spans="3:6">
      <c r="C1408" s="220" t="s">
        <v>1536</v>
      </c>
      <c r="D1408" s="219">
        <v>2183018</v>
      </c>
      <c r="E1408" s="219">
        <v>5078223</v>
      </c>
      <c r="F1408" s="219">
        <v>4062497.85</v>
      </c>
    </row>
    <row r="1409" spans="3:6">
      <c r="C1409" s="220" t="s">
        <v>1537</v>
      </c>
      <c r="D1409" s="219">
        <v>3000000</v>
      </c>
      <c r="E1409" s="219">
        <v>200000</v>
      </c>
      <c r="F1409" s="219">
        <v>0</v>
      </c>
    </row>
    <row r="1410" spans="3:6">
      <c r="C1410" s="220" t="s">
        <v>1538</v>
      </c>
      <c r="D1410" s="219">
        <v>2004892</v>
      </c>
      <c r="E1410" s="219">
        <v>1358888</v>
      </c>
      <c r="F1410" s="219">
        <v>0</v>
      </c>
    </row>
    <row r="1411" spans="3:6">
      <c r="C1411" s="220" t="s">
        <v>1539</v>
      </c>
      <c r="D1411" s="219">
        <v>2179643</v>
      </c>
      <c r="E1411" s="219">
        <v>4972048</v>
      </c>
      <c r="F1411" s="219">
        <v>0</v>
      </c>
    </row>
    <row r="1412" spans="3:6">
      <c r="C1412" s="220" t="s">
        <v>1540</v>
      </c>
      <c r="D1412" s="219">
        <v>2179643</v>
      </c>
      <c r="E1412" s="219">
        <v>4980208</v>
      </c>
      <c r="F1412" s="219">
        <v>0</v>
      </c>
    </row>
    <row r="1413" spans="3:6">
      <c r="C1413" s="220" t="s">
        <v>1541</v>
      </c>
      <c r="D1413" s="219">
        <v>2179643</v>
      </c>
      <c r="E1413" s="219">
        <v>4033639</v>
      </c>
      <c r="F1413" s="219">
        <v>0</v>
      </c>
    </row>
    <row r="1414" spans="3:6">
      <c r="C1414" s="220" t="s">
        <v>1542</v>
      </c>
      <c r="D1414" s="219">
        <v>10849293</v>
      </c>
      <c r="E1414" s="219">
        <v>825779.59</v>
      </c>
      <c r="F1414" s="219">
        <v>0</v>
      </c>
    </row>
    <row r="1415" spans="3:6">
      <c r="C1415" s="220" t="s">
        <v>1543</v>
      </c>
      <c r="D1415" s="219">
        <v>2052030</v>
      </c>
      <c r="E1415" s="219">
        <v>5006026</v>
      </c>
      <c r="F1415" s="219">
        <v>3933276.15</v>
      </c>
    </row>
    <row r="1416" spans="3:6">
      <c r="C1416" s="220" t="s">
        <v>1544</v>
      </c>
      <c r="D1416" s="219">
        <v>4103995</v>
      </c>
      <c r="E1416" s="219">
        <v>4103995</v>
      </c>
      <c r="F1416" s="219">
        <v>0</v>
      </c>
    </row>
    <row r="1417" spans="3:6">
      <c r="C1417" s="220" t="s">
        <v>1545</v>
      </c>
      <c r="D1417" s="219">
        <v>32918997</v>
      </c>
      <c r="E1417" s="219">
        <v>48871527</v>
      </c>
      <c r="F1417" s="219">
        <v>48871527</v>
      </c>
    </row>
    <row r="1418" spans="3:6">
      <c r="C1418" s="220" t="s">
        <v>1546</v>
      </c>
      <c r="D1418" s="219">
        <v>74223502</v>
      </c>
      <c r="E1418" s="219">
        <v>204208878</v>
      </c>
      <c r="F1418" s="219">
        <v>201255985.22999999</v>
      </c>
    </row>
    <row r="1419" spans="3:6">
      <c r="C1419" s="220" t="s">
        <v>1547</v>
      </c>
      <c r="D1419" s="219">
        <v>13388396</v>
      </c>
      <c r="E1419" s="219">
        <v>6828082</v>
      </c>
      <c r="F1419" s="219">
        <v>6817798.5</v>
      </c>
    </row>
    <row r="1420" spans="3:6">
      <c r="C1420" s="220" t="s">
        <v>1548</v>
      </c>
      <c r="D1420" s="219">
        <v>15000000</v>
      </c>
      <c r="E1420" s="219">
        <v>65238452</v>
      </c>
      <c r="F1420" s="219">
        <v>47049565.479999997</v>
      </c>
    </row>
    <row r="1421" spans="3:6">
      <c r="C1421" s="220" t="s">
        <v>1549</v>
      </c>
      <c r="D1421" s="219">
        <v>62116316</v>
      </c>
      <c r="E1421" s="219">
        <v>58194969</v>
      </c>
      <c r="F1421" s="219">
        <v>57621406.079999998</v>
      </c>
    </row>
    <row r="1422" spans="3:6">
      <c r="C1422" s="220" t="s">
        <v>1550</v>
      </c>
      <c r="D1422" s="219">
        <v>0</v>
      </c>
      <c r="E1422" s="219">
        <v>66337317.780000001</v>
      </c>
      <c r="F1422" s="219">
        <v>63646355.390000001</v>
      </c>
    </row>
    <row r="1423" spans="3:6">
      <c r="C1423" s="68" t="s">
        <v>354</v>
      </c>
      <c r="D1423" s="169">
        <v>699192504</v>
      </c>
      <c r="E1423" s="169">
        <v>511161025.75000006</v>
      </c>
      <c r="F1423" s="169">
        <v>423926963.04000008</v>
      </c>
    </row>
    <row r="1424" spans="3:6">
      <c r="C1424" s="218" t="s">
        <v>323</v>
      </c>
      <c r="D1424" s="219">
        <v>698547023</v>
      </c>
      <c r="E1424" s="219">
        <v>492015544.75000006</v>
      </c>
      <c r="F1424" s="219">
        <v>408705447.31000006</v>
      </c>
    </row>
    <row r="1425" spans="3:6">
      <c r="C1425" s="220" t="s">
        <v>1551</v>
      </c>
      <c r="D1425" s="219">
        <v>0</v>
      </c>
      <c r="E1425" s="219">
        <v>83700999.359999999</v>
      </c>
      <c r="F1425" s="219">
        <v>45991214.039999999</v>
      </c>
    </row>
    <row r="1426" spans="3:6">
      <c r="C1426" s="220" t="s">
        <v>1552</v>
      </c>
      <c r="D1426" s="219">
        <v>265169142</v>
      </c>
      <c r="E1426" s="219">
        <v>169142</v>
      </c>
      <c r="F1426" s="219">
        <v>0</v>
      </c>
    </row>
    <row r="1427" spans="3:6">
      <c r="C1427" s="220" t="s">
        <v>1553</v>
      </c>
      <c r="D1427" s="219">
        <v>1197921</v>
      </c>
      <c r="E1427" s="219">
        <v>598961</v>
      </c>
      <c r="F1427" s="219">
        <v>598961</v>
      </c>
    </row>
    <row r="1428" spans="3:6">
      <c r="C1428" s="220" t="s">
        <v>1554</v>
      </c>
      <c r="D1428" s="219">
        <v>39359011</v>
      </c>
      <c r="E1428" s="219">
        <v>18927581</v>
      </c>
      <c r="F1428" s="219">
        <v>16106000.529999999</v>
      </c>
    </row>
    <row r="1429" spans="3:6">
      <c r="C1429" s="220" t="s">
        <v>1555</v>
      </c>
      <c r="D1429" s="219">
        <v>0</v>
      </c>
      <c r="E1429" s="219">
        <v>892443.62</v>
      </c>
      <c r="F1429" s="219">
        <v>892443.62</v>
      </c>
    </row>
    <row r="1430" spans="3:6">
      <c r="C1430" s="220" t="s">
        <v>1556</v>
      </c>
      <c r="D1430" s="219">
        <v>29354</v>
      </c>
      <c r="E1430" s="219">
        <v>768361.77</v>
      </c>
      <c r="F1430" s="219">
        <v>764053.58</v>
      </c>
    </row>
    <row r="1431" spans="3:6">
      <c r="C1431" s="220" t="s">
        <v>1557</v>
      </c>
      <c r="D1431" s="219">
        <v>0</v>
      </c>
      <c r="E1431" s="219">
        <v>3843194.1</v>
      </c>
      <c r="F1431" s="219">
        <v>3799211.15</v>
      </c>
    </row>
    <row r="1432" spans="3:6">
      <c r="C1432" s="220" t="s">
        <v>1558</v>
      </c>
      <c r="D1432" s="219">
        <v>0</v>
      </c>
      <c r="E1432" s="219">
        <v>919842.92</v>
      </c>
      <c r="F1432" s="219">
        <v>919842.22</v>
      </c>
    </row>
    <row r="1433" spans="3:6">
      <c r="C1433" s="220" t="s">
        <v>1559</v>
      </c>
      <c r="D1433" s="219">
        <v>0</v>
      </c>
      <c r="E1433" s="219">
        <v>2289877.5299999998</v>
      </c>
      <c r="F1433" s="219">
        <v>2289877.5299999998</v>
      </c>
    </row>
    <row r="1434" spans="3:6">
      <c r="C1434" s="220" t="s">
        <v>1560</v>
      </c>
      <c r="D1434" s="219">
        <v>0</v>
      </c>
      <c r="E1434" s="219">
        <v>133535.53</v>
      </c>
      <c r="F1434" s="219">
        <v>0</v>
      </c>
    </row>
    <row r="1435" spans="3:6">
      <c r="C1435" s="220" t="s">
        <v>1561</v>
      </c>
      <c r="D1435" s="219">
        <v>3784204</v>
      </c>
      <c r="E1435" s="219">
        <v>100606.16</v>
      </c>
      <c r="F1435" s="219">
        <v>0</v>
      </c>
    </row>
    <row r="1436" spans="3:6">
      <c r="C1436" s="220" t="s">
        <v>1997</v>
      </c>
      <c r="D1436" s="219">
        <v>0</v>
      </c>
      <c r="E1436" s="219">
        <v>4502820.09</v>
      </c>
      <c r="F1436" s="219">
        <v>0</v>
      </c>
    </row>
    <row r="1437" spans="3:6">
      <c r="C1437" s="220" t="s">
        <v>1562</v>
      </c>
      <c r="D1437" s="219">
        <v>3784204</v>
      </c>
      <c r="E1437" s="219">
        <v>100606.16</v>
      </c>
      <c r="F1437" s="219">
        <v>0</v>
      </c>
    </row>
    <row r="1438" spans="3:6">
      <c r="C1438" s="220" t="s">
        <v>1563</v>
      </c>
      <c r="D1438" s="219">
        <v>6679438</v>
      </c>
      <c r="E1438" s="219">
        <v>101816.62</v>
      </c>
      <c r="F1438" s="219">
        <v>0</v>
      </c>
    </row>
    <row r="1439" spans="3:6">
      <c r="C1439" s="220" t="s">
        <v>1564</v>
      </c>
      <c r="D1439" s="219">
        <v>0</v>
      </c>
      <c r="E1439" s="219">
        <v>18252459</v>
      </c>
      <c r="F1439" s="219">
        <v>18237820.390000001</v>
      </c>
    </row>
    <row r="1440" spans="3:6">
      <c r="C1440" s="220" t="s">
        <v>1565</v>
      </c>
      <c r="D1440" s="219">
        <v>7298589</v>
      </c>
      <c r="E1440" s="219">
        <v>2052986</v>
      </c>
      <c r="F1440" s="219">
        <v>749625.28</v>
      </c>
    </row>
    <row r="1441" spans="3:6">
      <c r="C1441" s="220" t="s">
        <v>1566</v>
      </c>
      <c r="D1441" s="219">
        <v>30055331</v>
      </c>
      <c r="E1441" s="219">
        <v>22718831</v>
      </c>
      <c r="F1441" s="219">
        <v>22276513.030000001</v>
      </c>
    </row>
    <row r="1442" spans="3:6">
      <c r="C1442" s="220" t="s">
        <v>1567</v>
      </c>
      <c r="D1442" s="219">
        <v>65424950</v>
      </c>
      <c r="E1442" s="219">
        <v>47713454</v>
      </c>
      <c r="F1442" s="219">
        <v>47434801.120000005</v>
      </c>
    </row>
    <row r="1443" spans="3:6">
      <c r="C1443" s="220" t="s">
        <v>1568</v>
      </c>
      <c r="D1443" s="219">
        <v>6071992</v>
      </c>
      <c r="E1443" s="219">
        <v>113945.88</v>
      </c>
      <c r="F1443" s="219">
        <v>0</v>
      </c>
    </row>
    <row r="1444" spans="3:6">
      <c r="C1444" s="220" t="s">
        <v>1569</v>
      </c>
      <c r="D1444" s="219">
        <v>56195690</v>
      </c>
      <c r="E1444" s="219">
        <v>9503211</v>
      </c>
      <c r="F1444" s="219">
        <v>9485519.7699999996</v>
      </c>
    </row>
    <row r="1445" spans="3:6">
      <c r="C1445" s="220" t="s">
        <v>1570</v>
      </c>
      <c r="D1445" s="219">
        <v>627725</v>
      </c>
      <c r="E1445" s="219">
        <v>135796</v>
      </c>
      <c r="F1445" s="219">
        <v>0</v>
      </c>
    </row>
    <row r="1446" spans="3:6">
      <c r="C1446" s="220" t="s">
        <v>1571</v>
      </c>
      <c r="D1446" s="219">
        <v>14504078</v>
      </c>
      <c r="E1446" s="219">
        <v>4504078</v>
      </c>
      <c r="F1446" s="219">
        <v>4503310.55</v>
      </c>
    </row>
    <row r="1447" spans="3:6">
      <c r="C1447" s="220" t="s">
        <v>1572</v>
      </c>
      <c r="D1447" s="219">
        <v>4736551</v>
      </c>
      <c r="E1447" s="219">
        <v>108508.46</v>
      </c>
      <c r="F1447" s="219">
        <v>0</v>
      </c>
    </row>
    <row r="1448" spans="3:6">
      <c r="C1448" s="220" t="s">
        <v>1573</v>
      </c>
      <c r="D1448" s="219">
        <v>12144488</v>
      </c>
      <c r="E1448" s="219">
        <v>4000000</v>
      </c>
      <c r="F1448" s="219">
        <v>0</v>
      </c>
    </row>
    <row r="1449" spans="3:6">
      <c r="C1449" s="220" t="s">
        <v>1892</v>
      </c>
      <c r="D1449" s="219">
        <v>0</v>
      </c>
      <c r="E1449" s="219">
        <v>3379982</v>
      </c>
      <c r="F1449" s="219">
        <v>0</v>
      </c>
    </row>
    <row r="1450" spans="3:6">
      <c r="C1450" s="220" t="s">
        <v>1574</v>
      </c>
      <c r="D1450" s="219">
        <v>4883815</v>
      </c>
      <c r="E1450" s="219">
        <v>9567435</v>
      </c>
      <c r="F1450" s="219">
        <v>3567434.69</v>
      </c>
    </row>
    <row r="1451" spans="3:6">
      <c r="C1451" s="220" t="s">
        <v>1575</v>
      </c>
      <c r="D1451" s="219">
        <v>2094888</v>
      </c>
      <c r="E1451" s="219">
        <v>3300884</v>
      </c>
      <c r="F1451" s="219">
        <v>2628163.2599999998</v>
      </c>
    </row>
    <row r="1452" spans="3:6">
      <c r="C1452" s="220" t="s">
        <v>1944</v>
      </c>
      <c r="D1452" s="219">
        <v>0</v>
      </c>
      <c r="E1452" s="219">
        <v>14857258</v>
      </c>
      <c r="F1452" s="219">
        <v>9523870.8900000006</v>
      </c>
    </row>
    <row r="1453" spans="3:6">
      <c r="C1453" s="220" t="s">
        <v>1576</v>
      </c>
      <c r="D1453" s="219">
        <v>1129568</v>
      </c>
      <c r="E1453" s="219">
        <v>4475399</v>
      </c>
      <c r="F1453" s="219">
        <v>3579524.48</v>
      </c>
    </row>
    <row r="1454" spans="3:6">
      <c r="C1454" s="220" t="s">
        <v>1577</v>
      </c>
      <c r="D1454" s="219">
        <v>7132499</v>
      </c>
      <c r="E1454" s="219">
        <v>100</v>
      </c>
      <c r="F1454" s="219">
        <v>0</v>
      </c>
    </row>
    <row r="1455" spans="3:6">
      <c r="C1455" s="220" t="s">
        <v>1578</v>
      </c>
      <c r="D1455" s="219">
        <v>2985453</v>
      </c>
      <c r="E1455" s="219">
        <v>110804.43</v>
      </c>
      <c r="F1455" s="219">
        <v>0</v>
      </c>
    </row>
    <row r="1456" spans="3:6">
      <c r="C1456" s="220" t="s">
        <v>1579</v>
      </c>
      <c r="D1456" s="219">
        <v>3689328</v>
      </c>
      <c r="E1456" s="219">
        <v>114053.23</v>
      </c>
      <c r="F1456" s="219">
        <v>0</v>
      </c>
    </row>
    <row r="1457" spans="3:6">
      <c r="C1457" s="220" t="s">
        <v>1580</v>
      </c>
      <c r="D1457" s="219">
        <v>3689328</v>
      </c>
      <c r="E1457" s="219">
        <v>114053.23</v>
      </c>
      <c r="F1457" s="219">
        <v>0</v>
      </c>
    </row>
    <row r="1458" spans="3:6">
      <c r="C1458" s="220" t="s">
        <v>1581</v>
      </c>
      <c r="D1458" s="219">
        <v>14387174</v>
      </c>
      <c r="E1458" s="219">
        <v>6165297</v>
      </c>
      <c r="F1458" s="219">
        <v>6165296.8799999999</v>
      </c>
    </row>
    <row r="1459" spans="3:6">
      <c r="C1459" s="220" t="s">
        <v>1994</v>
      </c>
      <c r="D1459" s="219">
        <v>0</v>
      </c>
      <c r="E1459" s="219">
        <v>10500000</v>
      </c>
      <c r="F1459" s="219">
        <v>0</v>
      </c>
    </row>
    <row r="1460" spans="3:6">
      <c r="C1460" s="220" t="s">
        <v>1582</v>
      </c>
      <c r="D1460" s="219">
        <v>137077398</v>
      </c>
      <c r="E1460" s="219">
        <v>193266720</v>
      </c>
      <c r="F1460" s="219">
        <v>192610322.94999999</v>
      </c>
    </row>
    <row r="1461" spans="3:6">
      <c r="C1461" s="220" t="s">
        <v>1583</v>
      </c>
      <c r="D1461" s="219">
        <v>0</v>
      </c>
      <c r="E1461" s="219">
        <v>284338.37</v>
      </c>
      <c r="F1461" s="219">
        <v>268136.93</v>
      </c>
    </row>
    <row r="1462" spans="3:6">
      <c r="C1462" s="220" t="s">
        <v>1584</v>
      </c>
      <c r="D1462" s="219">
        <v>0</v>
      </c>
      <c r="E1462" s="219">
        <v>2518711.29</v>
      </c>
      <c r="F1462" s="219">
        <v>2518710.42</v>
      </c>
    </row>
    <row r="1463" spans="3:6">
      <c r="C1463" s="220" t="s">
        <v>1586</v>
      </c>
      <c r="D1463" s="219">
        <v>0</v>
      </c>
      <c r="E1463" s="219">
        <v>15000000</v>
      </c>
      <c r="F1463" s="219">
        <v>11587341</v>
      </c>
    </row>
    <row r="1464" spans="3:6">
      <c r="C1464" s="220" t="s">
        <v>1585</v>
      </c>
      <c r="D1464" s="219">
        <v>4414904</v>
      </c>
      <c r="E1464" s="219">
        <v>2207452</v>
      </c>
      <c r="F1464" s="219">
        <v>2207452</v>
      </c>
    </row>
    <row r="1465" spans="3:6">
      <c r="C1465" s="218" t="s">
        <v>324</v>
      </c>
      <c r="D1465" s="219">
        <v>645481</v>
      </c>
      <c r="E1465" s="219">
        <v>645481</v>
      </c>
      <c r="F1465" s="219">
        <v>0</v>
      </c>
    </row>
    <row r="1466" spans="3:6">
      <c r="C1466" s="220" t="s">
        <v>1571</v>
      </c>
      <c r="D1466" s="219">
        <v>645481</v>
      </c>
      <c r="E1466" s="219">
        <v>645481</v>
      </c>
      <c r="F1466" s="219">
        <v>0</v>
      </c>
    </row>
    <row r="1467" spans="3:6">
      <c r="C1467" s="218" t="s">
        <v>326</v>
      </c>
      <c r="D1467" s="219">
        <v>0</v>
      </c>
      <c r="E1467" s="219">
        <v>18500000</v>
      </c>
      <c r="F1467" s="219">
        <v>15221515.73</v>
      </c>
    </row>
    <row r="1468" spans="3:6">
      <c r="C1468" s="220" t="s">
        <v>1586</v>
      </c>
      <c r="D1468" s="219">
        <v>0</v>
      </c>
      <c r="E1468" s="219">
        <v>18500000</v>
      </c>
      <c r="F1468" s="219">
        <v>15221515.73</v>
      </c>
    </row>
    <row r="1469" spans="3:6">
      <c r="C1469" s="68" t="s">
        <v>355</v>
      </c>
      <c r="D1469" s="169">
        <v>1595945099</v>
      </c>
      <c r="E1469" s="169">
        <v>1337502638.7100003</v>
      </c>
      <c r="F1469" s="169">
        <v>1093520724.24</v>
      </c>
    </row>
    <row r="1470" spans="3:6">
      <c r="C1470" s="218" t="s">
        <v>323</v>
      </c>
      <c r="D1470" s="219">
        <v>1587689099</v>
      </c>
      <c r="E1470" s="219">
        <v>1289947644.5600002</v>
      </c>
      <c r="F1470" s="219">
        <v>1055513554.16</v>
      </c>
    </row>
    <row r="1471" spans="3:6">
      <c r="C1471" s="220" t="s">
        <v>1587</v>
      </c>
      <c r="D1471" s="219">
        <v>785524</v>
      </c>
      <c r="E1471" s="219">
        <v>570189</v>
      </c>
      <c r="F1471" s="219">
        <v>0</v>
      </c>
    </row>
    <row r="1472" spans="3:6">
      <c r="C1472" s="220" t="s">
        <v>1588</v>
      </c>
      <c r="D1472" s="219">
        <v>785524</v>
      </c>
      <c r="E1472" s="219">
        <v>570189</v>
      </c>
      <c r="F1472" s="219">
        <v>0</v>
      </c>
    </row>
    <row r="1473" spans="3:6">
      <c r="C1473" s="220" t="s">
        <v>1589</v>
      </c>
      <c r="D1473" s="219">
        <v>7805395</v>
      </c>
      <c r="E1473" s="219">
        <v>4649287</v>
      </c>
      <c r="F1473" s="219">
        <v>4077253</v>
      </c>
    </row>
    <row r="1474" spans="3:6">
      <c r="C1474" s="220" t="s">
        <v>1590</v>
      </c>
      <c r="D1474" s="219">
        <v>2389237</v>
      </c>
      <c r="E1474" s="219">
        <v>4311735</v>
      </c>
      <c r="F1474" s="219">
        <v>2472108.42</v>
      </c>
    </row>
    <row r="1475" spans="3:6">
      <c r="C1475" s="220" t="s">
        <v>1591</v>
      </c>
      <c r="D1475" s="219">
        <v>785524</v>
      </c>
      <c r="E1475" s="219">
        <v>1416189</v>
      </c>
      <c r="F1475" s="219">
        <v>0</v>
      </c>
    </row>
    <row r="1476" spans="3:6">
      <c r="C1476" s="220" t="s">
        <v>1592</v>
      </c>
      <c r="D1476" s="219">
        <v>5000000</v>
      </c>
      <c r="E1476" s="219">
        <v>39000000</v>
      </c>
      <c r="F1476" s="219">
        <v>0</v>
      </c>
    </row>
    <row r="1477" spans="3:6">
      <c r="C1477" s="220" t="s">
        <v>1593</v>
      </c>
      <c r="D1477" s="219">
        <v>91315016</v>
      </c>
      <c r="E1477" s="219">
        <v>71315016</v>
      </c>
      <c r="F1477" s="219">
        <v>71315016</v>
      </c>
    </row>
    <row r="1478" spans="3:6">
      <c r="C1478" s="220" t="s">
        <v>1594</v>
      </c>
      <c r="D1478" s="219">
        <v>56921068</v>
      </c>
      <c r="E1478" s="219">
        <v>50000160</v>
      </c>
      <c r="F1478" s="219">
        <v>50000160</v>
      </c>
    </row>
    <row r="1479" spans="3:6">
      <c r="C1479" s="220" t="s">
        <v>1865</v>
      </c>
      <c r="D1479" s="219">
        <v>0</v>
      </c>
      <c r="E1479" s="219">
        <v>92005483</v>
      </c>
      <c r="F1479" s="219">
        <v>92005482.170000002</v>
      </c>
    </row>
    <row r="1480" spans="3:6">
      <c r="C1480" s="220" t="s">
        <v>1595</v>
      </c>
      <c r="D1480" s="219">
        <v>71000000</v>
      </c>
      <c r="E1480" s="219">
        <v>14669814.17</v>
      </c>
      <c r="F1480" s="219">
        <v>0</v>
      </c>
    </row>
    <row r="1481" spans="3:6">
      <c r="C1481" s="220" t="s">
        <v>1596</v>
      </c>
      <c r="D1481" s="219">
        <v>37115924</v>
      </c>
      <c r="E1481" s="219">
        <v>17377799.98</v>
      </c>
      <c r="F1481" s="219">
        <v>0</v>
      </c>
    </row>
    <row r="1482" spans="3:6">
      <c r="C1482" s="220" t="s">
        <v>1597</v>
      </c>
      <c r="D1482" s="219">
        <v>17056142</v>
      </c>
      <c r="E1482" s="219">
        <v>89497795</v>
      </c>
      <c r="F1482" s="219">
        <v>89497794.590000004</v>
      </c>
    </row>
    <row r="1483" spans="3:6">
      <c r="C1483" s="220" t="s">
        <v>1977</v>
      </c>
      <c r="D1483" s="219">
        <v>0</v>
      </c>
      <c r="E1483" s="219">
        <v>10620191</v>
      </c>
      <c r="F1483" s="219">
        <v>0</v>
      </c>
    </row>
    <row r="1484" spans="3:6">
      <c r="C1484" s="220" t="s">
        <v>1598</v>
      </c>
      <c r="D1484" s="219">
        <v>1350000</v>
      </c>
      <c r="E1484" s="219">
        <v>14735000</v>
      </c>
      <c r="F1484" s="219">
        <v>0</v>
      </c>
    </row>
    <row r="1485" spans="3:6">
      <c r="C1485" s="220" t="s">
        <v>1599</v>
      </c>
      <c r="D1485" s="219">
        <v>3886577</v>
      </c>
      <c r="E1485" s="219">
        <v>0</v>
      </c>
      <c r="F1485" s="219">
        <v>0</v>
      </c>
    </row>
    <row r="1486" spans="3:6">
      <c r="C1486" s="220" t="s">
        <v>1600</v>
      </c>
      <c r="D1486" s="219">
        <v>0</v>
      </c>
      <c r="E1486" s="219">
        <v>3600000.99</v>
      </c>
      <c r="F1486" s="219">
        <v>3599998.2</v>
      </c>
    </row>
    <row r="1487" spans="3:6">
      <c r="C1487" s="220" t="s">
        <v>1601</v>
      </c>
      <c r="D1487" s="219">
        <v>1048064</v>
      </c>
      <c r="E1487" s="219">
        <v>926187</v>
      </c>
      <c r="F1487" s="219">
        <v>926187</v>
      </c>
    </row>
    <row r="1488" spans="3:6">
      <c r="C1488" s="220" t="s">
        <v>1602</v>
      </c>
      <c r="D1488" s="219">
        <v>3890701</v>
      </c>
      <c r="E1488" s="219">
        <v>1090701</v>
      </c>
      <c r="F1488" s="219">
        <v>0</v>
      </c>
    </row>
    <row r="1489" spans="3:6">
      <c r="C1489" s="220" t="s">
        <v>1603</v>
      </c>
      <c r="D1489" s="219">
        <v>9357241</v>
      </c>
      <c r="E1489" s="219">
        <v>51</v>
      </c>
      <c r="F1489" s="219">
        <v>0</v>
      </c>
    </row>
    <row r="1490" spans="3:6">
      <c r="C1490" s="220" t="s">
        <v>1604</v>
      </c>
      <c r="D1490" s="219">
        <v>0</v>
      </c>
      <c r="E1490" s="219">
        <v>7887227</v>
      </c>
      <c r="F1490" s="219">
        <v>7887227</v>
      </c>
    </row>
    <row r="1491" spans="3:6">
      <c r="C1491" s="220" t="s">
        <v>1605</v>
      </c>
      <c r="D1491" s="219">
        <v>20000000</v>
      </c>
      <c r="E1491" s="219">
        <v>8000000</v>
      </c>
      <c r="F1491" s="219">
        <v>0</v>
      </c>
    </row>
    <row r="1492" spans="3:6">
      <c r="C1492" s="220" t="s">
        <v>1606</v>
      </c>
      <c r="D1492" s="219">
        <v>10235232</v>
      </c>
      <c r="E1492" s="219">
        <v>7694092.5999999996</v>
      </c>
      <c r="F1492" s="219">
        <v>0</v>
      </c>
    </row>
    <row r="1493" spans="3:6">
      <c r="C1493" s="220" t="s">
        <v>1607</v>
      </c>
      <c r="D1493" s="219">
        <v>84954779</v>
      </c>
      <c r="E1493" s="219">
        <v>65515250.310000002</v>
      </c>
      <c r="F1493" s="219">
        <v>64906282.900000006</v>
      </c>
    </row>
    <row r="1494" spans="3:6">
      <c r="C1494" s="220" t="s">
        <v>1608</v>
      </c>
      <c r="D1494" s="219">
        <v>50000000</v>
      </c>
      <c r="E1494" s="219">
        <v>24875925</v>
      </c>
      <c r="F1494" s="219">
        <v>14158959.630000001</v>
      </c>
    </row>
    <row r="1495" spans="3:6">
      <c r="C1495" s="220" t="s">
        <v>1609</v>
      </c>
      <c r="D1495" s="219">
        <v>30000000</v>
      </c>
      <c r="E1495" s="219">
        <v>30000000</v>
      </c>
      <c r="F1495" s="219">
        <v>30000000</v>
      </c>
    </row>
    <row r="1496" spans="3:6">
      <c r="C1496" s="220" t="s">
        <v>1610</v>
      </c>
      <c r="D1496" s="219">
        <v>14157037</v>
      </c>
      <c r="E1496" s="219">
        <v>6762917</v>
      </c>
      <c r="F1496" s="219">
        <v>6485621.4800000004</v>
      </c>
    </row>
    <row r="1497" spans="3:6">
      <c r="C1497" s="220" t="s">
        <v>1611</v>
      </c>
      <c r="D1497" s="219">
        <v>30000000</v>
      </c>
      <c r="E1497" s="219">
        <v>20000000</v>
      </c>
      <c r="F1497" s="219">
        <v>20000000</v>
      </c>
    </row>
    <row r="1498" spans="3:6">
      <c r="C1498" s="220" t="s">
        <v>1612</v>
      </c>
      <c r="D1498" s="219">
        <v>26731745</v>
      </c>
      <c r="E1498" s="219">
        <v>26731745</v>
      </c>
      <c r="F1498" s="219">
        <v>10529211.18</v>
      </c>
    </row>
    <row r="1499" spans="3:6">
      <c r="C1499" s="220" t="s">
        <v>1613</v>
      </c>
      <c r="D1499" s="219">
        <v>7564426</v>
      </c>
      <c r="E1499" s="219">
        <v>7564426.2000000002</v>
      </c>
      <c r="F1499" s="219">
        <v>0</v>
      </c>
    </row>
    <row r="1500" spans="3:6">
      <c r="C1500" s="220" t="s">
        <v>1614</v>
      </c>
      <c r="D1500" s="219">
        <v>71052120</v>
      </c>
      <c r="E1500" s="219">
        <v>746</v>
      </c>
      <c r="F1500" s="219">
        <v>0</v>
      </c>
    </row>
    <row r="1501" spans="3:6">
      <c r="C1501" s="220" t="s">
        <v>1615</v>
      </c>
      <c r="D1501" s="219">
        <v>54690059</v>
      </c>
      <c r="E1501" s="219">
        <v>86628905</v>
      </c>
      <c r="F1501" s="219">
        <v>86602610.319999993</v>
      </c>
    </row>
    <row r="1502" spans="3:6">
      <c r="C1502" s="220" t="s">
        <v>1616</v>
      </c>
      <c r="D1502" s="219">
        <v>53144182</v>
      </c>
      <c r="E1502" s="219">
        <v>53144182</v>
      </c>
      <c r="F1502" s="219">
        <v>53088340.68</v>
      </c>
    </row>
    <row r="1503" spans="3:6">
      <c r="C1503" s="220" t="s">
        <v>1617</v>
      </c>
      <c r="D1503" s="219">
        <v>82755391</v>
      </c>
      <c r="E1503" s="219">
        <v>52046856</v>
      </c>
      <c r="F1503" s="219">
        <v>51552271.099999994</v>
      </c>
    </row>
    <row r="1504" spans="3:6">
      <c r="C1504" s="220" t="s">
        <v>1618</v>
      </c>
      <c r="D1504" s="219">
        <v>19012173</v>
      </c>
      <c r="E1504" s="219">
        <v>19012173</v>
      </c>
      <c r="F1504" s="219">
        <v>19012173</v>
      </c>
    </row>
    <row r="1505" spans="3:6">
      <c r="C1505" s="220" t="s">
        <v>1619</v>
      </c>
      <c r="D1505" s="219">
        <v>11354101</v>
      </c>
      <c r="E1505" s="219">
        <v>811</v>
      </c>
      <c r="F1505" s="219">
        <v>0</v>
      </c>
    </row>
    <row r="1506" spans="3:6">
      <c r="C1506" s="220" t="s">
        <v>1620</v>
      </c>
      <c r="D1506" s="219">
        <v>7317947</v>
      </c>
      <c r="E1506" s="219">
        <v>103308.87</v>
      </c>
      <c r="F1506" s="219">
        <v>0</v>
      </c>
    </row>
    <row r="1507" spans="3:6">
      <c r="C1507" s="220" t="s">
        <v>1621</v>
      </c>
      <c r="D1507" s="219">
        <v>34156083</v>
      </c>
      <c r="E1507" s="219">
        <v>23407427</v>
      </c>
      <c r="F1507" s="219">
        <v>953439.03</v>
      </c>
    </row>
    <row r="1508" spans="3:6">
      <c r="C1508" s="220" t="s">
        <v>1622</v>
      </c>
      <c r="D1508" s="219">
        <v>12018533</v>
      </c>
      <c r="E1508" s="219">
        <v>6936067</v>
      </c>
      <c r="F1508" s="219">
        <v>4308626.63</v>
      </c>
    </row>
    <row r="1509" spans="3:6">
      <c r="C1509" s="220" t="s">
        <v>1623</v>
      </c>
      <c r="D1509" s="219">
        <v>10000000</v>
      </c>
      <c r="E1509" s="219">
        <v>0</v>
      </c>
      <c r="F1509" s="219">
        <v>0</v>
      </c>
    </row>
    <row r="1510" spans="3:6">
      <c r="C1510" s="220" t="s">
        <v>1624</v>
      </c>
      <c r="D1510" s="219">
        <v>7281426</v>
      </c>
      <c r="E1510" s="219">
        <v>2500000</v>
      </c>
      <c r="F1510" s="219">
        <v>0</v>
      </c>
    </row>
    <row r="1511" spans="3:6">
      <c r="C1511" s="220" t="s">
        <v>1625</v>
      </c>
      <c r="D1511" s="219">
        <v>20000000</v>
      </c>
      <c r="E1511" s="219">
        <v>0</v>
      </c>
      <c r="F1511" s="219">
        <v>0</v>
      </c>
    </row>
    <row r="1512" spans="3:6">
      <c r="C1512" s="220" t="s">
        <v>1626</v>
      </c>
      <c r="D1512" s="219">
        <v>5124621</v>
      </c>
      <c r="E1512" s="219">
        <v>2049848.4</v>
      </c>
      <c r="F1512" s="219">
        <v>0</v>
      </c>
    </row>
    <row r="1513" spans="3:6">
      <c r="C1513" s="220" t="s">
        <v>1627</v>
      </c>
      <c r="D1513" s="219">
        <v>45570901</v>
      </c>
      <c r="E1513" s="219">
        <v>24887136</v>
      </c>
      <c r="F1513" s="219">
        <v>24887135.629999999</v>
      </c>
    </row>
    <row r="1514" spans="3:6">
      <c r="C1514" s="220" t="s">
        <v>1628</v>
      </c>
      <c r="D1514" s="219">
        <v>10000000</v>
      </c>
      <c r="E1514" s="219">
        <v>0</v>
      </c>
      <c r="F1514" s="219">
        <v>0</v>
      </c>
    </row>
    <row r="1515" spans="3:6">
      <c r="C1515" s="220" t="s">
        <v>1629</v>
      </c>
      <c r="D1515" s="219">
        <v>10000000</v>
      </c>
      <c r="E1515" s="219">
        <v>0</v>
      </c>
      <c r="F1515" s="219">
        <v>0</v>
      </c>
    </row>
    <row r="1516" spans="3:6">
      <c r="C1516" s="220" t="s">
        <v>1630</v>
      </c>
      <c r="D1516" s="219">
        <v>130371036</v>
      </c>
      <c r="E1516" s="219">
        <v>8000000</v>
      </c>
      <c r="F1516" s="219">
        <v>0</v>
      </c>
    </row>
    <row r="1517" spans="3:6">
      <c r="C1517" s="220" t="s">
        <v>1631</v>
      </c>
      <c r="D1517" s="219">
        <v>7278512</v>
      </c>
      <c r="E1517" s="219">
        <v>100</v>
      </c>
      <c r="F1517" s="219">
        <v>0</v>
      </c>
    </row>
    <row r="1518" spans="3:6">
      <c r="C1518" s="220" t="s">
        <v>1632</v>
      </c>
      <c r="D1518" s="219">
        <v>685956</v>
      </c>
      <c r="E1518" s="219">
        <v>0</v>
      </c>
      <c r="F1518" s="219">
        <v>0</v>
      </c>
    </row>
    <row r="1519" spans="3:6">
      <c r="C1519" s="220" t="s">
        <v>1633</v>
      </c>
      <c r="D1519" s="219">
        <v>21530521</v>
      </c>
      <c r="E1519" s="219">
        <v>1530521</v>
      </c>
      <c r="F1519" s="219">
        <v>0</v>
      </c>
    </row>
    <row r="1520" spans="3:6">
      <c r="C1520" s="220" t="s">
        <v>1634</v>
      </c>
      <c r="D1520" s="219">
        <v>2000000</v>
      </c>
      <c r="E1520" s="219">
        <v>21858244</v>
      </c>
      <c r="F1520" s="219">
        <v>15936636.949999999</v>
      </c>
    </row>
    <row r="1521" spans="3:6">
      <c r="C1521" s="220" t="s">
        <v>1635</v>
      </c>
      <c r="D1521" s="219">
        <v>100000000</v>
      </c>
      <c r="E1521" s="219">
        <v>100000000</v>
      </c>
      <c r="F1521" s="219">
        <v>100000000</v>
      </c>
    </row>
    <row r="1522" spans="3:6">
      <c r="C1522" s="220" t="s">
        <v>1636</v>
      </c>
      <c r="D1522" s="219">
        <v>7264502</v>
      </c>
      <c r="E1522" s="219">
        <v>3416916.32</v>
      </c>
      <c r="F1522" s="219">
        <v>0</v>
      </c>
    </row>
    <row r="1523" spans="3:6">
      <c r="C1523" s="220" t="s">
        <v>1637</v>
      </c>
      <c r="D1523" s="219">
        <v>13310723</v>
      </c>
      <c r="E1523" s="219">
        <v>2645188</v>
      </c>
      <c r="F1523" s="219">
        <v>0</v>
      </c>
    </row>
    <row r="1524" spans="3:6">
      <c r="C1524" s="220" t="s">
        <v>1638</v>
      </c>
      <c r="D1524" s="219">
        <v>101397996</v>
      </c>
      <c r="E1524" s="219">
        <v>165085676</v>
      </c>
      <c r="F1524" s="219">
        <v>165081134.10999998</v>
      </c>
    </row>
    <row r="1525" spans="3:6">
      <c r="C1525" s="220" t="s">
        <v>1639</v>
      </c>
      <c r="D1525" s="219">
        <v>7281033</v>
      </c>
      <c r="E1525" s="219">
        <v>100</v>
      </c>
      <c r="F1525" s="219">
        <v>0</v>
      </c>
    </row>
    <row r="1526" spans="3:6">
      <c r="C1526" s="220" t="s">
        <v>1640</v>
      </c>
      <c r="D1526" s="219">
        <v>25000000</v>
      </c>
      <c r="E1526" s="219">
        <v>1000</v>
      </c>
      <c r="F1526" s="219">
        <v>0</v>
      </c>
    </row>
    <row r="1527" spans="3:6">
      <c r="C1527" s="220" t="s">
        <v>1641</v>
      </c>
      <c r="D1527" s="219">
        <v>0</v>
      </c>
      <c r="E1527" s="219">
        <v>3261695.47</v>
      </c>
      <c r="F1527" s="219">
        <v>1619007.38</v>
      </c>
    </row>
    <row r="1528" spans="3:6">
      <c r="C1528" s="220" t="s">
        <v>1642</v>
      </c>
      <c r="D1528" s="219">
        <v>78000000</v>
      </c>
      <c r="E1528" s="219">
        <v>500000</v>
      </c>
      <c r="F1528" s="219">
        <v>0</v>
      </c>
    </row>
    <row r="1529" spans="3:6">
      <c r="C1529" s="220" t="s">
        <v>1643</v>
      </c>
      <c r="D1529" s="219">
        <v>5050000</v>
      </c>
      <c r="E1529" s="219">
        <v>1000</v>
      </c>
      <c r="F1529" s="219">
        <v>0</v>
      </c>
    </row>
    <row r="1530" spans="3:6">
      <c r="C1530" s="220" t="s">
        <v>1644</v>
      </c>
      <c r="D1530" s="219">
        <v>0</v>
      </c>
      <c r="E1530" s="219">
        <v>3590411.6</v>
      </c>
      <c r="F1530" s="219">
        <v>1765176.76</v>
      </c>
    </row>
    <row r="1531" spans="3:6">
      <c r="C1531" s="220" t="s">
        <v>1925</v>
      </c>
      <c r="D1531" s="219">
        <v>0</v>
      </c>
      <c r="E1531" s="219">
        <v>2000000</v>
      </c>
      <c r="F1531" s="219">
        <v>1548853.9</v>
      </c>
    </row>
    <row r="1532" spans="3:6">
      <c r="C1532" s="220" t="s">
        <v>1645</v>
      </c>
      <c r="D1532" s="219">
        <v>7281426</v>
      </c>
      <c r="E1532" s="219">
        <v>102761.65</v>
      </c>
      <c r="F1532" s="219">
        <v>0</v>
      </c>
    </row>
    <row r="1533" spans="3:6">
      <c r="C1533" s="220" t="s">
        <v>1866</v>
      </c>
      <c r="D1533" s="219">
        <v>0</v>
      </c>
      <c r="E1533" s="219">
        <v>30000000</v>
      </c>
      <c r="F1533" s="219">
        <v>15496847.1</v>
      </c>
    </row>
    <row r="1534" spans="3:6">
      <c r="C1534" s="220" t="s">
        <v>1867</v>
      </c>
      <c r="D1534" s="219">
        <v>0</v>
      </c>
      <c r="E1534" s="219">
        <v>10000000</v>
      </c>
      <c r="F1534" s="219">
        <v>0</v>
      </c>
    </row>
    <row r="1535" spans="3:6">
      <c r="C1535" s="220" t="s">
        <v>1646</v>
      </c>
      <c r="D1535" s="219">
        <v>10000000</v>
      </c>
      <c r="E1535" s="219">
        <v>9500000</v>
      </c>
      <c r="F1535" s="219">
        <v>9500000</v>
      </c>
    </row>
    <row r="1536" spans="3:6">
      <c r="C1536" s="220" t="s">
        <v>1647</v>
      </c>
      <c r="D1536" s="219">
        <v>2803805</v>
      </c>
      <c r="E1536" s="219">
        <v>0</v>
      </c>
      <c r="F1536" s="219">
        <v>0</v>
      </c>
    </row>
    <row r="1537" spans="3:6">
      <c r="C1537" s="220" t="s">
        <v>1648</v>
      </c>
      <c r="D1537" s="219">
        <v>30820896</v>
      </c>
      <c r="E1537" s="219">
        <v>36349199</v>
      </c>
      <c r="F1537" s="219">
        <v>36300000</v>
      </c>
    </row>
    <row r="1538" spans="3:6">
      <c r="C1538" s="218" t="s">
        <v>324</v>
      </c>
      <c r="D1538" s="219">
        <v>8256000</v>
      </c>
      <c r="E1538" s="219">
        <v>47554994.149999999</v>
      </c>
      <c r="F1538" s="219">
        <v>38007170.079999998</v>
      </c>
    </row>
    <row r="1539" spans="3:6">
      <c r="C1539" s="220" t="s">
        <v>1649</v>
      </c>
      <c r="D1539" s="219">
        <v>0</v>
      </c>
      <c r="E1539" s="219">
        <v>33798994.149999999</v>
      </c>
      <c r="F1539" s="219">
        <v>29857680.170000002</v>
      </c>
    </row>
    <row r="1540" spans="3:6">
      <c r="C1540" s="220" t="s">
        <v>1638</v>
      </c>
      <c r="D1540" s="219">
        <v>8256000</v>
      </c>
      <c r="E1540" s="219">
        <v>8256000</v>
      </c>
      <c r="F1540" s="219">
        <v>8149489.9100000001</v>
      </c>
    </row>
    <row r="1541" spans="3:6">
      <c r="C1541" s="220" t="s">
        <v>1978</v>
      </c>
      <c r="D1541" s="219">
        <v>0</v>
      </c>
      <c r="E1541" s="219">
        <v>5500000</v>
      </c>
      <c r="F1541" s="219">
        <v>0</v>
      </c>
    </row>
    <row r="1542" spans="3:6">
      <c r="C1542" s="68" t="s">
        <v>356</v>
      </c>
      <c r="D1542" s="169">
        <v>1141004658</v>
      </c>
      <c r="E1542" s="169">
        <v>1640874007.4100001</v>
      </c>
      <c r="F1542" s="169">
        <v>1455417314.7800002</v>
      </c>
    </row>
    <row r="1543" spans="3:6">
      <c r="C1543" s="218" t="s">
        <v>323</v>
      </c>
      <c r="D1543" s="219">
        <v>1124202528</v>
      </c>
      <c r="E1543" s="219">
        <v>1591727828.4100001</v>
      </c>
      <c r="F1543" s="219">
        <v>1412407405.1000001</v>
      </c>
    </row>
    <row r="1544" spans="3:6">
      <c r="C1544" s="220" t="s">
        <v>1650</v>
      </c>
      <c r="D1544" s="219">
        <v>170900000</v>
      </c>
      <c r="E1544" s="219">
        <v>364900000</v>
      </c>
      <c r="F1544" s="219">
        <v>275309270.08999997</v>
      </c>
    </row>
    <row r="1545" spans="3:6">
      <c r="C1545" s="220" t="s">
        <v>1926</v>
      </c>
      <c r="D1545" s="219">
        <v>0</v>
      </c>
      <c r="E1545" s="219">
        <v>2400000</v>
      </c>
      <c r="F1545" s="219">
        <v>363412.79</v>
      </c>
    </row>
    <row r="1546" spans="3:6">
      <c r="C1546" s="220" t="s">
        <v>1651</v>
      </c>
      <c r="D1546" s="219">
        <v>3355957</v>
      </c>
      <c r="E1546" s="219">
        <v>0</v>
      </c>
      <c r="F1546" s="219">
        <v>0</v>
      </c>
    </row>
    <row r="1547" spans="3:6">
      <c r="C1547" s="220" t="s">
        <v>1927</v>
      </c>
      <c r="D1547" s="219">
        <v>0</v>
      </c>
      <c r="E1547" s="219">
        <v>2202986</v>
      </c>
      <c r="F1547" s="219">
        <v>326679.59999999998</v>
      </c>
    </row>
    <row r="1548" spans="3:6">
      <c r="C1548" s="220" t="s">
        <v>1652</v>
      </c>
      <c r="D1548" s="219">
        <v>31984150</v>
      </c>
      <c r="E1548" s="219">
        <v>53908892</v>
      </c>
      <c r="F1548" s="219">
        <v>20000000</v>
      </c>
    </row>
    <row r="1549" spans="3:6">
      <c r="C1549" s="220" t="s">
        <v>1653</v>
      </c>
      <c r="D1549" s="219">
        <v>25587303</v>
      </c>
      <c r="E1549" s="219">
        <v>20000000</v>
      </c>
      <c r="F1549" s="219">
        <v>20000000</v>
      </c>
    </row>
    <row r="1550" spans="3:6">
      <c r="C1550" s="220" t="s">
        <v>2005</v>
      </c>
      <c r="D1550" s="219">
        <v>8000000</v>
      </c>
      <c r="E1550" s="219">
        <v>0</v>
      </c>
      <c r="F1550" s="219">
        <v>0</v>
      </c>
    </row>
    <row r="1551" spans="3:6">
      <c r="C1551" s="220" t="s">
        <v>1654</v>
      </c>
      <c r="D1551" s="219">
        <v>222022862</v>
      </c>
      <c r="E1551" s="219">
        <v>179594970</v>
      </c>
      <c r="F1551" s="219">
        <v>179594726.79000002</v>
      </c>
    </row>
    <row r="1552" spans="3:6">
      <c r="C1552" s="220" t="s">
        <v>1655</v>
      </c>
      <c r="D1552" s="219">
        <v>259163406</v>
      </c>
      <c r="E1552" s="219">
        <v>392835174</v>
      </c>
      <c r="F1552" s="219">
        <v>385217123.38999999</v>
      </c>
    </row>
    <row r="1553" spans="3:6">
      <c r="C1553" s="220" t="s">
        <v>1656</v>
      </c>
      <c r="D1553" s="219">
        <v>5045444</v>
      </c>
      <c r="E1553" s="219">
        <v>3332341</v>
      </c>
      <c r="F1553" s="219">
        <v>1330936.29</v>
      </c>
    </row>
    <row r="1554" spans="3:6">
      <c r="C1554" s="220" t="s">
        <v>1928</v>
      </c>
      <c r="D1554" s="219">
        <v>0</v>
      </c>
      <c r="E1554" s="219">
        <v>7211815</v>
      </c>
      <c r="F1554" s="219">
        <v>3846301.34</v>
      </c>
    </row>
    <row r="1555" spans="3:6">
      <c r="C1555" s="220" t="s">
        <v>1929</v>
      </c>
      <c r="D1555" s="219">
        <v>0</v>
      </c>
      <c r="E1555" s="219">
        <v>2495506</v>
      </c>
      <c r="F1555" s="219">
        <v>1330936.29</v>
      </c>
    </row>
    <row r="1556" spans="3:6">
      <c r="C1556" s="220" t="s">
        <v>1930</v>
      </c>
      <c r="D1556" s="219">
        <v>0</v>
      </c>
      <c r="E1556" s="219">
        <v>4000000</v>
      </c>
      <c r="F1556" s="219">
        <v>1625154.44</v>
      </c>
    </row>
    <row r="1557" spans="3:6">
      <c r="C1557" s="220" t="s">
        <v>1657</v>
      </c>
      <c r="D1557" s="219">
        <v>28835516</v>
      </c>
      <c r="E1557" s="219">
        <v>60512876.009999998</v>
      </c>
      <c r="F1557" s="219">
        <v>55973368.079999998</v>
      </c>
    </row>
    <row r="1558" spans="3:6">
      <c r="C1558" s="220" t="s">
        <v>1658</v>
      </c>
      <c r="D1558" s="219">
        <v>1394931</v>
      </c>
      <c r="E1558" s="219">
        <v>1799596</v>
      </c>
      <c r="F1558" s="219">
        <v>0</v>
      </c>
    </row>
    <row r="1559" spans="3:6">
      <c r="C1559" s="220" t="s">
        <v>1945</v>
      </c>
      <c r="D1559" s="219">
        <v>0</v>
      </c>
      <c r="E1559" s="219">
        <v>8000000</v>
      </c>
      <c r="F1559" s="219">
        <v>4200743.43</v>
      </c>
    </row>
    <row r="1560" spans="3:6">
      <c r="C1560" s="220" t="s">
        <v>1659</v>
      </c>
      <c r="D1560" s="219">
        <v>0</v>
      </c>
      <c r="E1560" s="219">
        <v>8462532.6600000001</v>
      </c>
      <c r="F1560" s="219">
        <v>0</v>
      </c>
    </row>
    <row r="1561" spans="3:6">
      <c r="C1561" s="220" t="s">
        <v>1660</v>
      </c>
      <c r="D1561" s="219">
        <v>17690642</v>
      </c>
      <c r="E1561" s="219">
        <v>4000000</v>
      </c>
      <c r="F1561" s="219">
        <v>0</v>
      </c>
    </row>
    <row r="1562" spans="3:6">
      <c r="C1562" s="220" t="s">
        <v>1661</v>
      </c>
      <c r="D1562" s="219">
        <v>67437623</v>
      </c>
      <c r="E1562" s="219">
        <v>62797736</v>
      </c>
      <c r="F1562" s="219">
        <v>62797736</v>
      </c>
    </row>
    <row r="1563" spans="3:6">
      <c r="C1563" s="220" t="s">
        <v>1662</v>
      </c>
      <c r="D1563" s="219">
        <v>26976614</v>
      </c>
      <c r="E1563" s="219">
        <v>6976614</v>
      </c>
      <c r="F1563" s="219">
        <v>0</v>
      </c>
    </row>
    <row r="1564" spans="3:6">
      <c r="C1564" s="220" t="s">
        <v>1663</v>
      </c>
      <c r="D1564" s="219">
        <v>6195995</v>
      </c>
      <c r="E1564" s="219">
        <v>1695995</v>
      </c>
      <c r="F1564" s="219">
        <v>0</v>
      </c>
    </row>
    <row r="1565" spans="3:6">
      <c r="C1565" s="220" t="s">
        <v>1664</v>
      </c>
      <c r="D1565" s="219">
        <v>10000000</v>
      </c>
      <c r="E1565" s="219">
        <v>2500000</v>
      </c>
      <c r="F1565" s="219">
        <v>0</v>
      </c>
    </row>
    <row r="1566" spans="3:6">
      <c r="C1566" s="220" t="s">
        <v>1665</v>
      </c>
      <c r="D1566" s="219">
        <v>239612085</v>
      </c>
      <c r="E1566" s="219">
        <v>402100794.74000001</v>
      </c>
      <c r="F1566" s="219">
        <v>400491016.56999999</v>
      </c>
    </row>
    <row r="1567" spans="3:6">
      <c r="C1567" s="218" t="s">
        <v>324</v>
      </c>
      <c r="D1567" s="219">
        <v>16802130</v>
      </c>
      <c r="E1567" s="219">
        <v>16802130</v>
      </c>
      <c r="F1567" s="219">
        <v>13328948.859999999</v>
      </c>
    </row>
    <row r="1568" spans="3:6">
      <c r="C1568" s="220" t="s">
        <v>1665</v>
      </c>
      <c r="D1568" s="219">
        <v>16802130</v>
      </c>
      <c r="E1568" s="219">
        <v>16802130</v>
      </c>
      <c r="F1568" s="219">
        <v>13328948.859999999</v>
      </c>
    </row>
    <row r="1569" spans="3:6">
      <c r="C1569" s="218" t="s">
        <v>325</v>
      </c>
      <c r="D1569" s="219">
        <v>0</v>
      </c>
      <c r="E1569" s="219">
        <v>5591110</v>
      </c>
      <c r="F1569" s="219">
        <v>5591109.9199999999</v>
      </c>
    </row>
    <row r="1570" spans="3:6">
      <c r="C1570" s="220" t="s">
        <v>1657</v>
      </c>
      <c r="D1570" s="219">
        <v>0</v>
      </c>
      <c r="E1570" s="219">
        <v>5591110</v>
      </c>
      <c r="F1570" s="219">
        <v>5591109.9199999999</v>
      </c>
    </row>
    <row r="1571" spans="3:6">
      <c r="C1571" s="218" t="s">
        <v>326</v>
      </c>
      <c r="D1571" s="219">
        <v>0</v>
      </c>
      <c r="E1571" s="219">
        <v>26752939</v>
      </c>
      <c r="F1571" s="219">
        <v>24089850.899999999</v>
      </c>
    </row>
    <row r="1572" spans="3:6">
      <c r="C1572" s="220" t="s">
        <v>1650</v>
      </c>
      <c r="D1572" s="219">
        <v>0</v>
      </c>
      <c r="E1572" s="219">
        <v>2662421</v>
      </c>
      <c r="F1572" s="219">
        <v>0</v>
      </c>
    </row>
    <row r="1573" spans="3:6">
      <c r="C1573" s="220" t="s">
        <v>1665</v>
      </c>
      <c r="D1573" s="219">
        <v>0</v>
      </c>
      <c r="E1573" s="219">
        <v>24090518</v>
      </c>
      <c r="F1573" s="219">
        <v>24089850.899999999</v>
      </c>
    </row>
    <row r="1574" spans="3:6">
      <c r="C1574" s="68" t="s">
        <v>357</v>
      </c>
      <c r="D1574" s="169">
        <v>883749625</v>
      </c>
      <c r="E1574" s="169">
        <v>894555648.54000008</v>
      </c>
      <c r="F1574" s="169">
        <v>773006914.88999987</v>
      </c>
    </row>
    <row r="1575" spans="3:6">
      <c r="C1575" s="218" t="s">
        <v>323</v>
      </c>
      <c r="D1575" s="219">
        <v>768749625</v>
      </c>
      <c r="E1575" s="219">
        <v>780971648.54000008</v>
      </c>
      <c r="F1575" s="219">
        <v>661776429.86999989</v>
      </c>
    </row>
    <row r="1576" spans="3:6">
      <c r="C1576" s="220" t="s">
        <v>1666</v>
      </c>
      <c r="D1576" s="219">
        <v>66837546</v>
      </c>
      <c r="E1576" s="219">
        <v>70980856</v>
      </c>
      <c r="F1576" s="219">
        <v>70948213.980000004</v>
      </c>
    </row>
    <row r="1577" spans="3:6">
      <c r="C1577" s="220" t="s">
        <v>2006</v>
      </c>
      <c r="D1577" s="219">
        <v>12600000</v>
      </c>
      <c r="E1577" s="219">
        <v>0</v>
      </c>
      <c r="F1577" s="219">
        <v>0</v>
      </c>
    </row>
    <row r="1578" spans="3:6">
      <c r="C1578" s="220" t="s">
        <v>1667</v>
      </c>
      <c r="D1578" s="219">
        <v>47785043</v>
      </c>
      <c r="E1578" s="219">
        <v>47785043</v>
      </c>
      <c r="F1578" s="219">
        <v>22952129.789999999</v>
      </c>
    </row>
    <row r="1579" spans="3:6">
      <c r="C1579" s="220" t="s">
        <v>1668</v>
      </c>
      <c r="D1579" s="219">
        <v>100000000</v>
      </c>
      <c r="E1579" s="219">
        <v>30000000</v>
      </c>
      <c r="F1579" s="219">
        <v>0</v>
      </c>
    </row>
    <row r="1580" spans="3:6">
      <c r="C1580" s="220" t="s">
        <v>1669</v>
      </c>
      <c r="D1580" s="219">
        <v>38876602</v>
      </c>
      <c r="E1580" s="219">
        <v>49727898</v>
      </c>
      <c r="F1580" s="219">
        <v>49727897.390000001</v>
      </c>
    </row>
    <row r="1581" spans="3:6">
      <c r="C1581" s="220" t="s">
        <v>1670</v>
      </c>
      <c r="D1581" s="219">
        <v>5000000</v>
      </c>
      <c r="E1581" s="219">
        <v>3000000</v>
      </c>
      <c r="F1581" s="219">
        <v>0</v>
      </c>
    </row>
    <row r="1582" spans="3:6">
      <c r="C1582" s="220" t="s">
        <v>1671</v>
      </c>
      <c r="D1582" s="219">
        <v>2080338</v>
      </c>
      <c r="E1582" s="219">
        <v>6796334</v>
      </c>
      <c r="F1582" s="219">
        <v>4099039.7</v>
      </c>
    </row>
    <row r="1583" spans="3:6">
      <c r="C1583" s="220" t="s">
        <v>1672</v>
      </c>
      <c r="D1583" s="219">
        <v>1787840</v>
      </c>
      <c r="E1583" s="219">
        <v>1572505</v>
      </c>
      <c r="F1583" s="219">
        <v>0</v>
      </c>
    </row>
    <row r="1584" spans="3:6">
      <c r="C1584" s="220" t="s">
        <v>1673</v>
      </c>
      <c r="D1584" s="219">
        <v>65220743</v>
      </c>
      <c r="E1584" s="219">
        <v>24468536</v>
      </c>
      <c r="F1584" s="219">
        <v>0</v>
      </c>
    </row>
    <row r="1585" spans="3:6">
      <c r="C1585" s="220" t="s">
        <v>1674</v>
      </c>
      <c r="D1585" s="219">
        <v>3148512</v>
      </c>
      <c r="E1585" s="219">
        <v>2933177</v>
      </c>
      <c r="F1585" s="219">
        <v>0</v>
      </c>
    </row>
    <row r="1586" spans="3:6">
      <c r="C1586" s="220" t="s">
        <v>1675</v>
      </c>
      <c r="D1586" s="219">
        <v>0</v>
      </c>
      <c r="E1586" s="219">
        <v>10086995.189999999</v>
      </c>
      <c r="F1586" s="219">
        <v>5801442.9100000001</v>
      </c>
    </row>
    <row r="1587" spans="3:6">
      <c r="C1587" s="220" t="s">
        <v>1676</v>
      </c>
      <c r="D1587" s="219">
        <v>3534444</v>
      </c>
      <c r="E1587" s="219">
        <v>3319109</v>
      </c>
      <c r="F1587" s="219">
        <v>1945764.71</v>
      </c>
    </row>
    <row r="1588" spans="3:6">
      <c r="C1588" s="220" t="s">
        <v>1677</v>
      </c>
      <c r="D1588" s="219">
        <v>99753891</v>
      </c>
      <c r="E1588" s="219">
        <v>313125986</v>
      </c>
      <c r="F1588" s="219">
        <v>312730710.41999996</v>
      </c>
    </row>
    <row r="1589" spans="3:6">
      <c r="C1589" s="220" t="s">
        <v>1678</v>
      </c>
      <c r="D1589" s="219">
        <v>21660226</v>
      </c>
      <c r="E1589" s="219">
        <v>10000000</v>
      </c>
      <c r="F1589" s="219">
        <v>10000000</v>
      </c>
    </row>
    <row r="1590" spans="3:6">
      <c r="C1590" s="220" t="s">
        <v>1679</v>
      </c>
      <c r="D1590" s="219">
        <v>5000000</v>
      </c>
      <c r="E1590" s="219">
        <v>5093472</v>
      </c>
      <c r="F1590" s="219">
        <v>2041543.08</v>
      </c>
    </row>
    <row r="1591" spans="3:6">
      <c r="C1591" s="220" t="s">
        <v>1680</v>
      </c>
      <c r="D1591" s="219">
        <v>35607958</v>
      </c>
      <c r="E1591" s="219">
        <v>28486366</v>
      </c>
      <c r="F1591" s="219">
        <v>28477244.859999999</v>
      </c>
    </row>
    <row r="1592" spans="3:6">
      <c r="C1592" s="220" t="s">
        <v>1681</v>
      </c>
      <c r="D1592" s="219">
        <v>36368030</v>
      </c>
      <c r="E1592" s="219">
        <v>32311242</v>
      </c>
      <c r="F1592" s="219">
        <v>32298159.789999999</v>
      </c>
    </row>
    <row r="1593" spans="3:6">
      <c r="C1593" s="220" t="s">
        <v>1682</v>
      </c>
      <c r="D1593" s="219">
        <v>123841896</v>
      </c>
      <c r="E1593" s="219">
        <v>87202259</v>
      </c>
      <c r="F1593" s="219">
        <v>85463431.180000007</v>
      </c>
    </row>
    <row r="1594" spans="3:6">
      <c r="C1594" s="220" t="s">
        <v>1683</v>
      </c>
      <c r="D1594" s="219">
        <v>24700</v>
      </c>
      <c r="E1594" s="219">
        <v>0</v>
      </c>
      <c r="F1594" s="219">
        <v>0</v>
      </c>
    </row>
    <row r="1595" spans="3:6">
      <c r="C1595" s="220" t="s">
        <v>1684</v>
      </c>
      <c r="D1595" s="219">
        <v>20000000</v>
      </c>
      <c r="E1595" s="219">
        <v>35500000</v>
      </c>
      <c r="F1595" s="219">
        <v>35290852.060000002</v>
      </c>
    </row>
    <row r="1596" spans="3:6">
      <c r="C1596" s="220" t="s">
        <v>1685</v>
      </c>
      <c r="D1596" s="219">
        <v>5000000</v>
      </c>
      <c r="E1596" s="219">
        <v>1000</v>
      </c>
      <c r="F1596" s="219">
        <v>0</v>
      </c>
    </row>
    <row r="1597" spans="3:6">
      <c r="C1597" s="220" t="s">
        <v>1686</v>
      </c>
      <c r="D1597" s="219">
        <v>74621856</v>
      </c>
      <c r="E1597" s="219">
        <v>18580870.350000001</v>
      </c>
      <c r="F1597" s="219">
        <v>0</v>
      </c>
    </row>
    <row r="1598" spans="3:6">
      <c r="C1598" s="218" t="s">
        <v>324</v>
      </c>
      <c r="D1598" s="219">
        <v>115000000</v>
      </c>
      <c r="E1598" s="219">
        <v>113584000</v>
      </c>
      <c r="F1598" s="219">
        <v>111230485.02000001</v>
      </c>
    </row>
    <row r="1599" spans="3:6">
      <c r="C1599" s="220" t="s">
        <v>1687</v>
      </c>
      <c r="D1599" s="219">
        <v>10000000</v>
      </c>
      <c r="E1599" s="219">
        <v>10000000</v>
      </c>
      <c r="F1599" s="219">
        <v>7646591.8700000001</v>
      </c>
    </row>
    <row r="1600" spans="3:6">
      <c r="C1600" s="220" t="s">
        <v>1685</v>
      </c>
      <c r="D1600" s="219">
        <v>105000000</v>
      </c>
      <c r="E1600" s="219">
        <v>103584000</v>
      </c>
      <c r="F1600" s="219">
        <v>103583893.15000001</v>
      </c>
    </row>
    <row r="1601" spans="3:6">
      <c r="C1601" s="68" t="s">
        <v>358</v>
      </c>
      <c r="D1601" s="169">
        <v>23638967274</v>
      </c>
      <c r="E1601" s="169">
        <v>30761231341.549995</v>
      </c>
      <c r="F1601" s="169">
        <v>23558357699.709999</v>
      </c>
    </row>
    <row r="1602" spans="3:6">
      <c r="C1602" s="218" t="s">
        <v>323</v>
      </c>
      <c r="D1602" s="219">
        <v>8185911633</v>
      </c>
      <c r="E1602" s="219">
        <v>16874541515.489996</v>
      </c>
      <c r="F1602" s="219">
        <v>14180066356.66</v>
      </c>
    </row>
    <row r="1603" spans="3:6">
      <c r="C1603" s="220" t="s">
        <v>1688</v>
      </c>
      <c r="D1603" s="219">
        <v>7362516</v>
      </c>
      <c r="E1603" s="219">
        <v>6285842</v>
      </c>
      <c r="F1603" s="219">
        <v>3578192.41</v>
      </c>
    </row>
    <row r="1604" spans="3:6">
      <c r="C1604" s="220" t="s">
        <v>1689</v>
      </c>
      <c r="D1604" s="219">
        <v>1000000</v>
      </c>
      <c r="E1604" s="219">
        <v>1000000</v>
      </c>
      <c r="F1604" s="219">
        <v>106747</v>
      </c>
    </row>
    <row r="1605" spans="3:6">
      <c r="C1605" s="220" t="s">
        <v>1690</v>
      </c>
      <c r="D1605" s="219">
        <v>194161377</v>
      </c>
      <c r="E1605" s="219">
        <v>194161377</v>
      </c>
      <c r="F1605" s="219">
        <v>103779768.70999999</v>
      </c>
    </row>
    <row r="1606" spans="3:6">
      <c r="C1606" s="220" t="s">
        <v>1691</v>
      </c>
      <c r="D1606" s="219">
        <v>25000000</v>
      </c>
      <c r="E1606" s="219">
        <v>27854000</v>
      </c>
      <c r="F1606" s="219">
        <v>0</v>
      </c>
    </row>
    <row r="1607" spans="3:6">
      <c r="C1607" s="220" t="s">
        <v>1692</v>
      </c>
      <c r="D1607" s="219">
        <v>6228157</v>
      </c>
      <c r="E1607" s="219">
        <v>5783249</v>
      </c>
      <c r="F1607" s="219">
        <v>0</v>
      </c>
    </row>
    <row r="1608" spans="3:6">
      <c r="C1608" s="220" t="s">
        <v>1837</v>
      </c>
      <c r="D1608" s="219">
        <v>0</v>
      </c>
      <c r="E1608" s="219">
        <v>145284994.09999999</v>
      </c>
      <c r="F1608" s="219">
        <v>130559873.38</v>
      </c>
    </row>
    <row r="1609" spans="3:6">
      <c r="C1609" s="220" t="s">
        <v>1958</v>
      </c>
      <c r="D1609" s="219">
        <v>0</v>
      </c>
      <c r="E1609" s="219">
        <v>999500000</v>
      </c>
      <c r="F1609" s="219">
        <v>999499187.82000005</v>
      </c>
    </row>
    <row r="1610" spans="3:6">
      <c r="C1610" s="220" t="s">
        <v>1693</v>
      </c>
      <c r="D1610" s="219">
        <v>4329132</v>
      </c>
      <c r="E1610" s="219">
        <v>5743940</v>
      </c>
      <c r="F1610" s="219">
        <v>0</v>
      </c>
    </row>
    <row r="1611" spans="3:6">
      <c r="C1611" s="220" t="s">
        <v>1868</v>
      </c>
      <c r="D1611" s="219">
        <v>0</v>
      </c>
      <c r="E1611" s="219">
        <v>66416602.670000002</v>
      </c>
      <c r="F1611" s="219">
        <v>64438448.109999999</v>
      </c>
    </row>
    <row r="1612" spans="3:6">
      <c r="C1612" s="220" t="s">
        <v>1694</v>
      </c>
      <c r="D1612" s="219">
        <v>2513122</v>
      </c>
      <c r="E1612" s="219">
        <v>4255865</v>
      </c>
      <c r="F1612" s="219">
        <v>2901639.05</v>
      </c>
    </row>
    <row r="1613" spans="3:6">
      <c r="C1613" s="220" t="s">
        <v>1695</v>
      </c>
      <c r="D1613" s="219">
        <v>150000000</v>
      </c>
      <c r="E1613" s="219">
        <v>150000000</v>
      </c>
      <c r="F1613" s="219">
        <v>92011905.769999996</v>
      </c>
    </row>
    <row r="1614" spans="3:6">
      <c r="C1614" s="220" t="s">
        <v>1696</v>
      </c>
      <c r="D1614" s="219">
        <v>1300000000</v>
      </c>
      <c r="E1614" s="219">
        <v>1670875994</v>
      </c>
      <c r="F1614" s="219">
        <v>1667879894.3099997</v>
      </c>
    </row>
    <row r="1615" spans="3:6">
      <c r="C1615" s="220" t="s">
        <v>1697</v>
      </c>
      <c r="D1615" s="219">
        <v>0</v>
      </c>
      <c r="E1615" s="219">
        <v>14103940</v>
      </c>
      <c r="F1615" s="219">
        <v>5079327.55</v>
      </c>
    </row>
    <row r="1616" spans="3:6">
      <c r="C1616" s="220" t="s">
        <v>1698</v>
      </c>
      <c r="D1616" s="219">
        <v>9000000</v>
      </c>
      <c r="E1616" s="219">
        <v>8098341.2000000002</v>
      </c>
      <c r="F1616" s="219">
        <v>0</v>
      </c>
    </row>
    <row r="1617" spans="3:6">
      <c r="C1617" s="220" t="s">
        <v>1699</v>
      </c>
      <c r="D1617" s="219">
        <v>77011014</v>
      </c>
      <c r="E1617" s="219">
        <v>30916559</v>
      </c>
      <c r="F1617" s="219">
        <v>30916557.940000001</v>
      </c>
    </row>
    <row r="1618" spans="3:6">
      <c r="C1618" s="220" t="s">
        <v>1700</v>
      </c>
      <c r="D1618" s="219">
        <v>2000000</v>
      </c>
      <c r="E1618" s="219">
        <v>0</v>
      </c>
      <c r="F1618" s="219">
        <v>0</v>
      </c>
    </row>
    <row r="1619" spans="3:6">
      <c r="C1619" s="220" t="s">
        <v>2007</v>
      </c>
      <c r="D1619" s="219">
        <v>0</v>
      </c>
      <c r="E1619" s="219">
        <v>25298589.18</v>
      </c>
      <c r="F1619" s="219">
        <v>22768730.260000002</v>
      </c>
    </row>
    <row r="1620" spans="3:6">
      <c r="C1620" s="220" t="s">
        <v>1701</v>
      </c>
      <c r="D1620" s="219">
        <v>65535117</v>
      </c>
      <c r="E1620" s="219">
        <v>210473833</v>
      </c>
      <c r="F1620" s="219">
        <v>182775889.31000003</v>
      </c>
    </row>
    <row r="1621" spans="3:6">
      <c r="C1621" s="220" t="s">
        <v>1702</v>
      </c>
      <c r="D1621" s="219">
        <v>610000001</v>
      </c>
      <c r="E1621" s="219">
        <v>2825000001</v>
      </c>
      <c r="F1621" s="219">
        <v>2365256832.54</v>
      </c>
    </row>
    <row r="1622" spans="3:6">
      <c r="C1622" s="220" t="s">
        <v>1703</v>
      </c>
      <c r="D1622" s="219">
        <v>0</v>
      </c>
      <c r="E1622" s="219">
        <v>24071769.399999999</v>
      </c>
      <c r="F1622" s="219">
        <v>9074904.0199999996</v>
      </c>
    </row>
    <row r="1623" spans="3:6">
      <c r="C1623" s="220" t="s">
        <v>1704</v>
      </c>
      <c r="D1623" s="219">
        <v>0</v>
      </c>
      <c r="E1623" s="219">
        <v>407807367.99999994</v>
      </c>
      <c r="F1623" s="219">
        <v>203857106.43000001</v>
      </c>
    </row>
    <row r="1624" spans="3:6">
      <c r="C1624" s="220" t="s">
        <v>1705</v>
      </c>
      <c r="D1624" s="219">
        <v>779207</v>
      </c>
      <c r="E1624" s="219">
        <v>2183347</v>
      </c>
      <c r="F1624" s="219">
        <v>2180688.81</v>
      </c>
    </row>
    <row r="1625" spans="3:6">
      <c r="C1625" s="220" t="s">
        <v>1706</v>
      </c>
      <c r="D1625" s="219">
        <v>940000000</v>
      </c>
      <c r="E1625" s="219">
        <v>915000000</v>
      </c>
      <c r="F1625" s="219">
        <v>492877949.64999998</v>
      </c>
    </row>
    <row r="1626" spans="3:6">
      <c r="C1626" s="220" t="s">
        <v>1707</v>
      </c>
      <c r="D1626" s="219">
        <v>0</v>
      </c>
      <c r="E1626" s="219">
        <v>42085757.240000002</v>
      </c>
      <c r="F1626" s="219">
        <v>21928824.879999999</v>
      </c>
    </row>
    <row r="1627" spans="3:6">
      <c r="C1627" s="220" t="s">
        <v>1708</v>
      </c>
      <c r="D1627" s="219">
        <v>8415087</v>
      </c>
      <c r="E1627" s="219">
        <v>7769083</v>
      </c>
      <c r="F1627" s="219">
        <v>0</v>
      </c>
    </row>
    <row r="1628" spans="3:6">
      <c r="C1628" s="220" t="s">
        <v>1709</v>
      </c>
      <c r="D1628" s="219">
        <v>17424123</v>
      </c>
      <c r="E1628" s="219">
        <v>17424123</v>
      </c>
      <c r="F1628" s="219">
        <v>0</v>
      </c>
    </row>
    <row r="1629" spans="3:6">
      <c r="C1629" s="220" t="s">
        <v>1710</v>
      </c>
      <c r="D1629" s="219">
        <v>0</v>
      </c>
      <c r="E1629" s="219">
        <v>23686973.170000002</v>
      </c>
      <c r="F1629" s="219">
        <v>9931829.4000000004</v>
      </c>
    </row>
    <row r="1630" spans="3:6">
      <c r="C1630" s="220" t="s">
        <v>1711</v>
      </c>
      <c r="D1630" s="219">
        <v>16847189</v>
      </c>
      <c r="E1630" s="219">
        <v>16847189</v>
      </c>
      <c r="F1630" s="219">
        <v>0</v>
      </c>
    </row>
    <row r="1631" spans="3:6">
      <c r="C1631" s="220" t="s">
        <v>1893</v>
      </c>
      <c r="D1631" s="219">
        <v>0</v>
      </c>
      <c r="E1631" s="219">
        <v>24060203.469999999</v>
      </c>
      <c r="F1631" s="219">
        <v>4790627.3</v>
      </c>
    </row>
    <row r="1632" spans="3:6">
      <c r="C1632" s="220" t="s">
        <v>1712</v>
      </c>
      <c r="D1632" s="219">
        <v>193657772</v>
      </c>
      <c r="E1632" s="219">
        <v>0</v>
      </c>
      <c r="F1632" s="219">
        <v>0</v>
      </c>
    </row>
    <row r="1633" spans="3:6">
      <c r="C1633" s="220" t="s">
        <v>1713</v>
      </c>
      <c r="D1633" s="219">
        <v>10554785</v>
      </c>
      <c r="E1633" s="219">
        <v>554785</v>
      </c>
      <c r="F1633" s="219">
        <v>0</v>
      </c>
    </row>
    <row r="1634" spans="3:6">
      <c r="C1634" s="220" t="s">
        <v>1714</v>
      </c>
      <c r="D1634" s="219">
        <v>0</v>
      </c>
      <c r="E1634" s="219">
        <v>538663.36</v>
      </c>
      <c r="F1634" s="219">
        <v>516724.65</v>
      </c>
    </row>
    <row r="1635" spans="3:6">
      <c r="C1635" s="220" t="s">
        <v>1715</v>
      </c>
      <c r="D1635" s="219">
        <v>1235409</v>
      </c>
      <c r="E1635" s="219">
        <v>2865520</v>
      </c>
      <c r="F1635" s="219">
        <v>2863517.59</v>
      </c>
    </row>
    <row r="1636" spans="3:6">
      <c r="C1636" s="220" t="s">
        <v>1716</v>
      </c>
      <c r="D1636" s="219">
        <v>6755924</v>
      </c>
      <c r="E1636" s="219">
        <v>4755924</v>
      </c>
      <c r="F1636" s="219">
        <v>0</v>
      </c>
    </row>
    <row r="1637" spans="3:6">
      <c r="C1637" s="220" t="s">
        <v>1717</v>
      </c>
      <c r="D1637" s="219">
        <v>0</v>
      </c>
      <c r="E1637" s="219">
        <v>406878695</v>
      </c>
      <c r="F1637" s="219">
        <v>397244881.93000001</v>
      </c>
    </row>
    <row r="1638" spans="3:6">
      <c r="C1638" s="220" t="s">
        <v>1718</v>
      </c>
      <c r="D1638" s="219">
        <v>41882</v>
      </c>
      <c r="E1638" s="219">
        <v>0</v>
      </c>
      <c r="F1638" s="219">
        <v>0</v>
      </c>
    </row>
    <row r="1639" spans="3:6">
      <c r="C1639" s="220" t="s">
        <v>1719</v>
      </c>
      <c r="D1639" s="219">
        <v>24000000</v>
      </c>
      <c r="E1639" s="219">
        <v>0</v>
      </c>
      <c r="F1639" s="219">
        <v>0</v>
      </c>
    </row>
    <row r="1640" spans="3:6">
      <c r="C1640" s="220" t="s">
        <v>1720</v>
      </c>
      <c r="D1640" s="219">
        <v>2873229</v>
      </c>
      <c r="E1640" s="219">
        <v>23864170.899999999</v>
      </c>
      <c r="F1640" s="219">
        <v>2860566.7</v>
      </c>
    </row>
    <row r="1641" spans="3:6">
      <c r="C1641" s="220" t="s">
        <v>1931</v>
      </c>
      <c r="D1641" s="219">
        <v>0</v>
      </c>
      <c r="E1641" s="219">
        <v>24936931</v>
      </c>
      <c r="F1641" s="219">
        <v>14564170.449999999</v>
      </c>
    </row>
    <row r="1642" spans="3:6">
      <c r="C1642" s="220" t="s">
        <v>1721</v>
      </c>
      <c r="D1642" s="219">
        <v>55999</v>
      </c>
      <c r="E1642" s="219">
        <v>0</v>
      </c>
      <c r="F1642" s="219">
        <v>0</v>
      </c>
    </row>
    <row r="1643" spans="3:6">
      <c r="C1643" s="220" t="s">
        <v>1932</v>
      </c>
      <c r="D1643" s="219">
        <v>0</v>
      </c>
      <c r="E1643" s="219">
        <v>85715314</v>
      </c>
      <c r="F1643" s="219">
        <v>74327666.75</v>
      </c>
    </row>
    <row r="1644" spans="3:6">
      <c r="C1644" s="220" t="s">
        <v>1722</v>
      </c>
      <c r="D1644" s="219">
        <v>3264355</v>
      </c>
      <c r="E1644" s="219">
        <v>1395594</v>
      </c>
      <c r="F1644" s="219">
        <v>1395593.77</v>
      </c>
    </row>
    <row r="1645" spans="3:6">
      <c r="C1645" s="220" t="s">
        <v>1723</v>
      </c>
      <c r="D1645" s="219">
        <v>421807313</v>
      </c>
      <c r="E1645" s="219">
        <v>1188221446</v>
      </c>
      <c r="F1645" s="219">
        <v>1187969331.7900002</v>
      </c>
    </row>
    <row r="1646" spans="3:6">
      <c r="C1646" s="220" t="s">
        <v>1724</v>
      </c>
      <c r="D1646" s="219">
        <v>200000000</v>
      </c>
      <c r="E1646" s="219">
        <v>55000999.909999996</v>
      </c>
      <c r="F1646" s="219">
        <v>39678000</v>
      </c>
    </row>
    <row r="1647" spans="3:6">
      <c r="C1647" s="220" t="s">
        <v>1725</v>
      </c>
      <c r="D1647" s="219">
        <v>1235409</v>
      </c>
      <c r="E1647" s="219">
        <v>3074540</v>
      </c>
      <c r="F1647" s="219">
        <v>1049852.55</v>
      </c>
    </row>
    <row r="1648" spans="3:6">
      <c r="C1648" s="220" t="s">
        <v>1726</v>
      </c>
      <c r="D1648" s="219">
        <v>2000000</v>
      </c>
      <c r="E1648" s="219">
        <v>237362937</v>
      </c>
      <c r="F1648" s="219">
        <v>224362936.63999999</v>
      </c>
    </row>
    <row r="1649" spans="3:6">
      <c r="C1649" s="220" t="s">
        <v>1979</v>
      </c>
      <c r="D1649" s="219">
        <v>0</v>
      </c>
      <c r="E1649" s="219">
        <v>62109708</v>
      </c>
      <c r="F1649" s="219">
        <v>25298329.75</v>
      </c>
    </row>
    <row r="1650" spans="3:6">
      <c r="C1650" s="220" t="s">
        <v>1727</v>
      </c>
      <c r="D1650" s="219">
        <v>1235409</v>
      </c>
      <c r="E1650" s="219">
        <v>1483357</v>
      </c>
      <c r="F1650" s="219">
        <v>1016204.84</v>
      </c>
    </row>
    <row r="1651" spans="3:6">
      <c r="C1651" s="220" t="s">
        <v>1980</v>
      </c>
      <c r="D1651" s="219">
        <v>0</v>
      </c>
      <c r="E1651" s="219">
        <v>24730812</v>
      </c>
      <c r="F1651" s="219">
        <v>24730811.289999999</v>
      </c>
    </row>
    <row r="1652" spans="3:6">
      <c r="C1652" s="220" t="s">
        <v>1728</v>
      </c>
      <c r="D1652" s="219">
        <v>2223577</v>
      </c>
      <c r="E1652" s="219">
        <v>0</v>
      </c>
      <c r="F1652" s="219">
        <v>0</v>
      </c>
    </row>
    <row r="1653" spans="3:6">
      <c r="C1653" s="220" t="s">
        <v>1729</v>
      </c>
      <c r="D1653" s="219">
        <v>13816424</v>
      </c>
      <c r="E1653" s="219">
        <v>55050246.600000001</v>
      </c>
      <c r="F1653" s="219">
        <v>54507002.780000001</v>
      </c>
    </row>
    <row r="1654" spans="3:6">
      <c r="C1654" s="220" t="s">
        <v>1730</v>
      </c>
      <c r="D1654" s="219">
        <v>80162210</v>
      </c>
      <c r="E1654" s="219">
        <v>121582561.08</v>
      </c>
      <c r="F1654" s="219">
        <v>96670562.86999999</v>
      </c>
    </row>
    <row r="1655" spans="3:6">
      <c r="C1655" s="220" t="s">
        <v>1731</v>
      </c>
      <c r="D1655" s="219">
        <v>0</v>
      </c>
      <c r="E1655" s="219">
        <v>12395626.74</v>
      </c>
      <c r="F1655" s="219">
        <v>0</v>
      </c>
    </row>
    <row r="1656" spans="3:6">
      <c r="C1656" s="220" t="s">
        <v>1933</v>
      </c>
      <c r="D1656" s="219">
        <v>0</v>
      </c>
      <c r="E1656" s="219">
        <v>2522719</v>
      </c>
      <c r="F1656" s="219">
        <v>0</v>
      </c>
    </row>
    <row r="1657" spans="3:6">
      <c r="C1657" s="220" t="s">
        <v>1732</v>
      </c>
      <c r="D1657" s="219">
        <v>74323660</v>
      </c>
      <c r="E1657" s="219">
        <v>9850946</v>
      </c>
      <c r="F1657" s="219">
        <v>9850946</v>
      </c>
    </row>
    <row r="1658" spans="3:6">
      <c r="C1658" s="220" t="s">
        <v>1733</v>
      </c>
      <c r="D1658" s="219">
        <v>5885745</v>
      </c>
      <c r="E1658" s="219">
        <v>0</v>
      </c>
      <c r="F1658" s="219">
        <v>0</v>
      </c>
    </row>
    <row r="1659" spans="3:6">
      <c r="C1659" s="220" t="s">
        <v>1734</v>
      </c>
      <c r="D1659" s="219">
        <v>0</v>
      </c>
      <c r="E1659" s="219">
        <v>13158747.699999999</v>
      </c>
      <c r="F1659" s="219">
        <v>4737149.17</v>
      </c>
    </row>
    <row r="1660" spans="3:6">
      <c r="C1660" s="220" t="s">
        <v>1735</v>
      </c>
      <c r="D1660" s="219">
        <v>0</v>
      </c>
      <c r="E1660" s="219">
        <v>9835185.6600000001</v>
      </c>
      <c r="F1660" s="219">
        <v>3574199.49</v>
      </c>
    </row>
    <row r="1661" spans="3:6">
      <c r="C1661" s="220" t="s">
        <v>1736</v>
      </c>
      <c r="D1661" s="219">
        <v>1217491</v>
      </c>
      <c r="E1661" s="219">
        <v>0</v>
      </c>
      <c r="F1661" s="219">
        <v>0</v>
      </c>
    </row>
    <row r="1662" spans="3:6">
      <c r="C1662" s="220" t="s">
        <v>1934</v>
      </c>
      <c r="D1662" s="219">
        <v>0</v>
      </c>
      <c r="E1662" s="219">
        <v>40978095</v>
      </c>
      <c r="F1662" s="219">
        <v>20584115.420000002</v>
      </c>
    </row>
    <row r="1663" spans="3:6">
      <c r="C1663" s="220" t="s">
        <v>1737</v>
      </c>
      <c r="D1663" s="219">
        <v>779207</v>
      </c>
      <c r="E1663" s="219">
        <v>563872</v>
      </c>
      <c r="F1663" s="219">
        <v>0</v>
      </c>
    </row>
    <row r="1664" spans="3:6">
      <c r="C1664" s="220" t="s">
        <v>1738</v>
      </c>
      <c r="D1664" s="219">
        <v>1226842</v>
      </c>
      <c r="E1664" s="219">
        <v>0</v>
      </c>
      <c r="F1664" s="219">
        <v>0</v>
      </c>
    </row>
    <row r="1665" spans="3:6">
      <c r="C1665" s="220" t="s">
        <v>1739</v>
      </c>
      <c r="D1665" s="219">
        <v>50000000</v>
      </c>
      <c r="E1665" s="219">
        <v>450992454</v>
      </c>
      <c r="F1665" s="219">
        <v>450992453.08999997</v>
      </c>
    </row>
    <row r="1666" spans="3:6">
      <c r="C1666" s="220" t="s">
        <v>1740</v>
      </c>
      <c r="D1666" s="219">
        <v>75000000</v>
      </c>
      <c r="E1666" s="219">
        <v>0</v>
      </c>
      <c r="F1666" s="219">
        <v>0</v>
      </c>
    </row>
    <row r="1667" spans="3:6">
      <c r="C1667" s="220" t="s">
        <v>1741</v>
      </c>
      <c r="D1667" s="219">
        <v>0</v>
      </c>
      <c r="E1667" s="219">
        <v>11869785.539999999</v>
      </c>
      <c r="F1667" s="219">
        <v>4274131.3</v>
      </c>
    </row>
    <row r="1668" spans="3:6">
      <c r="C1668" s="220" t="s">
        <v>1894</v>
      </c>
      <c r="D1668" s="219">
        <v>0</v>
      </c>
      <c r="E1668" s="219">
        <v>4100000</v>
      </c>
      <c r="F1668" s="219">
        <v>2052223.74</v>
      </c>
    </row>
    <row r="1669" spans="3:6">
      <c r="C1669" s="220" t="s">
        <v>1742</v>
      </c>
      <c r="D1669" s="219">
        <v>0</v>
      </c>
      <c r="E1669" s="219">
        <v>12389545.710000001</v>
      </c>
      <c r="F1669" s="219">
        <v>4741047.5999999996</v>
      </c>
    </row>
    <row r="1670" spans="3:6">
      <c r="C1670" s="220" t="s">
        <v>1743</v>
      </c>
      <c r="D1670" s="219">
        <v>0</v>
      </c>
      <c r="E1670" s="219">
        <v>3305346.62</v>
      </c>
      <c r="F1670" s="219">
        <v>2052223.74</v>
      </c>
    </row>
    <row r="1671" spans="3:6">
      <c r="C1671" s="220" t="s">
        <v>1744</v>
      </c>
      <c r="D1671" s="219">
        <v>0</v>
      </c>
      <c r="E1671" s="219">
        <v>12008385.51</v>
      </c>
      <c r="F1671" s="219">
        <v>4324326.41</v>
      </c>
    </row>
    <row r="1672" spans="3:6">
      <c r="C1672" s="220" t="s">
        <v>1745</v>
      </c>
      <c r="D1672" s="219">
        <v>0</v>
      </c>
      <c r="E1672" s="219">
        <v>13825622.75</v>
      </c>
      <c r="F1672" s="219">
        <v>12997995.550000001</v>
      </c>
    </row>
    <row r="1673" spans="3:6">
      <c r="C1673" s="220" t="s">
        <v>1746</v>
      </c>
      <c r="D1673" s="219">
        <v>5000000</v>
      </c>
      <c r="E1673" s="219">
        <v>1960358</v>
      </c>
      <c r="F1673" s="219">
        <v>1960357.84</v>
      </c>
    </row>
    <row r="1674" spans="3:6">
      <c r="C1674" s="220" t="s">
        <v>1747</v>
      </c>
      <c r="D1674" s="219">
        <v>80000000</v>
      </c>
      <c r="E1674" s="219">
        <v>288345068.61000001</v>
      </c>
      <c r="F1674" s="219">
        <v>288345065.61000001</v>
      </c>
    </row>
    <row r="1675" spans="3:6">
      <c r="C1675" s="220" t="s">
        <v>1748</v>
      </c>
      <c r="D1675" s="219">
        <v>0</v>
      </c>
      <c r="E1675" s="219">
        <v>12524359.27</v>
      </c>
      <c r="F1675" s="219">
        <v>4931297.1900000004</v>
      </c>
    </row>
    <row r="1676" spans="3:6">
      <c r="C1676" s="220" t="s">
        <v>1749</v>
      </c>
      <c r="D1676" s="219">
        <v>31691995</v>
      </c>
      <c r="E1676" s="219">
        <v>2292747741</v>
      </c>
      <c r="F1676" s="219">
        <v>2285102085.71</v>
      </c>
    </row>
    <row r="1677" spans="3:6">
      <c r="C1677" s="220" t="s">
        <v>1750</v>
      </c>
      <c r="D1677" s="219">
        <v>3922569</v>
      </c>
      <c r="E1677" s="219">
        <v>0</v>
      </c>
      <c r="F1677" s="219">
        <v>0</v>
      </c>
    </row>
    <row r="1678" spans="3:6">
      <c r="C1678" s="220" t="s">
        <v>1751</v>
      </c>
      <c r="D1678" s="219">
        <v>0</v>
      </c>
      <c r="E1678" s="219">
        <v>13882842</v>
      </c>
      <c r="F1678" s="219">
        <v>5164417.2300000004</v>
      </c>
    </row>
    <row r="1679" spans="3:6">
      <c r="C1679" s="220" t="s">
        <v>1752</v>
      </c>
      <c r="D1679" s="219">
        <v>2000000</v>
      </c>
      <c r="E1679" s="219">
        <v>0</v>
      </c>
      <c r="F1679" s="219">
        <v>0</v>
      </c>
    </row>
    <row r="1680" spans="3:6">
      <c r="C1680" s="220" t="s">
        <v>1753</v>
      </c>
      <c r="D1680" s="219">
        <v>1000000000</v>
      </c>
      <c r="E1680" s="219">
        <v>0</v>
      </c>
      <c r="F1680" s="219">
        <v>0</v>
      </c>
    </row>
    <row r="1681" spans="3:6">
      <c r="C1681" s="220" t="s">
        <v>1754</v>
      </c>
      <c r="D1681" s="219">
        <v>36754019</v>
      </c>
      <c r="E1681" s="219">
        <v>0</v>
      </c>
      <c r="F1681" s="219">
        <v>0</v>
      </c>
    </row>
    <row r="1682" spans="3:6">
      <c r="C1682" s="220" t="s">
        <v>1755</v>
      </c>
      <c r="D1682" s="219">
        <v>0</v>
      </c>
      <c r="E1682" s="219">
        <v>4205796.7</v>
      </c>
      <c r="F1682" s="219">
        <v>0</v>
      </c>
    </row>
    <row r="1683" spans="3:6">
      <c r="C1683" s="220" t="s">
        <v>1756</v>
      </c>
      <c r="D1683" s="219">
        <v>0</v>
      </c>
      <c r="E1683" s="219">
        <v>89968638.129999995</v>
      </c>
      <c r="F1683" s="219">
        <v>75149121.390000001</v>
      </c>
    </row>
    <row r="1684" spans="3:6">
      <c r="C1684" s="220" t="s">
        <v>1757</v>
      </c>
      <c r="D1684" s="219">
        <v>2642087</v>
      </c>
      <c r="E1684" s="219">
        <v>1596866.34</v>
      </c>
      <c r="F1684" s="219">
        <v>0</v>
      </c>
    </row>
    <row r="1685" spans="3:6">
      <c r="C1685" s="220" t="s">
        <v>1758</v>
      </c>
      <c r="D1685" s="219">
        <v>0</v>
      </c>
      <c r="E1685" s="219">
        <v>54340000</v>
      </c>
      <c r="F1685" s="219">
        <v>54338001.740000002</v>
      </c>
    </row>
    <row r="1686" spans="3:6">
      <c r="C1686" s="220" t="s">
        <v>1759</v>
      </c>
      <c r="D1686" s="219">
        <v>2083629</v>
      </c>
      <c r="E1686" s="219">
        <v>115708</v>
      </c>
      <c r="F1686" s="219">
        <v>0</v>
      </c>
    </row>
    <row r="1687" spans="3:6">
      <c r="C1687" s="220" t="s">
        <v>1760</v>
      </c>
      <c r="D1687" s="219">
        <v>3397736</v>
      </c>
      <c r="E1687" s="219">
        <v>110069.58</v>
      </c>
      <c r="F1687" s="219">
        <v>0</v>
      </c>
    </row>
    <row r="1688" spans="3:6">
      <c r="C1688" s="220" t="s">
        <v>1761</v>
      </c>
      <c r="D1688" s="219">
        <v>12635469</v>
      </c>
      <c r="E1688" s="219">
        <v>956</v>
      </c>
      <c r="F1688" s="219">
        <v>0</v>
      </c>
    </row>
    <row r="1689" spans="3:6">
      <c r="C1689" s="220" t="s">
        <v>1959</v>
      </c>
      <c r="D1689" s="219">
        <v>0</v>
      </c>
      <c r="E1689" s="219">
        <v>5487230</v>
      </c>
      <c r="F1689" s="219">
        <v>0</v>
      </c>
    </row>
    <row r="1690" spans="3:6">
      <c r="C1690" s="220" t="s">
        <v>1935</v>
      </c>
      <c r="D1690" s="219">
        <v>0</v>
      </c>
      <c r="E1690" s="219">
        <v>36657972</v>
      </c>
      <c r="F1690" s="219">
        <v>22477973.850000001</v>
      </c>
    </row>
    <row r="1691" spans="3:6">
      <c r="C1691" s="220" t="s">
        <v>1762</v>
      </c>
      <c r="D1691" s="219">
        <v>26665895</v>
      </c>
      <c r="E1691" s="219">
        <v>5000000</v>
      </c>
      <c r="F1691" s="219">
        <v>3982059.58</v>
      </c>
    </row>
    <row r="1692" spans="3:6">
      <c r="C1692" s="220" t="s">
        <v>1763</v>
      </c>
      <c r="D1692" s="219">
        <v>138712</v>
      </c>
      <c r="E1692" s="219">
        <v>0</v>
      </c>
      <c r="F1692" s="219">
        <v>0</v>
      </c>
    </row>
    <row r="1693" spans="3:6">
      <c r="C1693" s="220" t="s">
        <v>2008</v>
      </c>
      <c r="D1693" s="219">
        <v>0</v>
      </c>
      <c r="E1693" s="219">
        <v>1675172.17</v>
      </c>
      <c r="F1693" s="219">
        <v>1675071.57</v>
      </c>
    </row>
    <row r="1694" spans="3:6">
      <c r="C1694" s="220" t="s">
        <v>1895</v>
      </c>
      <c r="D1694" s="219">
        <v>0</v>
      </c>
      <c r="E1694" s="219">
        <v>49489123</v>
      </c>
      <c r="F1694" s="219">
        <v>28217290.25</v>
      </c>
    </row>
    <row r="1695" spans="3:6">
      <c r="C1695" s="220" t="s">
        <v>1764</v>
      </c>
      <c r="D1695" s="219">
        <v>0</v>
      </c>
      <c r="E1695" s="219">
        <v>8282103.0599999996</v>
      </c>
      <c r="F1695" s="219">
        <v>5624170.1799999997</v>
      </c>
    </row>
    <row r="1696" spans="3:6">
      <c r="C1696" s="220" t="s">
        <v>1765</v>
      </c>
      <c r="D1696" s="219">
        <v>3356164</v>
      </c>
      <c r="E1696" s="219">
        <v>2672537</v>
      </c>
      <c r="F1696" s="219">
        <v>0</v>
      </c>
    </row>
    <row r="1697" spans="3:6">
      <c r="C1697" s="220" t="s">
        <v>1766</v>
      </c>
      <c r="D1697" s="219">
        <v>14404663</v>
      </c>
      <c r="E1697" s="219">
        <v>100</v>
      </c>
      <c r="F1697" s="219">
        <v>0</v>
      </c>
    </row>
    <row r="1698" spans="3:6">
      <c r="C1698" s="220" t="s">
        <v>1767</v>
      </c>
      <c r="D1698" s="219">
        <v>5404349</v>
      </c>
      <c r="E1698" s="219">
        <v>404349</v>
      </c>
      <c r="F1698" s="219">
        <v>0</v>
      </c>
    </row>
    <row r="1699" spans="3:6">
      <c r="C1699" s="220" t="s">
        <v>1768</v>
      </c>
      <c r="D1699" s="219">
        <v>3397736</v>
      </c>
      <c r="E1699" s="219">
        <v>2751732</v>
      </c>
      <c r="F1699" s="219">
        <v>0</v>
      </c>
    </row>
    <row r="1700" spans="3:6">
      <c r="C1700" s="220" t="s">
        <v>1896</v>
      </c>
      <c r="D1700" s="219">
        <v>0</v>
      </c>
      <c r="E1700" s="219">
        <v>85473744</v>
      </c>
      <c r="F1700" s="219">
        <v>48600326.25</v>
      </c>
    </row>
    <row r="1701" spans="3:6">
      <c r="C1701" s="220" t="s">
        <v>1769</v>
      </c>
      <c r="D1701" s="219">
        <v>70707142</v>
      </c>
      <c r="E1701" s="219">
        <v>46680645.120000005</v>
      </c>
      <c r="F1701" s="219">
        <v>39961526.640000001</v>
      </c>
    </row>
    <row r="1702" spans="3:6">
      <c r="C1702" s="220" t="s">
        <v>1770</v>
      </c>
      <c r="D1702" s="219">
        <v>45320695</v>
      </c>
      <c r="E1702" s="219">
        <v>25500000</v>
      </c>
      <c r="F1702" s="219">
        <v>10000000</v>
      </c>
    </row>
    <row r="1703" spans="3:6">
      <c r="C1703" s="220" t="s">
        <v>1771</v>
      </c>
      <c r="D1703" s="219">
        <v>3397736</v>
      </c>
      <c r="E1703" s="219">
        <v>2751732</v>
      </c>
      <c r="F1703" s="219">
        <v>0</v>
      </c>
    </row>
    <row r="1704" spans="3:6">
      <c r="C1704" s="220" t="s">
        <v>1772</v>
      </c>
      <c r="D1704" s="219">
        <v>13049408</v>
      </c>
      <c r="E1704" s="219">
        <v>297447</v>
      </c>
      <c r="F1704" s="219">
        <v>0</v>
      </c>
    </row>
    <row r="1705" spans="3:6">
      <c r="C1705" s="220" t="s">
        <v>1773</v>
      </c>
      <c r="D1705" s="219">
        <v>3397736</v>
      </c>
      <c r="E1705" s="219">
        <v>2751732</v>
      </c>
      <c r="F1705" s="219">
        <v>0</v>
      </c>
    </row>
    <row r="1706" spans="3:6">
      <c r="C1706" s="220" t="s">
        <v>1774</v>
      </c>
      <c r="D1706" s="219">
        <v>10991381</v>
      </c>
      <c r="E1706" s="219">
        <v>7196552.2000000002</v>
      </c>
      <c r="F1706" s="219">
        <v>0</v>
      </c>
    </row>
    <row r="1707" spans="3:6">
      <c r="C1707" s="220" t="s">
        <v>1775</v>
      </c>
      <c r="D1707" s="219">
        <v>0</v>
      </c>
      <c r="E1707" s="219">
        <v>2766703.06</v>
      </c>
      <c r="F1707" s="219">
        <v>0</v>
      </c>
    </row>
    <row r="1708" spans="3:6">
      <c r="C1708" s="220" t="s">
        <v>1776</v>
      </c>
      <c r="D1708" s="219">
        <v>327553</v>
      </c>
      <c r="E1708" s="219">
        <v>327553</v>
      </c>
      <c r="F1708" s="219">
        <v>327553</v>
      </c>
    </row>
    <row r="1709" spans="3:6">
      <c r="C1709" s="220" t="s">
        <v>1777</v>
      </c>
      <c r="D1709" s="219">
        <v>0</v>
      </c>
      <c r="E1709" s="219">
        <v>8455545.5600000005</v>
      </c>
      <c r="F1709" s="219">
        <v>5346398.5599999996</v>
      </c>
    </row>
    <row r="1710" spans="3:6">
      <c r="C1710" s="220" t="s">
        <v>1778</v>
      </c>
      <c r="D1710" s="219">
        <v>7508745</v>
      </c>
      <c r="E1710" s="219">
        <v>7508744.5999999996</v>
      </c>
      <c r="F1710" s="219">
        <v>0</v>
      </c>
    </row>
    <row r="1711" spans="3:6">
      <c r="C1711" s="220" t="s">
        <v>1779</v>
      </c>
      <c r="D1711" s="219">
        <v>0</v>
      </c>
      <c r="E1711" s="219">
        <v>7805941.5599999996</v>
      </c>
      <c r="F1711" s="219">
        <v>5346398.5599999996</v>
      </c>
    </row>
    <row r="1712" spans="3:6">
      <c r="C1712" s="220" t="s">
        <v>1780</v>
      </c>
      <c r="D1712" s="219">
        <v>79000000</v>
      </c>
      <c r="E1712" s="219">
        <v>180940000</v>
      </c>
      <c r="F1712" s="219">
        <v>163443349.13</v>
      </c>
    </row>
    <row r="1713" spans="3:6">
      <c r="C1713" s="220" t="s">
        <v>1781</v>
      </c>
      <c r="D1713" s="219">
        <v>5872846</v>
      </c>
      <c r="E1713" s="219">
        <v>2349138.4</v>
      </c>
      <c r="F1713" s="219">
        <v>0</v>
      </c>
    </row>
    <row r="1714" spans="3:6">
      <c r="C1714" s="220" t="s">
        <v>1782</v>
      </c>
      <c r="D1714" s="219">
        <v>1000000</v>
      </c>
      <c r="E1714" s="219">
        <v>500000</v>
      </c>
      <c r="F1714" s="219">
        <v>500000</v>
      </c>
    </row>
    <row r="1715" spans="3:6">
      <c r="C1715" s="220" t="s">
        <v>1783</v>
      </c>
      <c r="D1715" s="219">
        <v>150000000</v>
      </c>
      <c r="E1715" s="219">
        <v>776450000</v>
      </c>
      <c r="F1715" s="219">
        <v>404879000.73000002</v>
      </c>
    </row>
    <row r="1716" spans="3:6">
      <c r="C1716" s="220" t="s">
        <v>1784</v>
      </c>
      <c r="D1716" s="219">
        <v>0</v>
      </c>
      <c r="E1716" s="219">
        <v>3500000</v>
      </c>
      <c r="F1716" s="219">
        <v>3500000</v>
      </c>
    </row>
    <row r="1717" spans="3:6">
      <c r="C1717" s="220" t="s">
        <v>1785</v>
      </c>
      <c r="D1717" s="219">
        <v>0</v>
      </c>
      <c r="E1717" s="219">
        <v>3500000</v>
      </c>
      <c r="F1717" s="219">
        <v>3500000</v>
      </c>
    </row>
    <row r="1718" spans="3:6">
      <c r="C1718" s="220" t="s">
        <v>1786</v>
      </c>
      <c r="D1718" s="219">
        <v>3397736</v>
      </c>
      <c r="E1718" s="219">
        <v>110069.58</v>
      </c>
      <c r="F1718" s="219">
        <v>0</v>
      </c>
    </row>
    <row r="1719" spans="3:6">
      <c r="C1719" s="220" t="s">
        <v>1787</v>
      </c>
      <c r="D1719" s="219">
        <v>2768368</v>
      </c>
      <c r="E1719" s="219">
        <v>2768368</v>
      </c>
      <c r="F1719" s="219">
        <v>285927.18</v>
      </c>
    </row>
    <row r="1720" spans="3:6">
      <c r="C1720" s="220" t="s">
        <v>1788</v>
      </c>
      <c r="D1720" s="219">
        <v>2083629</v>
      </c>
      <c r="E1720" s="219">
        <v>115708</v>
      </c>
      <c r="F1720" s="219">
        <v>0</v>
      </c>
    </row>
    <row r="1721" spans="3:6">
      <c r="C1721" s="220" t="s">
        <v>1789</v>
      </c>
      <c r="D1721" s="219">
        <v>113083454</v>
      </c>
      <c r="E1721" s="219">
        <v>504549023.24000001</v>
      </c>
      <c r="F1721" s="219">
        <v>338023843.35000002</v>
      </c>
    </row>
    <row r="1722" spans="3:6">
      <c r="C1722" s="220" t="s">
        <v>1790</v>
      </c>
      <c r="D1722" s="219">
        <v>0</v>
      </c>
      <c r="E1722" s="219">
        <v>2962077.38</v>
      </c>
      <c r="F1722" s="219">
        <v>2962077.38</v>
      </c>
    </row>
    <row r="1723" spans="3:6">
      <c r="C1723" s="220" t="s">
        <v>1791</v>
      </c>
      <c r="D1723" s="219">
        <v>3397736</v>
      </c>
      <c r="E1723" s="219">
        <v>110069.58</v>
      </c>
      <c r="F1723" s="219">
        <v>0</v>
      </c>
    </row>
    <row r="1724" spans="3:6">
      <c r="C1724" s="220" t="s">
        <v>1792</v>
      </c>
      <c r="D1724" s="219">
        <v>511857547</v>
      </c>
      <c r="E1724" s="219">
        <v>283304457.44999999</v>
      </c>
      <c r="F1724" s="219">
        <v>283304456.43000001</v>
      </c>
    </row>
    <row r="1725" spans="3:6">
      <c r="C1725" s="220" t="s">
        <v>1793</v>
      </c>
      <c r="D1725" s="219">
        <v>0</v>
      </c>
      <c r="E1725" s="219">
        <v>3104428.88</v>
      </c>
      <c r="F1725" s="219">
        <v>1642087.24</v>
      </c>
    </row>
    <row r="1726" spans="3:6">
      <c r="C1726" s="220" t="s">
        <v>1794</v>
      </c>
      <c r="D1726" s="219">
        <v>1386558</v>
      </c>
      <c r="E1726" s="219">
        <v>105411</v>
      </c>
      <c r="F1726" s="219">
        <v>0</v>
      </c>
    </row>
    <row r="1727" spans="3:6">
      <c r="C1727" s="220" t="s">
        <v>1795</v>
      </c>
      <c r="D1727" s="219">
        <v>162584301</v>
      </c>
      <c r="E1727" s="219">
        <v>458655295.42000002</v>
      </c>
      <c r="F1727" s="219">
        <v>292670718.42999995</v>
      </c>
    </row>
    <row r="1728" spans="3:6">
      <c r="C1728" s="220" t="s">
        <v>1796</v>
      </c>
      <c r="D1728" s="219">
        <v>10362072</v>
      </c>
      <c r="E1728" s="219">
        <v>1411497.47</v>
      </c>
      <c r="F1728" s="219">
        <v>0</v>
      </c>
    </row>
    <row r="1729" spans="3:6">
      <c r="C1729" s="220" t="s">
        <v>1797</v>
      </c>
      <c r="D1729" s="219">
        <v>0</v>
      </c>
      <c r="E1729" s="219">
        <v>4191546.22</v>
      </c>
      <c r="F1729" s="219">
        <v>2566013.5299999998</v>
      </c>
    </row>
    <row r="1730" spans="3:6">
      <c r="C1730" s="220" t="s">
        <v>1798</v>
      </c>
      <c r="D1730" s="219">
        <v>4956061</v>
      </c>
      <c r="E1730" s="219">
        <v>2782424.4</v>
      </c>
      <c r="F1730" s="219">
        <v>0</v>
      </c>
    </row>
    <row r="1731" spans="3:6">
      <c r="C1731" s="220" t="s">
        <v>1799</v>
      </c>
      <c r="D1731" s="219">
        <v>3630913</v>
      </c>
      <c r="E1731" s="219">
        <v>2252365</v>
      </c>
      <c r="F1731" s="219">
        <v>0</v>
      </c>
    </row>
    <row r="1732" spans="3:6">
      <c r="C1732" s="220" t="s">
        <v>1800</v>
      </c>
      <c r="D1732" s="219">
        <v>0</v>
      </c>
      <c r="E1732" s="219">
        <v>4191546.01</v>
      </c>
      <c r="F1732" s="219">
        <v>2533867.2599999998</v>
      </c>
    </row>
    <row r="1733" spans="3:6">
      <c r="C1733" s="220" t="s">
        <v>1936</v>
      </c>
      <c r="D1733" s="219">
        <v>0</v>
      </c>
      <c r="E1733" s="219">
        <v>4000000</v>
      </c>
      <c r="F1733" s="219">
        <v>2533867.2599999998</v>
      </c>
    </row>
    <row r="1734" spans="3:6">
      <c r="C1734" s="220" t="s">
        <v>1801</v>
      </c>
      <c r="D1734" s="219">
        <v>2751631</v>
      </c>
      <c r="E1734" s="219">
        <v>1098827.8799999999</v>
      </c>
      <c r="F1734" s="219">
        <v>0</v>
      </c>
    </row>
    <row r="1735" spans="3:6">
      <c r="C1735" s="220" t="s">
        <v>1802</v>
      </c>
      <c r="D1735" s="219">
        <v>26302201</v>
      </c>
      <c r="E1735" s="219">
        <v>27546467.899999999</v>
      </c>
      <c r="F1735" s="219">
        <v>21713831.509999998</v>
      </c>
    </row>
    <row r="1736" spans="3:6">
      <c r="C1736" s="220" t="s">
        <v>1897</v>
      </c>
      <c r="D1736" s="219">
        <v>0</v>
      </c>
      <c r="E1736" s="219">
        <v>3906885</v>
      </c>
      <c r="F1736" s="219">
        <v>2083672.05</v>
      </c>
    </row>
    <row r="1737" spans="3:6">
      <c r="C1737" s="220" t="s">
        <v>1937</v>
      </c>
      <c r="D1737" s="219">
        <v>0</v>
      </c>
      <c r="E1737" s="219">
        <v>5300000</v>
      </c>
      <c r="F1737" s="219">
        <v>5228161.1900000004</v>
      </c>
    </row>
    <row r="1738" spans="3:6">
      <c r="C1738" s="220" t="s">
        <v>1981</v>
      </c>
      <c r="D1738" s="219">
        <v>0</v>
      </c>
      <c r="E1738" s="219">
        <v>6512392</v>
      </c>
      <c r="F1738" s="219">
        <v>0</v>
      </c>
    </row>
    <row r="1739" spans="3:6">
      <c r="C1739" s="220" t="s">
        <v>1803</v>
      </c>
      <c r="D1739" s="219">
        <v>249956945</v>
      </c>
      <c r="E1739" s="219">
        <v>217956945</v>
      </c>
      <c r="F1739" s="219">
        <v>217921695.36000001</v>
      </c>
    </row>
    <row r="1740" spans="3:6">
      <c r="C1740" s="220" t="s">
        <v>1804</v>
      </c>
      <c r="D1740" s="219">
        <v>1900475</v>
      </c>
      <c r="E1740" s="219">
        <v>22869134.5</v>
      </c>
      <c r="F1740" s="219">
        <v>16726463.689999999</v>
      </c>
    </row>
    <row r="1741" spans="3:6">
      <c r="C1741" s="220" t="s">
        <v>1805</v>
      </c>
      <c r="D1741" s="219">
        <v>0</v>
      </c>
      <c r="E1741" s="219">
        <v>6112848.7400000002</v>
      </c>
      <c r="F1741" s="219">
        <v>6112839.4199999999</v>
      </c>
    </row>
    <row r="1742" spans="3:6">
      <c r="C1742" s="220" t="s">
        <v>1806</v>
      </c>
      <c r="D1742" s="219">
        <v>0</v>
      </c>
      <c r="E1742" s="219">
        <v>2867061.9</v>
      </c>
      <c r="F1742" s="219">
        <v>1269393.54</v>
      </c>
    </row>
    <row r="1743" spans="3:6">
      <c r="C1743" s="220" t="s">
        <v>1938</v>
      </c>
      <c r="D1743" s="219">
        <v>0</v>
      </c>
      <c r="E1743" s="219">
        <v>5697922</v>
      </c>
      <c r="F1743" s="219">
        <v>3038891.54</v>
      </c>
    </row>
    <row r="1744" spans="3:6">
      <c r="C1744" s="220" t="s">
        <v>1807</v>
      </c>
      <c r="D1744" s="219">
        <v>7000000</v>
      </c>
      <c r="E1744" s="219">
        <v>0</v>
      </c>
      <c r="F1744" s="219">
        <v>0</v>
      </c>
    </row>
    <row r="1745" spans="3:6">
      <c r="C1745" s="220" t="s">
        <v>1808</v>
      </c>
      <c r="D1745" s="219">
        <v>2692079</v>
      </c>
      <c r="E1745" s="219">
        <v>2046075</v>
      </c>
      <c r="F1745" s="219">
        <v>0</v>
      </c>
    </row>
    <row r="1746" spans="3:6">
      <c r="C1746" s="220" t="s">
        <v>1833</v>
      </c>
      <c r="D1746" s="219">
        <v>0</v>
      </c>
      <c r="E1746" s="219">
        <v>121820615</v>
      </c>
      <c r="F1746" s="219">
        <v>119999330.25</v>
      </c>
    </row>
    <row r="1747" spans="3:6">
      <c r="C1747" s="220" t="s">
        <v>1809</v>
      </c>
      <c r="D1747" s="219">
        <v>1572428</v>
      </c>
      <c r="E1747" s="219">
        <v>1062720</v>
      </c>
      <c r="F1747" s="219">
        <v>1062718.9099999999</v>
      </c>
    </row>
    <row r="1748" spans="3:6">
      <c r="C1748" s="220" t="s">
        <v>1810</v>
      </c>
      <c r="D1748" s="219">
        <v>15000000</v>
      </c>
      <c r="E1748" s="219">
        <v>10672726</v>
      </c>
      <c r="F1748" s="219">
        <v>10671795.310000001</v>
      </c>
    </row>
    <row r="1749" spans="3:6">
      <c r="C1749" s="220" t="s">
        <v>1811</v>
      </c>
      <c r="D1749" s="219">
        <v>11067494</v>
      </c>
      <c r="E1749" s="219">
        <v>10421490</v>
      </c>
      <c r="F1749" s="219">
        <v>6079462.0099999998</v>
      </c>
    </row>
    <row r="1750" spans="3:6">
      <c r="C1750" s="220" t="s">
        <v>1812</v>
      </c>
      <c r="D1750" s="219">
        <v>11067494</v>
      </c>
      <c r="E1750" s="219">
        <v>14175</v>
      </c>
      <c r="F1750" s="219">
        <v>0</v>
      </c>
    </row>
    <row r="1751" spans="3:6">
      <c r="C1751" s="220" t="s">
        <v>1813</v>
      </c>
      <c r="D1751" s="219">
        <v>11602629</v>
      </c>
      <c r="E1751" s="219">
        <v>35418560.07</v>
      </c>
      <c r="F1751" s="219">
        <v>19552462.329999998</v>
      </c>
    </row>
    <row r="1752" spans="3:6">
      <c r="C1752" s="220" t="s">
        <v>1814</v>
      </c>
      <c r="D1752" s="219">
        <v>498000</v>
      </c>
      <c r="E1752" s="219">
        <v>0</v>
      </c>
      <c r="F1752" s="219">
        <v>0</v>
      </c>
    </row>
    <row r="1753" spans="3:6">
      <c r="C1753" s="220" t="s">
        <v>1815</v>
      </c>
      <c r="D1753" s="219">
        <v>7011234</v>
      </c>
      <c r="E1753" s="219">
        <v>100</v>
      </c>
      <c r="F1753" s="219">
        <v>0</v>
      </c>
    </row>
    <row r="1754" spans="3:6">
      <c r="C1754" s="220" t="s">
        <v>1816</v>
      </c>
      <c r="D1754" s="219">
        <v>498000</v>
      </c>
      <c r="E1754" s="219">
        <v>0</v>
      </c>
      <c r="F1754" s="219">
        <v>0</v>
      </c>
    </row>
    <row r="1755" spans="3:6">
      <c r="C1755" s="220" t="s">
        <v>1817</v>
      </c>
      <c r="D1755" s="219">
        <v>2083629</v>
      </c>
      <c r="E1755" s="219">
        <v>1652960</v>
      </c>
      <c r="F1755" s="219">
        <v>1072409.3600000001</v>
      </c>
    </row>
    <row r="1756" spans="3:6">
      <c r="C1756" s="220" t="s">
        <v>1818</v>
      </c>
      <c r="D1756" s="219">
        <v>0</v>
      </c>
      <c r="E1756" s="219">
        <v>17343190</v>
      </c>
      <c r="F1756" s="219">
        <v>0</v>
      </c>
    </row>
    <row r="1757" spans="3:6">
      <c r="C1757" s="220" t="s">
        <v>1819</v>
      </c>
      <c r="D1757" s="219">
        <v>498000</v>
      </c>
      <c r="E1757" s="219">
        <v>0</v>
      </c>
      <c r="F1757" s="219">
        <v>0</v>
      </c>
    </row>
    <row r="1758" spans="3:6">
      <c r="C1758" s="220" t="s">
        <v>1820</v>
      </c>
      <c r="D1758" s="219">
        <v>3397736</v>
      </c>
      <c r="E1758" s="219">
        <v>2751732</v>
      </c>
      <c r="F1758" s="219">
        <v>1550461.92</v>
      </c>
    </row>
    <row r="1759" spans="3:6">
      <c r="C1759" s="220" t="s">
        <v>1834</v>
      </c>
      <c r="D1759" s="219">
        <v>0</v>
      </c>
      <c r="E1759" s="219">
        <v>21641175</v>
      </c>
      <c r="F1759" s="219">
        <v>21641168.670000002</v>
      </c>
    </row>
    <row r="1760" spans="3:6">
      <c r="C1760" s="220" t="s">
        <v>1821</v>
      </c>
      <c r="D1760" s="219">
        <v>3397736</v>
      </c>
      <c r="E1760" s="219">
        <v>2751732</v>
      </c>
      <c r="F1760" s="219">
        <v>1571640.78</v>
      </c>
    </row>
    <row r="1761" spans="3:6">
      <c r="C1761" s="220" t="s">
        <v>1822</v>
      </c>
      <c r="D1761" s="219">
        <v>3924529</v>
      </c>
      <c r="E1761" s="219">
        <v>16292441</v>
      </c>
      <c r="F1761" s="219">
        <v>16292340.07</v>
      </c>
    </row>
    <row r="1762" spans="3:6">
      <c r="C1762" s="220" t="s">
        <v>1823</v>
      </c>
      <c r="D1762" s="219">
        <v>745000000</v>
      </c>
      <c r="E1762" s="219">
        <v>11001455</v>
      </c>
      <c r="F1762" s="219">
        <v>0</v>
      </c>
    </row>
    <row r="1763" spans="3:6">
      <c r="C1763" s="220" t="s">
        <v>1824</v>
      </c>
      <c r="D1763" s="219">
        <v>11936392</v>
      </c>
      <c r="E1763" s="219">
        <v>7730028</v>
      </c>
      <c r="F1763" s="219">
        <v>4730027.8499999996</v>
      </c>
    </row>
    <row r="1764" spans="3:6">
      <c r="C1764" s="220" t="s">
        <v>1825</v>
      </c>
      <c r="D1764" s="219">
        <v>3397736</v>
      </c>
      <c r="E1764" s="219">
        <v>4752777</v>
      </c>
      <c r="F1764" s="219">
        <v>4752676.47</v>
      </c>
    </row>
    <row r="1765" spans="3:6">
      <c r="C1765" s="220" t="s">
        <v>1826</v>
      </c>
      <c r="D1765" s="219">
        <v>1386558</v>
      </c>
      <c r="E1765" s="219">
        <v>2028907</v>
      </c>
      <c r="F1765" s="219">
        <v>2028807.03</v>
      </c>
    </row>
    <row r="1766" spans="3:6">
      <c r="C1766" s="220" t="s">
        <v>1827</v>
      </c>
      <c r="D1766" s="219">
        <v>3397736</v>
      </c>
      <c r="E1766" s="219">
        <v>4752777</v>
      </c>
      <c r="F1766" s="219">
        <v>4752676.46</v>
      </c>
    </row>
    <row r="1767" spans="3:6">
      <c r="C1767" s="220" t="s">
        <v>1828</v>
      </c>
      <c r="D1767" s="219">
        <v>2083629</v>
      </c>
      <c r="E1767" s="219">
        <v>3659900</v>
      </c>
      <c r="F1767" s="219">
        <v>2927847.92</v>
      </c>
    </row>
    <row r="1768" spans="3:6">
      <c r="C1768" s="220" t="s">
        <v>1829</v>
      </c>
      <c r="D1768" s="219">
        <v>976009</v>
      </c>
      <c r="E1768" s="219">
        <v>5806005</v>
      </c>
      <c r="F1768" s="219">
        <v>4644224.71</v>
      </c>
    </row>
    <row r="1769" spans="3:6">
      <c r="C1769" s="220" t="s">
        <v>1830</v>
      </c>
      <c r="D1769" s="219">
        <v>976009</v>
      </c>
      <c r="E1769" s="219">
        <v>5806005</v>
      </c>
      <c r="F1769" s="219">
        <v>4644224.71</v>
      </c>
    </row>
    <row r="1770" spans="3:6">
      <c r="C1770" s="220" t="s">
        <v>1836</v>
      </c>
      <c r="D1770" s="219">
        <v>0</v>
      </c>
      <c r="E1770" s="219">
        <v>203749520</v>
      </c>
      <c r="F1770" s="219">
        <v>203670920.01999998</v>
      </c>
    </row>
    <row r="1771" spans="3:6">
      <c r="C1771" s="218" t="s">
        <v>324</v>
      </c>
      <c r="D1771" s="219">
        <v>896795398</v>
      </c>
      <c r="E1771" s="219">
        <v>1051478697.8200001</v>
      </c>
      <c r="F1771" s="219">
        <v>863525672.98000002</v>
      </c>
    </row>
    <row r="1772" spans="3:6">
      <c r="C1772" s="220" t="s">
        <v>1696</v>
      </c>
      <c r="D1772" s="219">
        <v>0</v>
      </c>
      <c r="E1772" s="219">
        <v>170894705</v>
      </c>
      <c r="F1772" s="219">
        <v>170174977.80000001</v>
      </c>
    </row>
    <row r="1773" spans="3:6">
      <c r="C1773" s="220" t="s">
        <v>1831</v>
      </c>
      <c r="D1773" s="219">
        <v>241231338</v>
      </c>
      <c r="E1773" s="219">
        <v>221965445.96000001</v>
      </c>
      <c r="F1773" s="219">
        <v>126980691.67</v>
      </c>
    </row>
    <row r="1774" spans="3:6">
      <c r="C1774" s="220" t="s">
        <v>1832</v>
      </c>
      <c r="D1774" s="219">
        <v>172342885</v>
      </c>
      <c r="E1774" s="219">
        <v>159249971.37</v>
      </c>
      <c r="F1774" s="219">
        <v>74936046.25999999</v>
      </c>
    </row>
    <row r="1775" spans="3:6">
      <c r="C1775" s="220" t="s">
        <v>1982</v>
      </c>
      <c r="D1775" s="219">
        <v>0</v>
      </c>
      <c r="E1775" s="219">
        <v>5067400.49</v>
      </c>
      <c r="F1775" s="219">
        <v>4561316.75</v>
      </c>
    </row>
    <row r="1776" spans="3:6">
      <c r="C1776" s="220" t="s">
        <v>1983</v>
      </c>
      <c r="D1776" s="219">
        <v>0</v>
      </c>
      <c r="E1776" s="219">
        <v>11080000</v>
      </c>
      <c r="F1776" s="219">
        <v>3772417.91</v>
      </c>
    </row>
    <row r="1777" spans="3:6">
      <c r="C1777" s="220" t="s">
        <v>1833</v>
      </c>
      <c r="D1777" s="219">
        <v>300000000</v>
      </c>
      <c r="E1777" s="219">
        <v>300000000</v>
      </c>
      <c r="F1777" s="219">
        <v>299995762.07999998</v>
      </c>
    </row>
    <row r="1778" spans="3:6">
      <c r="C1778" s="220" t="s">
        <v>1834</v>
      </c>
      <c r="D1778" s="219">
        <v>66984706</v>
      </c>
      <c r="E1778" s="219">
        <v>66984706</v>
      </c>
      <c r="F1778" s="219">
        <v>66983739.340000004</v>
      </c>
    </row>
    <row r="1779" spans="3:6">
      <c r="C1779" s="220" t="s">
        <v>1835</v>
      </c>
      <c r="D1779" s="219">
        <v>48027920</v>
      </c>
      <c r="E1779" s="219">
        <v>48027920</v>
      </c>
      <c r="F1779" s="219">
        <v>47970721.170000002</v>
      </c>
    </row>
    <row r="1780" spans="3:6">
      <c r="C1780" s="220" t="s">
        <v>1836</v>
      </c>
      <c r="D1780" s="219">
        <v>68208549</v>
      </c>
      <c r="E1780" s="219">
        <v>68208549</v>
      </c>
      <c r="F1780" s="219">
        <v>68150000</v>
      </c>
    </row>
    <row r="1781" spans="3:6">
      <c r="C1781" s="218" t="s">
        <v>325</v>
      </c>
      <c r="D1781" s="219">
        <v>3073696114</v>
      </c>
      <c r="E1781" s="219">
        <v>2628721733.2399998</v>
      </c>
      <c r="F1781" s="219">
        <v>1957117571.1500001</v>
      </c>
    </row>
    <row r="1782" spans="3:6">
      <c r="C1782" s="220" t="s">
        <v>1837</v>
      </c>
      <c r="D1782" s="219">
        <v>3073696114</v>
      </c>
      <c r="E1782" s="219">
        <v>2135003339.2399998</v>
      </c>
      <c r="F1782" s="219">
        <v>1463399178.7100003</v>
      </c>
    </row>
    <row r="1783" spans="3:6">
      <c r="C1783" s="220" t="s">
        <v>1726</v>
      </c>
      <c r="D1783" s="219">
        <v>0</v>
      </c>
      <c r="E1783" s="219">
        <v>274071350</v>
      </c>
      <c r="F1783" s="219">
        <v>274071349.39999998</v>
      </c>
    </row>
    <row r="1784" spans="3:6">
      <c r="C1784" s="220" t="s">
        <v>1792</v>
      </c>
      <c r="D1784" s="219">
        <v>0</v>
      </c>
      <c r="E1784" s="219">
        <v>219647044</v>
      </c>
      <c r="F1784" s="219">
        <v>219647043.03999999</v>
      </c>
    </row>
    <row r="1785" spans="3:6">
      <c r="C1785" s="218" t="s">
        <v>326</v>
      </c>
      <c r="D1785" s="219">
        <v>11482564129</v>
      </c>
      <c r="E1785" s="219">
        <v>10206489395</v>
      </c>
      <c r="F1785" s="219">
        <v>6557648098.9200001</v>
      </c>
    </row>
    <row r="1786" spans="3:6">
      <c r="C1786" s="220" t="s">
        <v>1838</v>
      </c>
      <c r="D1786" s="219">
        <v>631100000</v>
      </c>
      <c r="E1786" s="219">
        <v>631100000</v>
      </c>
      <c r="F1786" s="219">
        <v>0</v>
      </c>
    </row>
    <row r="1787" spans="3:6">
      <c r="C1787" s="220" t="s">
        <v>1695</v>
      </c>
      <c r="D1787" s="219">
        <v>1914989645</v>
      </c>
      <c r="E1787" s="219">
        <v>1914989645.0000002</v>
      </c>
      <c r="F1787" s="219">
        <v>1792850010.6600001</v>
      </c>
    </row>
    <row r="1788" spans="3:6">
      <c r="C1788" s="220" t="s">
        <v>1696</v>
      </c>
      <c r="D1788" s="219">
        <v>0</v>
      </c>
      <c r="E1788" s="219">
        <v>72000000</v>
      </c>
      <c r="F1788" s="219">
        <v>71374511.519999996</v>
      </c>
    </row>
    <row r="1789" spans="3:6">
      <c r="C1789" s="220" t="s">
        <v>1702</v>
      </c>
      <c r="D1789" s="219">
        <v>7257650000</v>
      </c>
      <c r="E1789" s="219">
        <v>7257650000</v>
      </c>
      <c r="F1789" s="219">
        <v>4432439031.7399998</v>
      </c>
    </row>
    <row r="1790" spans="3:6">
      <c r="C1790" s="220" t="s">
        <v>1839</v>
      </c>
      <c r="D1790" s="219">
        <v>12622000</v>
      </c>
      <c r="E1790" s="219">
        <v>12622000</v>
      </c>
      <c r="F1790" s="219">
        <v>4491618.34</v>
      </c>
    </row>
    <row r="1791" spans="3:6">
      <c r="C1791" s="220" t="s">
        <v>1712</v>
      </c>
      <c r="D1791" s="219">
        <v>167092639</v>
      </c>
      <c r="E1791" s="219">
        <v>0</v>
      </c>
      <c r="F1791" s="219">
        <v>0</v>
      </c>
    </row>
    <row r="1792" spans="3:6">
      <c r="C1792" s="220" t="s">
        <v>1719</v>
      </c>
      <c r="D1792" s="219">
        <v>607907361</v>
      </c>
      <c r="E1792" s="219">
        <v>0</v>
      </c>
      <c r="F1792" s="219">
        <v>0</v>
      </c>
    </row>
    <row r="1793" spans="3:6">
      <c r="C1793" s="220" t="s">
        <v>1840</v>
      </c>
      <c r="D1793" s="219">
        <v>750000000</v>
      </c>
      <c r="E1793" s="219">
        <v>50000</v>
      </c>
      <c r="F1793" s="219">
        <v>0</v>
      </c>
    </row>
    <row r="1794" spans="3:6">
      <c r="C1794" s="220" t="s">
        <v>1783</v>
      </c>
      <c r="D1794" s="219">
        <v>0</v>
      </c>
      <c r="E1794" s="219">
        <v>222181908</v>
      </c>
      <c r="F1794" s="219">
        <v>165772339.69</v>
      </c>
    </row>
    <row r="1795" spans="3:6">
      <c r="C1795" s="220" t="s">
        <v>1833</v>
      </c>
      <c r="D1795" s="219">
        <v>141202484</v>
      </c>
      <c r="E1795" s="219">
        <v>95895842</v>
      </c>
      <c r="F1795" s="219">
        <v>90720586.969999999</v>
      </c>
    </row>
    <row r="1796" spans="3:6">
      <c r="C1796" s="68" t="s">
        <v>359</v>
      </c>
      <c r="D1796" s="169">
        <v>5994134828</v>
      </c>
      <c r="E1796" s="169">
        <v>7784768783.6000004</v>
      </c>
      <c r="F1796" s="169">
        <v>3524271098.04</v>
      </c>
    </row>
    <row r="1797" spans="3:6">
      <c r="C1797" s="218" t="s">
        <v>323</v>
      </c>
      <c r="D1797" s="219">
        <v>1377504632</v>
      </c>
      <c r="E1797" s="219">
        <v>1798771318.6800001</v>
      </c>
      <c r="F1797" s="219">
        <v>1429223701.8400002</v>
      </c>
    </row>
    <row r="1798" spans="3:6">
      <c r="C1798" s="220" t="s">
        <v>435</v>
      </c>
      <c r="D1798" s="219">
        <v>352483469</v>
      </c>
      <c r="E1798" s="219">
        <v>352483468.99999994</v>
      </c>
      <c r="F1798" s="219">
        <v>221217317.08000001</v>
      </c>
    </row>
    <row r="1799" spans="3:6">
      <c r="C1799" s="220" t="s">
        <v>1841</v>
      </c>
      <c r="D1799" s="219">
        <v>44321732</v>
      </c>
      <c r="E1799" s="219">
        <v>42271744.950000003</v>
      </c>
      <c r="F1799" s="219">
        <v>29183313.460000001</v>
      </c>
    </row>
    <row r="1800" spans="3:6">
      <c r="C1800" s="220" t="s">
        <v>1842</v>
      </c>
      <c r="D1800" s="219">
        <v>4289420</v>
      </c>
      <c r="E1800" s="219">
        <v>0</v>
      </c>
      <c r="F1800" s="219">
        <v>0</v>
      </c>
    </row>
    <row r="1801" spans="3:6">
      <c r="C1801" s="220" t="s">
        <v>2009</v>
      </c>
      <c r="D1801" s="219">
        <v>8492583</v>
      </c>
      <c r="E1801" s="219">
        <v>8804801.6500000004</v>
      </c>
      <c r="F1801" s="219">
        <v>2360708.5099999998</v>
      </c>
    </row>
    <row r="1802" spans="3:6">
      <c r="C1802" s="220" t="s">
        <v>2010</v>
      </c>
      <c r="D1802" s="219">
        <v>26545685</v>
      </c>
      <c r="E1802" s="219">
        <v>36733453.400000006</v>
      </c>
      <c r="F1802" s="219">
        <v>16042075.33</v>
      </c>
    </row>
    <row r="1803" spans="3:6">
      <c r="C1803" s="220" t="s">
        <v>1843</v>
      </c>
      <c r="D1803" s="219">
        <v>50000001</v>
      </c>
      <c r="E1803" s="219">
        <v>50000001</v>
      </c>
      <c r="F1803" s="219">
        <v>23050013.309999999</v>
      </c>
    </row>
    <row r="1804" spans="3:6">
      <c r="C1804" s="220" t="s">
        <v>1844</v>
      </c>
      <c r="D1804" s="219">
        <v>9806189</v>
      </c>
      <c r="E1804" s="219">
        <v>9806189</v>
      </c>
      <c r="F1804" s="219">
        <v>5704349.8100000005</v>
      </c>
    </row>
    <row r="1805" spans="3:6">
      <c r="C1805" s="220" t="s">
        <v>1845</v>
      </c>
      <c r="D1805" s="219">
        <v>33681857</v>
      </c>
      <c r="E1805" s="219">
        <v>54325746.239999995</v>
      </c>
      <c r="F1805" s="219">
        <v>25500072.680000003</v>
      </c>
    </row>
    <row r="1806" spans="3:6">
      <c r="C1806" s="220" t="s">
        <v>1846</v>
      </c>
      <c r="D1806" s="219">
        <v>9418649</v>
      </c>
      <c r="E1806" s="219">
        <v>10123649</v>
      </c>
      <c r="F1806" s="219">
        <v>10123420.039999999</v>
      </c>
    </row>
    <row r="1807" spans="3:6">
      <c r="C1807" s="220" t="s">
        <v>1847</v>
      </c>
      <c r="D1807" s="219">
        <v>0</v>
      </c>
      <c r="E1807" s="219">
        <v>12589112.33</v>
      </c>
      <c r="F1807" s="219">
        <v>4532104.1900000004</v>
      </c>
    </row>
    <row r="1808" spans="3:6">
      <c r="C1808" s="220" t="s">
        <v>1848</v>
      </c>
      <c r="D1808" s="219">
        <v>0</v>
      </c>
      <c r="E1808" s="219">
        <v>17554614.34</v>
      </c>
      <c r="F1808" s="219">
        <v>6321365.4000000004</v>
      </c>
    </row>
    <row r="1809" spans="3:11">
      <c r="C1809" s="220" t="s">
        <v>1849</v>
      </c>
      <c r="D1809" s="219">
        <v>82824634</v>
      </c>
      <c r="E1809" s="219">
        <v>11233750</v>
      </c>
      <c r="F1809" s="219">
        <v>0</v>
      </c>
    </row>
    <row r="1810" spans="3:11">
      <c r="C1810" s="220" t="s">
        <v>1850</v>
      </c>
      <c r="D1810" s="219">
        <v>144114678</v>
      </c>
      <c r="E1810" s="219">
        <v>17415424.559999999</v>
      </c>
      <c r="F1810" s="219">
        <v>13202354.859999999</v>
      </c>
    </row>
    <row r="1811" spans="3:11">
      <c r="C1811" s="220" t="s">
        <v>1851</v>
      </c>
      <c r="D1811" s="219">
        <v>1712885</v>
      </c>
      <c r="E1811" s="219">
        <v>4000000</v>
      </c>
      <c r="F1811" s="219">
        <v>0</v>
      </c>
    </row>
    <row r="1812" spans="3:11">
      <c r="C1812" s="220" t="s">
        <v>1852</v>
      </c>
      <c r="D1812" s="219">
        <v>0</v>
      </c>
      <c r="E1812" s="219">
        <v>13745378.859999999</v>
      </c>
      <c r="F1812" s="219">
        <v>5900277.9299999997</v>
      </c>
    </row>
    <row r="1813" spans="3:11">
      <c r="C1813" s="220" t="s">
        <v>1853</v>
      </c>
      <c r="D1813" s="219">
        <v>0</v>
      </c>
      <c r="E1813" s="219">
        <v>15564649.4</v>
      </c>
      <c r="F1813" s="219">
        <v>5604790.5199999996</v>
      </c>
    </row>
    <row r="1814" spans="3:11">
      <c r="C1814" s="220" t="s">
        <v>1854</v>
      </c>
      <c r="D1814" s="219">
        <v>188726880</v>
      </c>
      <c r="E1814" s="219">
        <v>0</v>
      </c>
      <c r="F1814" s="219">
        <v>0</v>
      </c>
    </row>
    <row r="1815" spans="3:11">
      <c r="C1815" s="220" t="s">
        <v>1855</v>
      </c>
      <c r="D1815" s="219">
        <v>4654539</v>
      </c>
      <c r="E1815" s="219">
        <v>55458539</v>
      </c>
      <c r="F1815" s="219">
        <v>50674496.149999999</v>
      </c>
    </row>
    <row r="1816" spans="3:11">
      <c r="C1816" s="220" t="s">
        <v>1856</v>
      </c>
      <c r="D1816" s="219">
        <v>5000000</v>
      </c>
      <c r="E1816" s="219">
        <v>2000000</v>
      </c>
      <c r="F1816" s="219">
        <v>1500600.34</v>
      </c>
    </row>
    <row r="1817" spans="3:11">
      <c r="C1817" s="220" t="s">
        <v>1857</v>
      </c>
      <c r="D1817" s="219">
        <v>31324599</v>
      </c>
      <c r="E1817" s="219">
        <v>29758371</v>
      </c>
      <c r="F1817" s="219">
        <v>28707238.600000001</v>
      </c>
    </row>
    <row r="1818" spans="3:11">
      <c r="C1818" s="220" t="s">
        <v>1858</v>
      </c>
      <c r="D1818" s="219">
        <v>380106832</v>
      </c>
      <c r="E1818" s="219">
        <v>1054902424.9500002</v>
      </c>
      <c r="F1818" s="219">
        <v>979599203.63000011</v>
      </c>
    </row>
    <row r="1819" spans="3:11">
      <c r="C1819" s="218" t="s">
        <v>324</v>
      </c>
      <c r="D1819" s="219">
        <v>20000000</v>
      </c>
      <c r="E1819" s="219">
        <v>0</v>
      </c>
      <c r="F1819" s="219">
        <v>0</v>
      </c>
    </row>
    <row r="1820" spans="3:11">
      <c r="C1820" s="220" t="s">
        <v>1859</v>
      </c>
      <c r="D1820" s="219">
        <v>20000000</v>
      </c>
      <c r="E1820" s="219">
        <v>0</v>
      </c>
      <c r="F1820" s="219">
        <v>0</v>
      </c>
    </row>
    <row r="1821" spans="3:11">
      <c r="C1821" s="218" t="s">
        <v>325</v>
      </c>
      <c r="D1821" s="219">
        <v>250000000</v>
      </c>
      <c r="E1821" s="219">
        <v>287212143.72000003</v>
      </c>
      <c r="F1821" s="219">
        <v>279210142.85000002</v>
      </c>
    </row>
    <row r="1822" spans="3:11">
      <c r="C1822" s="220" t="s">
        <v>1858</v>
      </c>
      <c r="D1822" s="219">
        <v>250000000</v>
      </c>
      <c r="E1822" s="219">
        <v>287212143.72000003</v>
      </c>
      <c r="F1822" s="219">
        <v>279210142.85000002</v>
      </c>
    </row>
    <row r="1823" spans="3:11">
      <c r="C1823" s="218" t="s">
        <v>326</v>
      </c>
      <c r="D1823" s="219">
        <v>3962605662</v>
      </c>
      <c r="E1823" s="219">
        <v>5314760787.2000008</v>
      </c>
      <c r="F1823" s="219">
        <v>1639747598.8</v>
      </c>
    </row>
    <row r="1824" spans="3:11">
      <c r="C1824" s="220" t="s">
        <v>435</v>
      </c>
      <c r="D1824" s="219">
        <v>2017388708</v>
      </c>
      <c r="E1824" s="219">
        <v>2022189012.2000003</v>
      </c>
      <c r="F1824" s="219">
        <v>465765178.19</v>
      </c>
      <c r="H1824" s="137"/>
      <c r="I1824" s="138"/>
      <c r="J1824" s="138"/>
      <c r="K1824" s="138"/>
    </row>
    <row r="1825" spans="3:11" ht="26.25" customHeight="1">
      <c r="C1825" s="220" t="s">
        <v>1860</v>
      </c>
      <c r="D1825" s="219">
        <v>36869474</v>
      </c>
      <c r="E1825" s="219">
        <v>36869474</v>
      </c>
      <c r="F1825" s="219">
        <v>0</v>
      </c>
      <c r="H1825" s="189"/>
      <c r="I1825" s="189"/>
      <c r="J1825" s="189"/>
      <c r="K1825" s="189"/>
    </row>
    <row r="1826" spans="3:11" ht="30.75" customHeight="1">
      <c r="C1826" s="220" t="s">
        <v>1841</v>
      </c>
      <c r="D1826" s="219">
        <v>430000000</v>
      </c>
      <c r="E1826" s="219">
        <v>355000000</v>
      </c>
      <c r="F1826" s="219">
        <v>121857602.73999999</v>
      </c>
      <c r="H1826" s="189"/>
      <c r="I1826" s="189"/>
      <c r="J1826" s="189"/>
      <c r="K1826" s="189"/>
    </row>
    <row r="1827" spans="3:11">
      <c r="C1827" s="220" t="s">
        <v>1861</v>
      </c>
      <c r="D1827" s="219">
        <v>0</v>
      </c>
      <c r="E1827" s="219">
        <v>34000000</v>
      </c>
      <c r="F1827" s="219">
        <v>0</v>
      </c>
      <c r="H1827" s="21"/>
      <c r="I1827" s="21"/>
      <c r="J1827" s="21"/>
      <c r="K1827" s="12"/>
    </row>
    <row r="1828" spans="3:11">
      <c r="C1828" s="220" t="s">
        <v>2011</v>
      </c>
      <c r="D1828" s="219">
        <v>278680526</v>
      </c>
      <c r="E1828" s="219">
        <v>278680526</v>
      </c>
      <c r="F1828" s="219">
        <v>0</v>
      </c>
    </row>
    <row r="1829" spans="3:11">
      <c r="C1829" s="220" t="s">
        <v>2009</v>
      </c>
      <c r="D1829" s="219">
        <v>327320000</v>
      </c>
      <c r="E1829" s="219">
        <v>302320000</v>
      </c>
      <c r="F1829" s="219">
        <v>21000000</v>
      </c>
    </row>
    <row r="1830" spans="3:11">
      <c r="C1830" s="220" t="s">
        <v>1946</v>
      </c>
      <c r="D1830" s="219">
        <v>0</v>
      </c>
      <c r="E1830" s="219">
        <v>1290028731</v>
      </c>
      <c r="F1830" s="219">
        <v>709581936.73999989</v>
      </c>
    </row>
    <row r="1831" spans="3:11">
      <c r="C1831" s="220" t="s">
        <v>1947</v>
      </c>
      <c r="D1831" s="219">
        <v>0</v>
      </c>
      <c r="E1831" s="219">
        <v>54501140</v>
      </c>
      <c r="F1831" s="219">
        <v>6610636.4800000004</v>
      </c>
    </row>
    <row r="1832" spans="3:11">
      <c r="C1832" s="220" t="s">
        <v>1862</v>
      </c>
      <c r="D1832" s="219">
        <v>252440000</v>
      </c>
      <c r="E1832" s="219">
        <v>352440000</v>
      </c>
      <c r="F1832" s="219">
        <v>0</v>
      </c>
    </row>
    <row r="1833" spans="3:11">
      <c r="C1833" s="220" t="s">
        <v>1849</v>
      </c>
      <c r="D1833" s="219">
        <v>410215000</v>
      </c>
      <c r="E1833" s="219">
        <v>410215000</v>
      </c>
      <c r="F1833" s="219">
        <v>136415340.65000001</v>
      </c>
    </row>
    <row r="1834" spans="3:11">
      <c r="C1834" s="220" t="s">
        <v>1863</v>
      </c>
      <c r="D1834" s="219">
        <v>209691954</v>
      </c>
      <c r="E1834" s="219">
        <v>0</v>
      </c>
      <c r="F1834" s="219">
        <v>0</v>
      </c>
    </row>
    <row r="1835" spans="3:11">
      <c r="C1835" s="220" t="s">
        <v>1858</v>
      </c>
      <c r="D1835" s="219">
        <v>0</v>
      </c>
      <c r="E1835" s="219">
        <v>178516904</v>
      </c>
      <c r="F1835" s="219">
        <v>178516904</v>
      </c>
    </row>
    <row r="1836" spans="3:11">
      <c r="C1836" s="218" t="s">
        <v>332</v>
      </c>
      <c r="D1836" s="219">
        <v>384024534</v>
      </c>
      <c r="E1836" s="219">
        <v>384024534</v>
      </c>
      <c r="F1836" s="219">
        <v>176089654.54999998</v>
      </c>
    </row>
    <row r="1837" spans="3:11">
      <c r="C1837" s="220" t="s">
        <v>435</v>
      </c>
      <c r="D1837" s="219">
        <v>292042534</v>
      </c>
      <c r="E1837" s="219">
        <v>292042534</v>
      </c>
      <c r="F1837" s="219">
        <v>176089654.54999998</v>
      </c>
    </row>
    <row r="1838" spans="3:11">
      <c r="C1838" s="220" t="s">
        <v>1860</v>
      </c>
      <c r="D1838" s="219">
        <v>91982000</v>
      </c>
      <c r="E1838" s="219">
        <v>91982000</v>
      </c>
      <c r="F1838" s="219">
        <v>0</v>
      </c>
    </row>
    <row r="1839" spans="3:11">
      <c r="C1839" s="176" t="s">
        <v>240</v>
      </c>
      <c r="D1839" s="177">
        <v>79003383385</v>
      </c>
      <c r="E1839" s="177">
        <v>101577742697.60005</v>
      </c>
      <c r="F1839" s="177">
        <v>77874257738.35997</v>
      </c>
    </row>
    <row r="1841" spans="3:6">
      <c r="C1841" s="137" t="s">
        <v>301</v>
      </c>
      <c r="D1841" s="138"/>
      <c r="E1841" s="138"/>
      <c r="F1841" s="138"/>
    </row>
    <row r="1842" spans="3:6" ht="26.25" customHeight="1">
      <c r="C1842" s="189" t="s">
        <v>2000</v>
      </c>
      <c r="D1842" s="189"/>
      <c r="E1842" s="189"/>
      <c r="F1842" s="189"/>
    </row>
    <row r="1843" spans="3:6" ht="30.75" customHeight="1">
      <c r="C1843" s="189" t="s">
        <v>1964</v>
      </c>
      <c r="D1843" s="189"/>
      <c r="E1843" s="189"/>
      <c r="F1843" s="189"/>
    </row>
    <row r="1844" spans="3:6">
      <c r="C1844" s="21" t="s">
        <v>309</v>
      </c>
      <c r="D1844" s="21"/>
      <c r="E1844" s="21"/>
      <c r="F1844" s="12"/>
    </row>
  </sheetData>
  <mergeCells count="15">
    <mergeCell ref="H1825:K1825"/>
    <mergeCell ref="H1826:K1826"/>
    <mergeCell ref="C1842:F1842"/>
    <mergeCell ref="C1843:F1843"/>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a35638e1f3d8ea4420b678d9bb70fb8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52316aa635aea0140ee91fbbccee40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5A062C-AECE-46F9-9DA8-A1580DABD3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Ricardo Jose Santana Diaz</cp:lastModifiedBy>
  <cp:revision/>
  <dcterms:created xsi:type="dcterms:W3CDTF">2020-08-19T17:32:46Z</dcterms:created>
  <dcterms:modified xsi:type="dcterms:W3CDTF">2025-12-02T14:46:46Z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