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rjsantana\Desktop\Semanales\"/>
    </mc:Choice>
  </mc:AlternateContent>
  <xr:revisionPtr revIDLastSave="0" documentId="13_ncr:1_{917E8E3C-3604-45E8-9BDE-E92377D08E39}" xr6:coauthVersionLast="47" xr6:coauthVersionMax="47" xr10:uidLastSave="{00000000-0000-0000-0000-000000000000}"/>
  <bookViews>
    <workbookView xWindow="-120" yWindow="-120" windowWidth="29040" windowHeight="15840" tabRatio="876" xr2:uid="{00000000-000D-0000-FFFF-FFFF00000000}"/>
  </bookViews>
  <sheets>
    <sheet name="Dinámica" sheetId="158"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8"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41" l="1"/>
  <c r="F14" i="141"/>
  <c r="H18" i="149"/>
  <c r="H21" i="149"/>
  <c r="H22" i="149"/>
  <c r="H24" i="149"/>
  <c r="H25" i="149"/>
  <c r="H26" i="149"/>
  <c r="H27" i="149"/>
  <c r="H29" i="149"/>
  <c r="H31" i="149"/>
  <c r="H34" i="149"/>
  <c r="H35" i="149"/>
  <c r="H37" i="149"/>
  <c r="H38" i="149"/>
  <c r="H39" i="149"/>
  <c r="H40" i="149"/>
  <c r="H41" i="149"/>
  <c r="H42" i="149"/>
  <c r="H43" i="149"/>
  <c r="H44" i="149"/>
  <c r="H45" i="149"/>
  <c r="H46" i="149"/>
  <c r="H48" i="149"/>
  <c r="H49" i="149"/>
  <c r="H50" i="149"/>
  <c r="H51" i="149"/>
  <c r="H52" i="149"/>
  <c r="H53" i="149"/>
  <c r="H54" i="149"/>
  <c r="H55" i="149"/>
  <c r="E18" i="130"/>
  <c r="D18" i="130"/>
  <c r="D22" i="130"/>
  <c r="E22" i="130"/>
  <c r="D45" i="4" l="1"/>
  <c r="D28" i="149" l="1"/>
  <c r="E28" i="149"/>
  <c r="H28" i="149" s="1"/>
  <c r="D23" i="149" l="1"/>
  <c r="E23" i="149"/>
  <c r="H23" i="149" s="1"/>
  <c r="F13" i="141" l="1"/>
  <c r="G29" i="141"/>
  <c r="E13" i="141"/>
  <c r="G13" i="141" l="1"/>
  <c r="H13" i="141"/>
  <c r="D13" i="141"/>
  <c r="G17" i="141"/>
  <c r="G16" i="141"/>
  <c r="G15" i="141"/>
  <c r="G14" i="141"/>
  <c r="D24" i="141" l="1"/>
  <c r="D23" i="141"/>
  <c r="D47" i="149"/>
  <c r="D36" i="149"/>
  <c r="D33" i="149"/>
  <c r="D30" i="149"/>
  <c r="D20" i="149"/>
  <c r="D17" i="149"/>
  <c r="D16" i="149" s="1"/>
  <c r="E78" i="131"/>
  <c r="E76" i="131"/>
  <c r="E70" i="131"/>
  <c r="E66" i="131"/>
  <c r="E56" i="131"/>
  <c r="E49" i="131"/>
  <c r="E40" i="131"/>
  <c r="E30" i="131"/>
  <c r="E20" i="131"/>
  <c r="E14" i="131"/>
  <c r="E155" i="130"/>
  <c r="E154" i="130" s="1"/>
  <c r="D155" i="130"/>
  <c r="D154" i="130" s="1"/>
  <c r="C155" i="130"/>
  <c r="C154" i="130" s="1"/>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15" i="130"/>
  <c r="D58" i="4"/>
  <c r="D57" i="4" s="1"/>
  <c r="D55" i="4"/>
  <c r="D53" i="4"/>
  <c r="D51" i="4"/>
  <c r="D49" i="4"/>
  <c r="D47" i="4"/>
  <c r="D43" i="4"/>
  <c r="D17" i="4"/>
  <c r="D14" i="4"/>
  <c r="E28" i="148"/>
  <c r="E26" i="148"/>
  <c r="E24" i="148"/>
  <c r="E21" i="148"/>
  <c r="E20" i="148" s="1"/>
  <c r="E18" i="148"/>
  <c r="E16" i="148"/>
  <c r="D14" i="3"/>
  <c r="D153" i="130" l="1"/>
  <c r="E75" i="131"/>
  <c r="E23" i="141"/>
  <c r="D32" i="149"/>
  <c r="D19" i="149"/>
  <c r="E15" i="148"/>
  <c r="E13" i="131"/>
  <c r="D104" i="130"/>
  <c r="D74" i="130"/>
  <c r="D38" i="130"/>
  <c r="D14" i="130"/>
  <c r="D13" i="4"/>
  <c r="D64" i="4" s="1"/>
  <c r="E23" i="148"/>
  <c r="D29" i="3"/>
  <c r="D21" i="3"/>
  <c r="E80" i="131" l="1"/>
  <c r="D28" i="3"/>
  <c r="E27" i="141"/>
  <c r="D13" i="3"/>
  <c r="D56" i="149"/>
  <c r="E33" i="148"/>
  <c r="D13" i="130"/>
  <c r="D160" i="130" s="1"/>
  <c r="E30" i="149"/>
  <c r="H30" i="149" s="1"/>
  <c r="E17" i="149"/>
  <c r="F18" i="149"/>
  <c r="E43" i="4"/>
  <c r="E45" i="4"/>
  <c r="E47" i="4"/>
  <c r="E49" i="4"/>
  <c r="E51" i="4"/>
  <c r="E53" i="4"/>
  <c r="E55" i="4"/>
  <c r="E58" i="4"/>
  <c r="E57" i="4" s="1"/>
  <c r="D27" i="141"/>
  <c r="E51" i="130"/>
  <c r="E16" i="149" l="1"/>
  <c r="H16" i="149" s="1"/>
  <c r="H17" i="149"/>
  <c r="D33" i="3"/>
  <c r="E24" i="141"/>
  <c r="E18" i="141"/>
  <c r="G20" i="141"/>
  <c r="E110" i="130"/>
  <c r="E25" i="141" l="1"/>
  <c r="E26" i="14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F55" i="149"/>
  <c r="F54" i="149"/>
  <c r="F53" i="149"/>
  <c r="F52" i="149"/>
  <c r="F51" i="149"/>
  <c r="F50" i="149"/>
  <c r="F49" i="149"/>
  <c r="F48" i="149"/>
  <c r="G47" i="149"/>
  <c r="E47" i="149"/>
  <c r="H47" i="149" s="1"/>
  <c r="C47" i="149"/>
  <c r="F46" i="149"/>
  <c r="F45" i="149"/>
  <c r="G44" i="149"/>
  <c r="G36" i="149" s="1"/>
  <c r="F43" i="149"/>
  <c r="F42" i="149"/>
  <c r="F41" i="149"/>
  <c r="F40" i="149"/>
  <c r="F39" i="149"/>
  <c r="F38" i="149"/>
  <c r="F37" i="149"/>
  <c r="E36" i="149"/>
  <c r="H36" i="149" s="1"/>
  <c r="C36" i="149"/>
  <c r="F35" i="149"/>
  <c r="F34" i="149"/>
  <c r="G33" i="149"/>
  <c r="E33" i="149"/>
  <c r="H33" i="149" s="1"/>
  <c r="C33" i="149"/>
  <c r="F31" i="149"/>
  <c r="F30" i="149" s="1"/>
  <c r="G30" i="149"/>
  <c r="C30" i="149"/>
  <c r="F28" i="149"/>
  <c r="C28" i="149"/>
  <c r="F27" i="149"/>
  <c r="F26" i="149"/>
  <c r="C23" i="149"/>
  <c r="F22" i="149"/>
  <c r="F21" i="149"/>
  <c r="G20" i="149"/>
  <c r="E20" i="149"/>
  <c r="C20" i="149"/>
  <c r="F17" i="149"/>
  <c r="F16" i="149" s="1"/>
  <c r="C17" i="149"/>
  <c r="C16" i="149" s="1"/>
  <c r="F28" i="148"/>
  <c r="D28" i="148"/>
  <c r="F26" i="148"/>
  <c r="D26" i="148"/>
  <c r="F24" i="148"/>
  <c r="D24" i="148"/>
  <c r="F21" i="148"/>
  <c r="F20" i="148" s="1"/>
  <c r="D21" i="148"/>
  <c r="D20" i="148" s="1"/>
  <c r="F18" i="148"/>
  <c r="D18" i="148"/>
  <c r="F16" i="148"/>
  <c r="D16" i="148"/>
  <c r="E19" i="149" l="1"/>
  <c r="H19" i="149" s="1"/>
  <c r="H20" i="149"/>
  <c r="D23" i="148"/>
  <c r="D15" i="148"/>
  <c r="F20" i="149"/>
  <c r="C19" i="149"/>
  <c r="C32" i="149"/>
  <c r="E32" i="149"/>
  <c r="H32" i="149" s="1"/>
  <c r="G32" i="149"/>
  <c r="F33" i="149"/>
  <c r="F23" i="149"/>
  <c r="F47" i="149"/>
  <c r="F36" i="149"/>
  <c r="F23" i="148"/>
  <c r="G23" i="149"/>
  <c r="G19" i="149" s="1"/>
  <c r="F15" i="148"/>
  <c r="D33" i="148"/>
  <c r="C56" i="149" l="1"/>
  <c r="F19" i="149"/>
  <c r="F32" i="149"/>
  <c r="E56" i="149"/>
  <c r="H56" i="149" s="1"/>
  <c r="G56" i="149"/>
  <c r="F33" i="148"/>
  <c r="E14" i="130"/>
  <c r="D18" i="141"/>
  <c r="E158" i="130"/>
  <c r="F56" i="149" l="1"/>
  <c r="D25" i="141"/>
  <c r="D26" i="141"/>
  <c r="E157" i="130"/>
  <c r="E153" i="130" s="1"/>
  <c r="H29" i="141" l="1"/>
  <c r="H20" i="14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<sst xmlns="http://schemas.openxmlformats.org/spreadsheetml/2006/main" count="2451" uniqueCount="2044">
  <si>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</si>
  <si>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</si>
  <si>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</si>
  <si>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</si>
  <si>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</si>
  <si>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</si>
  <si>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</si>
  <si>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</si>
  <si>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</si>
  <si>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</si>
  <si>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</si>
  <si>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</si>
  <si>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</si>
  <si>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</si>
  <si>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</si>
  <si>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</si>
  <si>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</si>
  <si>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</si>
  <si>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</si>
  <si>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</si>
  <si>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</si>
  <si>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</si>
  <si>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</si>
  <si>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</si>
  <si>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</si>
  <si>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</si>
  <si>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</si>
  <si>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</si>
  <si>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</si>
  <si>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</si>
  <si>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</si>
  <si>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</si>
  <si>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</si>
  <si>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</si>
  <si>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</si>
  <si>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</si>
  <si>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</si>
  <si>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</si>
  <si>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</si>
  <si>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</si>
  <si>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</si>
  <si>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</si>
  <si>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</si>
  <si>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</si>
  <si>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</si>
  <si>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</si>
  <si>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</si>
  <si>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</si>
  <si>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</si>
  <si>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</si>
  <si>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</si>
  <si>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</si>
  <si>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</si>
  <si>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</si>
  <si>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</si>
  <si>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</si>
  <si>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</si>
  <si>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</si>
  <si>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</si>
  <si>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</si>
  <si>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</si>
  <si>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</si>
  <si>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</si>
  <si>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</si>
  <si>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</si>
  <si>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</si>
  <si>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</si>
  <si>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</si>
  <si>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</si>
  <si>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</si>
  <si>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</si>
  <si>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</si>
  <si>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</si>
  <si>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</si>
  <si>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</si>
  <si>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</si>
  <si>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</si>
  <si>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</si>
  <si>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</si>
  <si>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</si>
  <si>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</si>
  <si>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</si>
  <si>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</si>
  <si>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</si>
  <si>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</si>
  <si>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</si>
  <si>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</si>
  <si>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</si>
  <si>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</si>
  <si>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</si>
  <si>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</si>
  <si>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</si>
  <si>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</si>
  <si>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</si>
  <si>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</si>
  <si>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</si>
  <si>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</si>
  <si>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</si>
  <si>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</si>
  <si>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</si>
  <si>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</si>
  <si>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</si>
  <si>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</si>
  <si>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</si>
  <si>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</si>
  <si>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</si>
  <si>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</si>
  <si>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</si>
  <si>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</si>
  <si>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</si>
  <si>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</si>
  <si>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</si>
  <si>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</si>
  <si>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</si>
  <si>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</si>
  <si>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</si>
  <si>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</si>
  <si>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</si>
  <si>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</si>
  <si>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</si>
  <si>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</si>
  <si>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</si>
  <si>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</si>
  <si>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</si>
  <si>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</si>
  <si>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</si>
  <si>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</si>
  <si>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</si>
  <si>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</si>
  <si>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</si>
  <si>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</si>
  <si>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</si>
  <si>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</si>
  <si>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</si>
  <si>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</si>
  <si>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</si>
  <si>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</si>
  <si>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</si>
  <si>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</si>
  <si>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</si>
  <si>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</si>
  <si>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</si>
  <si>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</si>
  <si>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</si>
  <si>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</si>
  <si>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</si>
  <si>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</si>
  <si>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</si>
  <si>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</si>
  <si>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</si>
  <si>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</si>
  <si>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</si>
  <si>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</si>
  <si>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</si>
  <si>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</si>
  <si>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</si>
  <si>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</si>
  <si>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</si>
  <si>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</si>
  <si>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</si>
  <si>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</si>
  <si>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</si>
  <si>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</si>
  <si>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</si>
  <si>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</si>
  <si>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</si>
  <si>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</si>
  <si>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</si>
  <si>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</si>
  <si>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</si>
  <si>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</si>
  <si>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</si>
  <si>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</si>
  <si>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</si>
  <si>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</si>
  <si>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</si>
  <si>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</si>
  <si>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</si>
  <si>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</si>
  <si>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</si>
  <si>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</si>
  <si>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</si>
  <si>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</si>
  <si>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</si>
  <si>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</si>
  <si>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</si>
  <si>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</si>
  <si>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</si>
  <si>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</si>
  <si>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</si>
  <si>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</si>
  <si>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</si>
  <si>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</si>
  <si>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</si>
  <si>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</si>
  <si>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</si>
  <si>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</si>
  <si>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</si>
  <si>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</si>
  <si>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</si>
  <si>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</si>
  <si>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</si>
  <si>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</si>
  <si>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</si>
  <si>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</si>
  <si>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</si>
  <si>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</si>
  <si>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</si>
  <si>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</si>
  <si>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</si>
  <si>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</si>
  <si>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</si>
  <si>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</si>
  <si>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</si>
  <si>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</si>
  <si>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</si>
  <si>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</si>
  <si>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</si>
  <si>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</si>
  <si>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</si>
  <si>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</si>
  <si>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</si>
  <si>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</si>
  <si>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</si>
  <si>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</si>
  <si>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</si>
  <si>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</si>
  <si>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</si>
  <si>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</si>
  <si>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</si>
  <si>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</si>
  <si>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</si>
  <si>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</si>
  <si>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</si>
  <si>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</si>
  <si>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</si>
  <si>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</si>
  <si>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</si>
  <si>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</si>
  <si>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</si>
  <si>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</si>
  <si>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</si>
  <si>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</si>
  <si>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</si>
  <si>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</si>
  <si>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</si>
  <si>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</si>
  <si>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</si>
  <si>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</si>
  <si>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</si>
  <si>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</si>
  <si>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</si>
  <si>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</si>
  <si>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</si>
  <si>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</si>
  <si>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</si>
  <si>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</si>
  <si>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</si>
  <si>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</si>
  <si>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</si>
  <si>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</si>
  <si>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</si>
  <si>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</si>
  <si>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</si>
  <si>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</si>
  <si>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</si>
  <si>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</si>
  <si>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</si>
  <si>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</si>
  <si>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</si>
  <si>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</si>
  <si>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</si>
  <si>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</si>
  <si>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</si>
  <si>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</si>
  <si>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</si>
  <si>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</si>
  <si>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</si>
  <si>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</si>
  <si>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</si>
  <si>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</si>
  <si>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</si>
  <si>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</si>
  <si>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</si>
  <si>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</si>
  <si>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</si>
  <si>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</si>
  <si>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</si>
  <si>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</si>
  <si>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</si>
  <si>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</si>
  <si>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</si>
  <si>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</si>
  <si>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</si>
  <si>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</si>
  <si>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</si>
  <si>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</si>
  <si>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</si>
  <si>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</si>
  <si>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</si>
  <si>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</si>
  <si>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</si>
  <si>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</si>
  <si>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</si>
  <si>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</si>
  <si>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</si>
  <si>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</si>
  <si>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</si>
  <si>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</si>
  <si>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</si>
  <si>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</si>
  <si>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</si>
  <si>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</si>
  <si>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</si>
  <si>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</si>
  <si>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</si>
  <si>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</si>
  <si>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</si>
  <si>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</si>
  <si>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</si>
  <si>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</si>
  <si>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</si>
  <si>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</si>
  <si>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</si>
  <si>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</si>
  <si>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</si>
  <si>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</si>
  <si>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</si>
  <si>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</si>
  <si>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</si>
  <si>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</si>
  <si>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</si>
  <si>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</si>
  <si>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</si>
  <si>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</si>
  <si>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</si>
  <si>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</si>
  <si>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</si>
  <si>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</si>
  <si>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</si>
  <si>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</si>
  <si>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</si>
  <si>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</si>
  <si>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</si>
  <si>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</si>
  <si>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</si>
  <si>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</si>
  <si>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</si>
  <si>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</si>
  <si>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</si>
  <si>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</si>
  <si>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</si>
  <si>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</si>
  <si>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</si>
  <si>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</si>
  <si>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</si>
  <si>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</si>
  <si>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</si>
  <si>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</si>
  <si>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</si>
  <si>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</si>
  <si>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</si>
  <si>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</si>
  <si>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</si>
  <si>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</si>
  <si>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</si>
  <si>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</si>
  <si>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</si>
  <si>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</si>
  <si>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</si>
  <si>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</si>
  <si>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</si>
  <si>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</si>
  <si>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</si>
  <si>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</si>
  <si>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</si>
  <si>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</si>
  <si>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</si>
  <si>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</si>
  <si>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</si>
  <si>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</si>
  <si>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</si>
  <si>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</si>
  <si>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</si>
  <si>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</si>
  <si>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</si>
  <si>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</si>
  <si>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</si>
  <si>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</si>
  <si>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</si>
  <si>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</si>
  <si>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</si>
  <si>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</si>
  <si>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</si>
  <si>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</si>
  <si>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</si>
  <si>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</si>
  <si>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</si>
  <si>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</si>
  <si>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</si>
  <si>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</si>
  <si>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</si>
  <si>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</si>
  <si>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</si>
  <si>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</si>
  <si>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</si>
  <si>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</si>
  <si>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</si>
  <si>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</si>
  <si>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</si>
  <si>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</si>
  <si>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</si>
  <si>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</si>
  <si>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</si>
  <si>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</si>
  <si>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</si>
  <si>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</si>
  <si>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</si>
  <si>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</si>
  <si>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</si>
  <si>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</si>
  <si>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</si>
  <si>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</si>
  <si>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</si>
  <si>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</si>
  <si>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</si>
  <si>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</si>
  <si>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</si>
  <si>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</si>
  <si>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</si>
  <si>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</si>
  <si>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</si>
  <si>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</si>
  <si>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</si>
  <si>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</si>
  <si>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</si>
  <si>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</si>
  <si>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</si>
  <si>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</si>
  <si>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</si>
  <si>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</si>
  <si>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</si>
  <si>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</si>
  <si>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</si>
  <si>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</si>
  <si>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</si>
  <si>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</si>
  <si>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</si>
  <si>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</si>
  <si>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</si>
  <si>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</si>
  <si>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</si>
  <si>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</si>
  <si>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</si>
  <si>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</si>
  <si>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</si>
  <si>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</si>
  <si>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</si>
  <si>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</si>
  <si>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</si>
  <si>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</si>
  <si>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</si>
  <si>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</si>
  <si>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</si>
  <si>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</si>
  <si>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</si>
  <si>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</si>
  <si>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</si>
  <si>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</si>
  <si>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</si>
  <si>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</si>
  <si>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</si>
  <si>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</si>
  <si>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</si>
  <si>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</si>
  <si>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</si>
  <si>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</si>
  <si>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</si>
  <si>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</si>
  <si>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</si>
  <si>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</si>
  <si>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</si>
  <si>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</si>
  <si>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</si>
  <si>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</si>
  <si>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</si>
  <si>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</si>
  <si>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</si>
  <si>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</si>
  <si>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</si>
  <si>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</si>
  <si>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</si>
  <si>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</si>
  <si>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</si>
  <si>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</si>
  <si>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</si>
  <si>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</si>
  <si>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</si>
  <si>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</si>
  <si>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</si>
  <si>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</si>
  <si>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</si>
  <si>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</si>
  <si>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</si>
  <si>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</si>
  <si>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</si>
  <si>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</si>
  <si>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</si>
  <si>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</si>
  <si>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</si>
  <si>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</si>
  <si>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</si>
  <si>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</si>
  <si>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</si>
  <si>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</si>
  <si>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</si>
  <si>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</si>
  <si>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</si>
  <si>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</si>
  <si>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</si>
  <si>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</si>
  <si>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</si>
  <si>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</si>
  <si>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</si>
  <si>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</si>
  <si>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</si>
  <si>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</si>
  <si>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</si>
  <si>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</si>
  <si>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</si>
  <si>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</si>
  <si>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</si>
  <si>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</si>
  <si>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</si>
  <si>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</si>
  <si>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</si>
  <si>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</si>
  <si>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</si>
  <si>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</si>
  <si>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</si>
  <si>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</si>
  <si>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</si>
  <si>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</si>
  <si>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</si>
  <si>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</si>
  <si>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</si>
  <si>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</si>
  <si>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</si>
  <si>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</si>
  <si>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</si>
  <si>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</si>
  <si>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</si>
  <si>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</si>
  <si>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</si>
  <si>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</si>
  <si>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</si>
  <si>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</si>
  <si>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</si>
  <si>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</si>
  <si>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</si>
  <si>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</si>
  <si>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</si>
  <si>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</si>
  <si>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</si>
  <si>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</si>
  <si>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</si>
  <si>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</si>
  <si>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</si>
  <si>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</si>
  <si>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</si>
  <si>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</si>
  <si>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</si>
  <si>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</si>
  <si>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</si>
  <si>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</si>
  <si>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</si>
  <si>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</si>
  <si>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</si>
  <si>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</si>
  <si>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</si>
  <si>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</si>
  <si>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</si>
  <si>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</si>
  <si>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</si>
  <si>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</si>
  <si>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</si>
  <si>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</si>
  <si>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</si>
  <si>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</si>
  <si>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</si>
  <si>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</si>
  <si>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</si>
  <si>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</si>
  <si>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</si>
  <si>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</si>
  <si>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</si>
  <si>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</si>
  <si>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</si>
  <si>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</si>
  <si>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</si>
  <si>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</si>
  <si>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</si>
  <si>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</si>
  <si>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</si>
  <si>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</si>
  <si>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</si>
  <si>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</si>
  <si>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</si>
  <si>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</si>
  <si>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</si>
  <si>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</si>
  <si>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</si>
  <si>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</si>
  <si>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</si>
  <si>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</si>
  <si>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</si>
  <si>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</si>
  <si>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</si>
  <si>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</si>
  <si>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</si>
  <si>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</si>
  <si>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</si>
  <si>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</si>
  <si>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</si>
  <si>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</si>
  <si>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</si>
  <si>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</si>
  <si>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</si>
  <si>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</si>
  <si>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</si>
  <si>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</si>
  <si>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</si>
  <si>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</si>
  <si>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</si>
  <si>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</si>
  <si>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</si>
  <si>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</si>
  <si>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</si>
  <si>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</si>
  <si>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</si>
  <si>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</si>
  <si>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</si>
  <si>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</si>
  <si>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</si>
  <si>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</si>
  <si>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</si>
  <si>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</si>
  <si>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</si>
  <si>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</si>
  <si>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</si>
  <si>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</si>
  <si>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</si>
  <si>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</si>
  <si>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</si>
  <si>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</si>
  <si>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</si>
  <si>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</si>
  <si>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</si>
  <si>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</si>
  <si>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</si>
  <si>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</si>
  <si>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</si>
  <si>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</si>
  <si>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</si>
  <si>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</si>
  <si>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</si>
  <si>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</si>
  <si>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</si>
  <si>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</si>
  <si>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</si>
  <si>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</si>
  <si>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</si>
  <si>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</si>
  <si>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</si>
  <si>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</si>
  <si>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</si>
  <si>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</si>
  <si>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</si>
  <si>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</si>
  <si>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</si>
  <si>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</si>
  <si>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</si>
  <si>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</si>
  <si>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</si>
  <si>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</si>
  <si>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</si>
  <si>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</si>
  <si>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</si>
  <si>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</si>
  <si>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</si>
  <si>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</si>
  <si>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</si>
  <si>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</si>
  <si>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</si>
  <si>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</si>
  <si>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</si>
  <si>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</si>
  <si>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</si>
  <si>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</si>
  <si>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</si>
  <si>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</si>
  <si>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</si>
  <si>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</si>
  <si>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</si>
  <si>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</si>
  <si>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</si>
  <si>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</si>
  <si>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</si>
  <si>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</si>
  <si>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</si>
  <si>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</si>
  <si>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</si>
  <si>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</si>
  <si>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</si>
  <si>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</si>
  <si>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</si>
  <si>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</si>
  <si>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</si>
  <si>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</si>
  <si>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</si>
  <si>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</si>
  <si>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</si>
  <si>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</si>
  <si>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</si>
  <si>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</si>
  <si>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</si>
  <si>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</si>
  <si>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</si>
  <si>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</si>
  <si>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</si>
  <si>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</si>
  <si>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</si>
  <si>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</si>
  <si>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</si>
  <si>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</si>
  <si>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</si>
  <si>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</si>
  <si>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</si>
  <si>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</si>
  <si>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</si>
  <si>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</si>
  <si>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</si>
  <si>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</si>
  <si>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</si>
  <si>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</si>
  <si>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</si>
  <si>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</si>
  <si>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</si>
  <si>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</si>
  <si>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</si>
  <si>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</si>
  <si>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</si>
  <si>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</si>
  <si>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</si>
  <si>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</si>
  <si>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</si>
  <si>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</si>
  <si>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</si>
  <si>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</si>
  <si>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</si>
  <si>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</si>
  <si>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</si>
  <si>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</si>
  <si>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</si>
  <si>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</si>
  <si>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</si>
  <si>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</si>
  <si>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</si>
  <si>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</si>
  <si>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</si>
  <si>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</si>
  <si>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</si>
  <si>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</si>
  <si>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</si>
  <si>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</si>
  <si>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</si>
  <si>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</si>
  <si>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</si>
  <si>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</si>
  <si>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</si>
  <si>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</si>
  <si>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</si>
  <si>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</si>
  <si>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</si>
  <si>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</si>
  <si>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</si>
  <si>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</si>
  <si>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</si>
  <si>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</si>
  <si>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</si>
  <si>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</si>
  <si>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</si>
  <si>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</si>
  <si>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</si>
  <si>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</si>
  <si>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</si>
  <si>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</si>
  <si>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</si>
  <si>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</si>
  <si>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</si>
  <si>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</si>
  <si>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</si>
  <si>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</si>
  <si>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</si>
  <si>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</si>
  <si>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</si>
  <si>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</si>
  <si>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</si>
  <si>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</si>
  <si>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</si>
  <si>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</si>
  <si>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</si>
  <si>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</si>
  <si>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</si>
  <si>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</si>
  <si>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</si>
  <si>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</si>
  <si>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</si>
  <si>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</si>
  <si>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</si>
  <si>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</si>
  <si>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</si>
  <si>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</si>
  <si>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</si>
  <si>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</si>
  <si>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</si>
  <si>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</si>
  <si>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</si>
  <si>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</si>
  <si>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</si>
  <si>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</si>
  <si>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</si>
  <si>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</si>
  <si>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</si>
  <si>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</si>
  <si>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</si>
  <si>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</si>
  <si>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</si>
  <si>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</si>
  <si>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</si>
  <si>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</si>
  <si>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</si>
  <si>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</si>
  <si>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</si>
  <si>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</si>
  <si>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</si>
  <si>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</si>
  <si>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</si>
  <si>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</si>
  <si>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</si>
  <si>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</si>
  <si>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</si>
  <si>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</si>
  <si>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</si>
  <si>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</si>
  <si>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</si>
  <si>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</si>
  <si>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</si>
  <si>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</si>
  <si>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</si>
  <si>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</si>
  <si>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</si>
  <si>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</si>
  <si>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</si>
  <si>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</si>
  <si>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</si>
  <si>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</si>
  <si>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</si>
  <si>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</si>
  <si>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</si>
  <si>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</si>
  <si>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</si>
  <si>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</si>
  <si>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</si>
  <si>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</si>
  <si>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</si>
  <si>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</si>
  <si>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</si>
  <si>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</si>
  <si>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</si>
  <si>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</si>
  <si>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</si>
  <si>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</si>
  <si>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</si>
  <si>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</si>
  <si>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</si>
  <si>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</si>
  <si>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</si>
  <si>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</si>
  <si>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</si>
  <si>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</si>
  <si>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</si>
  <si>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</si>
  <si>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</si>
  <si>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</si>
  <si>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</si>
  <si>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</si>
  <si>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</si>
  <si>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</si>
  <si>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</si>
  <si>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</si>
  <si>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</si>
  <si>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</si>
  <si>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</si>
  <si>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</si>
  <si>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</si>
  <si>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</si>
  <si>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</si>
  <si>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</si>
  <si>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</si>
  <si>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</si>
  <si>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</si>
  <si>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</si>
  <si>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</si>
  <si>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</si>
  <si>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</si>
  <si>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</si>
  <si>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</si>
  <si>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</si>
  <si>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</si>
  <si>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</si>
  <si>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</si>
  <si>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</si>
  <si>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</si>
  <si>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</si>
  <si>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</si>
  <si>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</si>
  <si>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</si>
  <si>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</si>
  <si>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</si>
  <si>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</si>
  <si>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</si>
  <si>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</si>
  <si>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</si>
  <si>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</si>
  <si>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</si>
  <si>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</si>
  <si>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</si>
  <si>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</si>
  <si>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</si>
  <si>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</si>
  <si>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</si>
  <si>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</si>
  <si>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</si>
  <si>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</si>
  <si>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</si>
  <si>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</si>
  <si>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</si>
  <si>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</si>
  <si>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</si>
  <si>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</si>
  <si>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</si>
  <si>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</si>
  <si>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</si>
  <si>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</si>
  <si>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</si>
  <si>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</si>
  <si>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</si>
  <si>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</si>
  <si>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</si>
  <si>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</si>
  <si>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</si>
  <si>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</si>
  <si>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</si>
  <si>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</si>
  <si>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</si>
  <si>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</si>
  <si>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</si>
  <si>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</si>
  <si>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</si>
  <si>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</si>
  <si>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</si>
  <si>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</si>
  <si>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</si>
  <si>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</si>
  <si>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</si>
  <si>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</si>
  <si>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</si>
  <si>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</si>
  <si>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</si>
  <si>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</si>
  <si>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</si>
  <si>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</si>
  <si>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</si>
  <si>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</si>
  <si>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</si>
  <si>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</si>
  <si>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</si>
  <si>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</si>
  <si>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</si>
  <si>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</si>
  <si>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</si>
  <si>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</si>
  <si>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</si>
  <si>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</si>
  <si>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</si>
  <si>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</si>
  <si>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</si>
  <si>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</si>
  <si>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</si>
  <si>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</si>
  <si>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</si>
  <si>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</si>
  <si>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</si>
  <si>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</si>
  <si>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</si>
  <si>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</si>
  <si>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</si>
  <si>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</si>
  <si>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</si>
  <si>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</si>
  <si>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</si>
  <si>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</si>
  <si>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</si>
  <si>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</si>
  <si>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</si>
  <si>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</si>
  <si>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</si>
  <si>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</si>
  <si>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</si>
  <si>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</si>
  <si>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</si>
  <si>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</si>
  <si>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</si>
  <si>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</si>
  <si>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</si>
  <si>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</si>
  <si>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</si>
  <si>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</si>
  <si>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</si>
  <si>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</si>
  <si>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</si>
  <si>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</si>
  <si>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</si>
  <si>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</si>
  <si>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</si>
  <si>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</si>
  <si>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</si>
  <si>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</si>
  <si>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</si>
  <si>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</si>
  <si>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</si>
  <si>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</si>
  <si>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</si>
  <si>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</si>
  <si>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</si>
  <si>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</si>
  <si>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</si>
  <si>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</si>
  <si>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</si>
  <si>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</si>
  <si>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</si>
  <si>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</si>
  <si>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</si>
  <si>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</si>
  <si>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</si>
  <si>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</si>
  <si>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</si>
  <si>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</si>
  <si>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</si>
  <si>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</si>
  <si>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</si>
  <si>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</si>
  <si>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</si>
  <si>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</si>
  <si>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</si>
  <si>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</si>
  <si>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</si>
  <si>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</si>
  <si>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</si>
  <si>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</si>
  <si>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</si>
  <si>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</si>
  <si>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</si>
  <si>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</si>
  <si>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</si>
  <si>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</si>
  <si>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</si>
  <si>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</si>
  <si>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</si>
  <si>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</si>
  <si>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</si>
  <si>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</si>
  <si>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</si>
  <si>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</si>
  <si>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</si>
  <si>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</si>
  <si>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</si>
  <si>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</si>
  <si>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</si>
  <si>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</si>
  <si>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</si>
  <si>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</si>
  <si>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</si>
  <si>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</si>
  <si>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</si>
  <si>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</si>
  <si>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</si>
  <si>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</si>
  <si>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</si>
  <si>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</si>
  <si>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</si>
  <si>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</si>
  <si>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</si>
  <si>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</si>
  <si>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</si>
  <si>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</si>
  <si>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</si>
  <si>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</si>
  <si>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</si>
  <si>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</si>
  <si>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</si>
  <si>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</si>
  <si>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</si>
  <si>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</si>
  <si>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</si>
  <si>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</si>
  <si>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</si>
  <si>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</si>
  <si>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</si>
  <si>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</si>
  <si>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</si>
  <si>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</si>
  <si>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</si>
  <si>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</si>
  <si>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</si>
  <si>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</si>
  <si>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</si>
  <si>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</si>
  <si>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</si>
  <si>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</si>
  <si>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</si>
  <si>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</si>
  <si>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</si>
  <si>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</si>
  <si>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</si>
  <si>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</si>
  <si>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</si>
  <si>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</si>
  <si>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</si>
  <si>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</si>
  <si>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</si>
  <si>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</si>
  <si>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</si>
  <si>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</si>
  <si>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</si>
  <si>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</si>
  <si>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</si>
  <si>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</si>
  <si>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</si>
  <si>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</si>
  <si>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</si>
  <si>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</si>
  <si>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</si>
  <si>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</si>
  <si>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</si>
  <si>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</si>
  <si>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</si>
  <si>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</si>
  <si>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</si>
  <si>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</si>
  <si>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</si>
  <si>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</si>
  <si>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</si>
  <si>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</si>
  <si>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</si>
  <si>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</si>
  <si>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</si>
  <si>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</si>
  <si>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</si>
  <si>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</si>
  <si>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</si>
  <si>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</si>
  <si>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</si>
  <si>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</si>
  <si>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</si>
  <si>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</si>
  <si>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</si>
  <si>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</si>
  <si>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</si>
  <si>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</si>
  <si>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</si>
  <si>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</si>
  <si>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</si>
  <si>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</si>
  <si>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</si>
  <si>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</si>
  <si>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</si>
  <si>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</si>
  <si>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</si>
  <si>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</si>
  <si>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</si>
  <si>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</si>
  <si>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</si>
  <si>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</si>
  <si>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</si>
  <si>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</si>
  <si>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</si>
  <si>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</si>
  <si>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</si>
  <si>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</si>
  <si>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</si>
  <si>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</si>
  <si>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</si>
  <si>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</si>
  <si>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</si>
  <si>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</si>
  <si>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</si>
  <si>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</si>
  <si>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</si>
  <si>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</si>
  <si>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</si>
  <si>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</si>
  <si>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</si>
  <si>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</si>
  <si>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</si>
  <si>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</si>
  <si>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</si>
  <si>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</si>
  <si>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</si>
  <si>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</si>
  <si>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</si>
  <si>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</si>
  <si>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</si>
  <si>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</si>
  <si>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</si>
  <si>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</si>
  <si>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</si>
  <si>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</si>
  <si>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</si>
  <si>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</si>
  <si>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</si>
  <si>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</si>
  <si>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</si>
  <si>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</si>
  <si>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</si>
  <si>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</si>
  <si>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</si>
  <si>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</si>
  <si>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</si>
  <si>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</si>
  <si>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</si>
  <si>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</si>
  <si>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</si>
  <si>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</si>
  <si>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</si>
  <si>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</si>
  <si>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</si>
  <si>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</si>
  <si>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</si>
  <si>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</si>
  <si>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</si>
  <si>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</si>
  <si>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</si>
  <si>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</si>
  <si>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</si>
  <si>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</si>
  <si>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</si>
  <si>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</si>
  <si>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</si>
  <si>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</si>
  <si>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</si>
  <si>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</si>
  <si>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</si>
  <si>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</si>
  <si>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</si>
  <si>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</si>
  <si>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</si>
  <si>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</si>
  <si>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</si>
  <si>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</si>
  <si>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</si>
  <si>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</si>
  <si>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</si>
  <si>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</si>
  <si>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</si>
  <si>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</si>
  <si>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</si>
  <si>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</si>
  <si>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</si>
  <si>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</si>
  <si>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</si>
  <si>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</si>
  <si>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</si>
  <si>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</si>
  <si>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</si>
  <si>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</si>
  <si>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</si>
  <si>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</si>
  <si>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</si>
  <si>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</si>
  <si>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</si>
  <si>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</si>
  <si>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</si>
  <si>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</si>
  <si>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</si>
  <si>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</si>
  <si>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</si>
  <si>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</si>
  <si>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</si>
  <si>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</si>
  <si>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</si>
  <si>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</si>
  <si>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</si>
  <si>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</si>
  <si>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</si>
  <si>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</si>
  <si>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</si>
  <si>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</si>
  <si>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</si>
  <si>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</si>
  <si>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</si>
  <si>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</si>
  <si>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</si>
  <si>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</si>
  <si>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</si>
  <si>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</si>
  <si>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</si>
  <si>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</si>
  <si>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</si>
  <si>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</si>
  <si>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</si>
  <si>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</si>
  <si>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</si>
  <si>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</si>
  <si>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</si>
  <si>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</si>
  <si>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</si>
  <si>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</si>
  <si>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</si>
  <si>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</si>
  <si>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</si>
  <si>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</si>
  <si>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</si>
  <si>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</si>
  <si>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</si>
  <si>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</si>
  <si>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</si>
  <si>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</si>
  <si>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</si>
  <si>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</si>
  <si>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</si>
  <si>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</si>
  <si>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</si>
  <si>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</si>
  <si>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</si>
  <si>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</si>
  <si>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</si>
  <si>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</si>
  <si>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</si>
  <si>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</si>
  <si>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</si>
  <si>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</si>
  <si>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</si>
  <si>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</si>
  <si>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</si>
  <si>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</si>
  <si>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</si>
  <si>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</si>
  <si>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</si>
  <si>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</si>
  <si>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</si>
  <si>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</si>
  <si>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</si>
  <si>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</si>
  <si>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</si>
  <si>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</si>
  <si>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</si>
  <si>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</si>
  <si>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</si>
  <si>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</si>
  <si>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</si>
  <si>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</si>
  <si>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</si>
  <si>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</si>
  <si>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</si>
  <si>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</si>
  <si>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</si>
  <si>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</si>
  <si>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</si>
  <si>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</si>
  <si>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</si>
  <si>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</si>
  <si>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</si>
  <si>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</si>
  <si>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</si>
  <si>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</si>
  <si>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</si>
  <si>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</si>
  <si>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</si>
  <si>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</si>
  <si>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</si>
  <si>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</si>
  <si>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</si>
  <si>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</si>
  <si>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</si>
  <si>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</si>
  <si>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</si>
  <si>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</si>
  <si>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</si>
  <si>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</si>
  <si>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</si>
  <si>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</si>
  <si>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</si>
  <si>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</si>
  <si>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</si>
  <si>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</si>
  <si>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</si>
  <si>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</si>
  <si>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</si>
  <si>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</si>
  <si>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</si>
  <si>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</si>
  <si>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</si>
  <si>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</si>
  <si>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</si>
  <si>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</si>
  <si>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</si>
  <si>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</si>
  <si>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</si>
  <si>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</si>
  <si>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</si>
  <si>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</si>
  <si>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</si>
  <si>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</si>
  <si>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</si>
  <si>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</si>
  <si>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</si>
  <si>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</si>
  <si>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</si>
  <si>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</si>
  <si>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</si>
  <si>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</si>
  <si>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</si>
  <si>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</si>
  <si>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</si>
  <si>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</si>
  <si>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</si>
  <si>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</si>
  <si>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</si>
  <si>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</si>
  <si>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</si>
  <si>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</si>
  <si>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</si>
  <si>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</si>
  <si>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</si>
  <si>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</si>
  <si>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</si>
  <si>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</si>
  <si>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</si>
  <si>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</si>
  <si>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</si>
  <si>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</si>
  <si>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</si>
  <si>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</si>
  <si>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</si>
  <si>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</si>
  <si>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</si>
  <si>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</si>
  <si>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</si>
  <si>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</si>
  <si>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</si>
  <si>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</si>
  <si>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</si>
  <si>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</si>
  <si>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</si>
  <si>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</si>
  <si>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</si>
  <si>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</si>
  <si>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</si>
  <si>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</si>
  <si>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</si>
  <si>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</si>
  <si>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</si>
  <si>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</si>
  <si>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</si>
  <si>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</si>
  <si>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</si>
  <si>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</si>
  <si>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</si>
  <si>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</si>
  <si>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</si>
  <si>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</si>
  <si>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</si>
  <si>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</si>
  <si>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</si>
  <si>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</si>
  <si>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</si>
  <si>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</si>
  <si>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</si>
  <si>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</si>
  <si>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</si>
  <si>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</si>
  <si>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</si>
  <si>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</si>
  <si>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</si>
  <si>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</si>
  <si>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</si>
  <si>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</si>
  <si>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</si>
  <si>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</si>
  <si>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</si>
  <si>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</si>
  <si>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</si>
  <si>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</si>
  <si>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</si>
  <si>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</si>
  <si>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</si>
  <si>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</si>
  <si>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</si>
  <si>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</si>
  <si>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</si>
  <si>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</si>
  <si>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</si>
  <si>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</si>
  <si>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</si>
  <si>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</si>
  <si>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</si>
  <si>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</si>
  <si>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</si>
  <si>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</si>
  <si>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</si>
  <si>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</si>
  <si>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</si>
  <si>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</si>
  <si>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</si>
  <si>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</si>
  <si>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</si>
  <si>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</si>
  <si>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</si>
  <si>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</si>
  <si>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</si>
  <si>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</si>
  <si>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</si>
  <si>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</si>
  <si>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</si>
  <si>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</si>
  <si>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</si>
  <si>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</si>
  <si>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</si>
  <si>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</si>
  <si>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</si>
  <si>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</si>
  <si>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</si>
  <si>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</si>
  <si>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</si>
  <si>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</si>
  <si>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</si>
  <si>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</si>
  <si>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</si>
  <si>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</si>
  <si>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</si>
  <si>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</si>
  <si>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</si>
  <si>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</si>
  <si>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</si>
  <si>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</si>
  <si>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</si>
  <si>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</si>
  <si>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</si>
  <si>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</si>
  <si>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</si>
  <si>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</si>
  <si>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</si>
  <si>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</si>
  <si>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</si>
  <si>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</si>
  <si>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</si>
  <si>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</si>
  <si>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</si>
  <si>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</si>
  <si>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</si>
  <si>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</si>
  <si>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</si>
  <si>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</si>
  <si>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</si>
  <si>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</si>
  <si>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</si>
  <si>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</si>
  <si>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</si>
  <si>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</si>
  <si>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</si>
  <si>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</si>
  <si>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</si>
  <si>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</si>
  <si>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</si>
  <si>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</si>
  <si>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</si>
  <si>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</si>
  <si>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</si>
  <si>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</si>
  <si>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</si>
  <si>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</si>
  <si>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</si>
  <si>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</si>
  <si>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</si>
  <si>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</si>
  <si>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</si>
  <si>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</si>
  <si>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</si>
  <si>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</si>
  <si>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</si>
  <si>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</si>
  <si>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</si>
  <si>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</si>
  <si>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</si>
  <si>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</si>
  <si>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</si>
  <si>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</si>
  <si>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</si>
  <si>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</si>
  <si>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</si>
  <si>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</si>
  <si>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</si>
  <si>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</si>
  <si>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</si>
  <si>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</si>
  <si>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</si>
  <si>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</si>
  <si>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</si>
  <si>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</si>
  <si>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</si>
  <si>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</si>
  <si>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</si>
  <si>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</si>
  <si>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</si>
  <si>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</si>
  <si>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</si>
  <si>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</si>
  <si>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</si>
  <si>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</si>
  <si>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</si>
  <si>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</si>
  <si>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</si>
  <si>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</si>
  <si>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</si>
  <si>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</si>
  <si>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</si>
  <si>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</si>
  <si>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</si>
  <si>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</si>
  <si>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</si>
  <si>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</si>
  <si>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</si>
  <si>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</si>
  <si>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</si>
  <si>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</si>
  <si>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</si>
  <si>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</si>
  <si>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</si>
  <si>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</si>
  <si>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</si>
  <si>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</si>
  <si>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</si>
  <si>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</si>
  <si>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</si>
  <si>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</si>
  <si>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</si>
  <si>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</si>
  <si>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</si>
  <si>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</si>
  <si>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</si>
  <si>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</si>
  <si>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</si>
  <si>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</si>
  <si>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</si>
  <si>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</si>
  <si>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</si>
  <si>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</si>
  <si>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</si>
  <si>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</si>
  <si>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</si>
  <si>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</si>
  <si>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</si>
  <si>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</si>
  <si>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</si>
  <si>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</si>
  <si>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</si>
  <si>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</si>
  <si>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</si>
  <si>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</si>
  <si>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</si>
  <si>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</si>
  <si>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</si>
  <si>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</si>
  <si>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</si>
  <si>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</si>
  <si>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</si>
  <si>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</si>
  <si>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</si>
  <si>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</si>
  <si>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</si>
  <si>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</si>
  <si>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</si>
  <si>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</si>
  <si>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</si>
  <si>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</si>
  <si>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</si>
  <si>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</si>
  <si>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</si>
  <si>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</si>
  <si>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</si>
  <si>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</si>
  <si>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</si>
  <si>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</si>
  <si>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</si>
  <si>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</si>
  <si>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</si>
  <si>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</si>
  <si>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</si>
  <si>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</si>
  <si>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</si>
  <si>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</si>
  <si>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</si>
  <si>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</si>
  <si>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</si>
  <si>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</si>
  <si>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</si>
  <si>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</si>
  <si>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</si>
  <si>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</si>
  <si>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</si>
  <si>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</si>
  <si>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</si>
  <si>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</si>
  <si>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</si>
  <si>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</si>
  <si>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</si>
  <si>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</si>
  <si>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</si>
  <si>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</si>
  <si>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</si>
  <si>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</si>
  <si>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</si>
  <si>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</si>
  <si>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</si>
  <si>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</si>
  <si>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</si>
  <si>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</si>
  <si>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</si>
  <si>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</si>
  <si>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</si>
  <si>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</si>
  <si>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</si>
  <si>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</si>
  <si>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</si>
  <si>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</si>
  <si>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</si>
  <si>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</si>
  <si>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</si>
  <si>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</si>
  <si>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</si>
  <si>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</si>
  <si>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</si>
  <si>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</si>
  <si>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</si>
  <si>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</si>
  <si>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</si>
  <si>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</si>
  <si>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</si>
  <si>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</si>
  <si>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</si>
  <si>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</si>
  <si>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</si>
  <si>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</si>
  <si>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</si>
  <si>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</si>
  <si>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</si>
  <si>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</si>
  <si>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</si>
  <si>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</si>
  <si>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</si>
  <si>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</si>
  <si>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</si>
  <si>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</si>
  <si>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</si>
  <si>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</si>
  <si>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</si>
  <si>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</si>
  <si>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</si>
  <si>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</si>
  <si>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</si>
  <si>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</si>
  <si>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</si>
  <si>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</si>
  <si>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</si>
  <si>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</si>
  <si>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</si>
  <si>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</si>
  <si>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</si>
  <si>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</si>
  <si>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</si>
  <si>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</si>
  <si>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</si>
  <si>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</si>
  <si>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</si>
  <si>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</si>
  <si>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</si>
  <si>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</si>
  <si>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</si>
  <si>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</si>
  <si>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</si>
  <si>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</si>
  <si>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</si>
  <si>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</si>
  <si>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</si>
  <si>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</si>
  <si>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</si>
  <si>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</si>
  <si>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</si>
  <si>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</si>
  <si>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</si>
  <si>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</si>
  <si>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</si>
  <si>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</si>
  <si>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</si>
  <si>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</si>
  <si>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</si>
  <si>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</si>
  <si>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</si>
  <si>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</si>
  <si>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</si>
  <si>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</si>
  <si>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</si>
  <si>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</si>
  <si>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</si>
  <si>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</si>
  <si>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</si>
  <si>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</si>
  <si>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</si>
  <si>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</si>
  <si>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</si>
  <si>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</si>
  <si>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</si>
  <si>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</si>
  <si>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</si>
  <si>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</si>
  <si>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</si>
  <si>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</si>
  <si>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</si>
  <si>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</si>
  <si>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</si>
  <si>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</si>
  <si>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</si>
  <si>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</si>
  <si>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</si>
  <si>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</si>
  <si>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</si>
  <si>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</si>
  <si>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</si>
  <si>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</si>
  <si>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</si>
  <si>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</si>
  <si>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</si>
  <si>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</si>
  <si>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</si>
  <si>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</si>
  <si>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</si>
  <si>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</si>
  <si>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</si>
  <si>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</si>
  <si>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</si>
  <si>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</si>
  <si>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</si>
  <si>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</si>
  <si>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</si>
  <si>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</si>
  <si>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</si>
  <si>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</si>
  <si>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</si>
  <si>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</si>
  <si>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</si>
  <si>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</si>
  <si>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</si>
  <si>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</si>
  <si>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</si>
  <si>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</si>
  <si>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</si>
  <si>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</si>
  <si>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</si>
  <si>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</si>
  <si>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</si>
  <si>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</si>
  <si>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</si>
  <si>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</si>
  <si>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</si>
  <si>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</si>
  <si>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</si>
  <si>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</si>
  <si>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</si>
  <si>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</si>
  <si>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</si>
  <si>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</si>
  <si>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</si>
  <si>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</si>
  <si>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</si>
  <si>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</si>
  <si>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</si>
  <si>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</si>
  <si>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</si>
  <si>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</si>
  <si>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</si>
  <si>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</si>
  <si>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</si>
  <si>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</si>
  <si>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</si>
  <si>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</si>
  <si>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</si>
  <si>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</si>
  <si>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</si>
  <si>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</si>
  <si>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</si>
  <si>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</si>
  <si>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</si>
  <si>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</si>
  <si>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</si>
  <si>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</si>
  <si>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</si>
  <si>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</si>
  <si>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</si>
  <si>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</si>
  <si>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</si>
  <si>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</si>
  <si>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</si>
  <si>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</si>
  <si>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</si>
  <si>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</si>
  <si>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</si>
  <si>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</si>
  <si>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</si>
  <si>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</si>
  <si>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</si>
  <si>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</si>
  <si>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</si>
  <si>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</si>
  <si>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</si>
  <si>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</si>
  <si>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</si>
  <si>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</si>
  <si>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</si>
  <si>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</si>
  <si>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</si>
  <si>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</si>
  <si>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</si>
  <si>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</si>
  <si>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</si>
  <si>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</si>
  <si>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</si>
  <si>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</si>
  <si>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</si>
  <si>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</si>
  <si>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</si>
  <si>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</si>
  <si>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</si>
  <si>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</si>
  <si>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</si>
  <si>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</si>
  <si>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</si>
  <si>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</si>
  <si>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</si>
  <si>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</si>
  <si>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</si>
  <si>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</si>
  <si>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</si>
  <si>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</si>
  <si>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</si>
  <si>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</si>
  <si>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</si>
  <si>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</si>
  <si>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</si>
  <si>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</si>
  <si>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</si>
  <si>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</si>
  <si>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</si>
  <si>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</si>
  <si>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</si>
  <si>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</si>
  <si>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</si>
  <si>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</si>
  <si>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</si>
  <si>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</si>
  <si>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</si>
  <si>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</si>
  <si>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</si>
  <si>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</si>
  <si>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</si>
  <si>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</si>
  <si>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</si>
  <si>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</si>
  <si>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</si>
  <si>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</si>
  <si>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3.2.3 - Disminución de fondos de terceros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</si>
  <si>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</si>
  <si>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</si>
  <si>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</si>
  <si>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</si>
  <si>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</si>
  <si>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14-AMPLIACIÓN DEL PLANTEL EDUCATIVO PARA INICIAL RAMONA RODRÍGUEZ DE SANTANA, MUNICIPIO LA VEGA, PROVINCIA LA VEGA.</t>
  </si>
  <si>
    <t>45-AMPLIACIÓN DE PLANTELES EDUCATIVOS EN LA PROVINCIA DE MARIA TRINIDAD SANCHEZ (FASE 3)</t>
  </si>
  <si>
    <t>82-RECONSTRUCCIÓN DE LA INFRAESTRUCTURA VIAL URBANA DEL MUNICIPIO LUPERÓN, PROVINCIA PUERTO PLATA</t>
  </si>
  <si>
    <t>70-CONSTRUCCIÓN DE PUENTE PEATONAL Y MOTORIZADO EN EL KM 20 DE LA AUTOPISTA 6 DE NOVIEMBRE, BARRIO EL CAJUILITO, PROVINCIA SAN CRISTOBAL</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</si>
  <si>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</si>
  <si>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</si>
  <si>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</si>
  <si>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34-AMPLIACIÓN DEL PLANTEL EDUCATIVO PARA INICIAL LA BOMBA , MUNICIPIO SANTO DOMINGO NORTE,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</si>
  <si>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</si>
  <si>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</si>
  <si>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</si>
  <si>
    <t>MINISTERIO DE HACIENDA</t>
  </si>
  <si>
    <t>Etiquetas de fila</t>
  </si>
  <si>
    <t>Proyectos de Inversión</t>
  </si>
  <si>
    <t>81-RECONSTRUCCIÓN DEL CAMINO DE ACCESO A PLAYA UVERO ALTO DESDE EL DISTRITO MUNICIPAL LAS LAGUNAS DE NISIBON, PROVINCIA LA ALTAGRACIA</t>
  </si>
  <si>
    <t>49-RECONSTRUCCIÓN CARRETERA LA PALMITA-LA JAIBA-GUALETE-ESTERO HONDO, MUNICIPIO VILLA ISABELA, PROVINVCIA PUERTO PLATA</t>
  </si>
  <si>
    <t>17-RECONSTRUCCIÓN CAMINO VECINAL CRUCE TENARES-LOS CANETES-LOS CACAOS, MUNICIPIO TENARES, PROVINCIA HERMANAS MIRABAL</t>
  </si>
  <si>
    <t>46-RECONSTRUCCIÓN CARRETERA VILLA TAPIA CRUCE DEL HOSPITAL-PALMAR SALCEDO, MUNICIPIO VILLA TAPIA PROVINCIA HERMANAS MIRABAL</t>
  </si>
  <si>
    <t>96-CONSTRUCCIÓN PUENTE PEATONAL Y MOTORIZADO EN LA AUTOPISTA JUAN PABLO DUARTE, MUNICIPIO VILLA ALTAGRACIA, PROVINCIA SAN CRISTÓBAL.</t>
  </si>
  <si>
    <t xml:space="preserve">      Ejecución 1ro de enero -  19 de diciembre de 2025 (fecha de imputación)</t>
  </si>
  <si>
    <t>Ejecución 1ro de enero -  22 de diciembre de 2025 (fecha de registro)</t>
  </si>
  <si>
    <t>En RD$</t>
  </si>
  <si>
    <t>Ejecución 1ro de enero - 19 de diciembre de 2025*</t>
  </si>
  <si>
    <t>* Fecha de imputación al 19 de diciembre de 2025 y fecha de registro al 22 de diciembre de 2025. La fecha de imputación representa los gastos o ingresos en el momento de su ejecución, mientras que la fecha de registro representa el momento de su registro en el sistema, en la medida que se van regularizando los pagos.</t>
  </si>
  <si>
    <t>33-CONSTRUCCIÓN  DE 8 ESTANCIAS INFANTILES DE LA PROVINCIA DISTRITO NACIONAL (FASE 2)</t>
  </si>
  <si>
    <t>40-RECONSTRUCCIÓN CAMINO VECINAL AGUAS AMARGAS - EL JOBO - LA BASTIDA , AZUA</t>
  </si>
  <si>
    <t>37-RECONSTRUCCIÓN  CANCHA CLUB DEPORTIVO Y CULTURAL ANACAONA, D.M. CENOVI, MUNICIPIO SAN FRANCISCO DE MACORIS.</t>
  </si>
  <si>
    <t>55-CONSTRUCCIÓN  DE 1 ESTANCIA INFANTIL EN LA PROVINCIA DE EL SEIBO (FASE 2)</t>
  </si>
  <si>
    <t>11-AMPLIACIÓN DEL PLANTEL EDUCATIVO PARA INICIAL PEDRO MIR, MUNICIPIO HIGÜEY, PROVINCIA LA ALTAGRACIA.</t>
  </si>
  <si>
    <t>30-AMPLIACIÓN DEL PLANTEL EDUCATIVO PARA INICIAL PUERTO ARTURO - SAN JUAN BOSCO FE Y ALEGRÍA, MUNICIPIO JIMA ABAJO, PROVINCIA LA VEGA.</t>
  </si>
  <si>
    <t>36-REMODELACIÓN AREA DE ENTRENAMIENTO  COMPLEJO DEPORTIVO DE LA VEGA</t>
  </si>
  <si>
    <t>34-REPARACIÓN 
ESTADIO MUNICIPAL DE BEISBOL LUIS MARIA HERRERA, MUNICIPIO BANI, PROVINCIA PERAVIA</t>
  </si>
  <si>
    <t>05-AMPLIACIÓN DEL PLANTEL EDUCATIVO PARA INICIAL EL RANCHITO, MUNICIPIO VILLA TAPIA, PROVINCIA HERMANAS MIRABAL.</t>
  </si>
  <si>
    <t>37-CONSTRUCCIÓN  DE 5 ESTANCIAS INFANTILES EN LA PROVINCIA DE SAN CRISTOBAL (FASE 2)</t>
  </si>
  <si>
    <t>85-AMPLIACIÓN DEL INSTITUTO PREPARATORIO DE MENORES SC "REFOR", PROVINCIA DE SAN CRISTÓBAL.</t>
  </si>
  <si>
    <t>29-AMPLIACIÓN DEL PLANTEL EDUCATIVO PARA INICIAL ACTIVO 20 - 30, MUNICIPIO LAS MATAS DE FARFÁN, PROVINCIA SAN JUAN.</t>
  </si>
  <si>
    <t>12-AMPLIACIÓN DEL PLANTEL EDUCATIVO PARA INICIAL SOR LEONOR GIBB, MUNICIPIO CONSUELO,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</si>
  <si>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</si>
  <si>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</si>
  <si>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35-REMODELACIÓN MULTIUSO PUEBLO NUEVO, MUNICIPIO SANTIAGO DE LOS CABALLEROS, PROVINCIA  SANTIAGO</t>
  </si>
  <si>
    <t>25-CONSTRUCCIÓN DE 1 ESTANCIA INFANTIL EN LA PROVINCIA DE SANTIAGO RODRIGUEZ</t>
  </si>
  <si>
    <t>41-AMPLIACIÓN DEL PLANTEL EDUCATIVO PARA INICIAL LAS PAJAS, MUNICIPIO HATO MAYOR, PROVINCIA HATO MAYOR.</t>
  </si>
  <si>
    <t>42-AMPLIACIÓN DEL PLANTEL EDUCATIVO PARA INICIAL SUDADERO, MUNICIPIO HATO MAYOR, PROVINCIA HATO MAYOR.</t>
  </si>
  <si>
    <t>43-AMPLIACIÓN DEL PLANTEL EDUCATIVO PARA INICIAL LAS CAÑITAS, MUNICIPIO SABANA DE LA MAR, PROVINCIA HATO MAYOR.</t>
  </si>
  <si>
    <t>31-AMPLIACIÓN DEL PLANTEL EDUCATIVO PARA INICIAL ALBERTA MONEGRO, MUNICIPIO SANTO DOMINGO NORTE, PROVINCIA SANTO DOMINGO.</t>
  </si>
  <si>
    <t>47-AMPLIACIÓN DEL PLANTEL EDUCATIVO PARA INICIAL MATÍAS RAMÓN MELLA, MUNICIPIO SANTO DOMINGO ESTE, PROVINCIA SANTO DOMINGO.</t>
  </si>
  <si>
    <t>73-AMPLIACIÓN DEL PLANTEL EDUCATIVO PARA INICIAL PROF. JUAN FÉLIX ORTIZ, MUNICIPIO SAN ANTONIO DE GUERRA,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</si>
</sst>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0" fontId="0" fillId="0" borderId="0" xfId="0" applyAlignment="1">
      <alignment horizontal="left" indent="2"/>
    </xf>
    <xf numFmtId="176" fontId="0" fillId="0" borderId="0" xfId="0" applyNumberFormat="1"/>
    <xf numFmtId="0" fontId="0" fillId="0" borderId="0" xfId="0"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52" fillId="0" borderId="0" xfId="919" applyFont="1" applyFill="1" applyAlignment="1">
      <alignment horizontal="left" vertical="center"/>
    </xf>
    <xf numFmtId="165" fontId="52" fillId="0" borderId="0" xfId="1" applyNumberFormat="1" applyFont="1" applyFill="1" applyBorder="1" applyAlignment="1">
      <alignment horizontal="right" vertical="center"/>
    </xf>
    <xf numFmtId="175" fontId="52" fillId="0" borderId="0" xfId="920" applyNumberFormat="1" applyFont="1" applyFill="1" applyBorder="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B8182DAB-5633-4F23-A0E3-9A1CB0C1690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D060772D-7699-4A63-B6A9-2EE3F8231398}"/>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82470FE7-2C22-43BF-B92D-04F88ECCD65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359720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105833</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6014.437293981478" createdVersion="8" refreshedVersion="8" minRefreshableVersion="3" recordCount="10460" xr:uid="{D5D6065A-1B55-457E-8192-5A68B8EF6E04}">
  <cacheSource type="worksheet">
    <worksheetSource ref="A1:U10461"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69"/>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91503497212.069992"/>
    </cacheField>
    <cacheField name="Suma de DEVENGADO" numFmtId="0">
      <sharedItems containsSemiMixedTypes="0" containsString="0" containsNumber="1" minValue="-3.2014213502407074E-10" maxValue="91496310547.72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60">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3177085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50 - CRÉDITO INTERNO"/>
    <s v="(en blanco)"/>
    <s v="99 - MULTIPROVINCIAL"/>
    <n v="0"/>
    <n v="238512000"/>
    <n v="238512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222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31226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3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41094578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869000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5300000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407600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70000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858737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50 - CRÉDITO INTERNO"/>
    <s v="(en blanco)"/>
    <s v="99 - MULTIPROVINCIAL"/>
    <n v="0"/>
    <n v="15700000"/>
    <n v="1570000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10765000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260000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7417500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50 - CRÉDITO INTERNO"/>
    <s v="(en blanco)"/>
    <s v="99 - MULTIPROVINCIAL"/>
    <n v="0"/>
    <n v="10000000"/>
    <n v="1000000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55000000"/>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310000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920000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6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405000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352500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4109543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370000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2168405514.3300004"/>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50 - CRÉDITO INTERNO"/>
    <s v="(en blanco)"/>
    <s v="99 - MULTIPROVINCIAL"/>
    <n v="0"/>
    <n v="60000000"/>
    <n v="60000000"/>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3584975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20723990"/>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32302000"/>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50 - CRÉDITO INTERNO"/>
    <s v="(en blanco)"/>
    <s v="99 - MULTIPROVINCIAL"/>
    <n v="0"/>
    <n v="150000000"/>
    <n v="150000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95293608.99999988"/>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76533271.170000017"/>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85365938.00000003"/>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218000000.00000003"/>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20280430"/>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5620854.99999998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50 - CRÉDITO INTERNO"/>
    <s v="(en blanco)"/>
    <s v="99 - MULTIPROVINCIAL"/>
    <n v="0"/>
    <n v="501063"/>
    <n v="501063"/>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333125468"/>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64218202.000000022"/>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200804543.0000000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50 - CRÉDITO INTERNO"/>
    <s v="(en blanco)"/>
    <s v="99 - MULTIPROVINCIAL"/>
    <n v="0"/>
    <n v="539498937"/>
    <n v="539498937"/>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8000000"/>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300000.0000000005"/>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10823000"/>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10000000"/>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10600000"/>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33074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16324750"/>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559999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76127"/>
    <n v="534716450.54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6846035.6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461854.5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802820.450000003"/>
    <n v="70270863.52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73986736.00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10134283.4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809667.5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3263403.2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2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10396653.85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46951.5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460791.550000001"/>
    <n v="952865.7400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400000"/>
    <n v="2267669.9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55000"/>
    <n v="1705828.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200432.4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249775.72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296073.85000000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490200"/>
    <n v="10996896.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687380503.15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80000007"/>
    <n v="284056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6000006"/>
    <n v="230037290.33999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4591191.50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256243"/>
    <n v="21263548.14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6280346.8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556145.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5424999.50999999"/>
    <n v="54829035.73000001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6989524.3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645051.310000001"/>
    <n v="8350623.6199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8596196.93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11974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40211478.25"/>
    <n v="3401167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536841.5"/>
    <n v="3580278.4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2962358.5"/>
    <n v="106403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781532.88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584070.7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85287.3600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87258.810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23771711.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88854.399999999"/>
    <n v="9642860.2899999972"/>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1180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10717.199999999997"/>
    <n v="9554.7000000000007"/>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61949.5"/>
    <n v="58365.16"/>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207662.3"/>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328418.1100000001"/>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1645316.8199999998"/>
    <n v="1411666.1600000001"/>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65328609.93000001"/>
    <n v="363002510.5799999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83988678.409999996"/>
    <n v="82033791.98999999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547025.219999991"/>
    <n v="50494328.710000001"/>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2998001"/>
    <n v="12996092.97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116776.100000001"/>
    <n v="14124532.6"/>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901654.8599999994"/>
    <n v="4265175.5999999996"/>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425641.67"/>
    <n v="8618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6673549.98"/>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719593.799999999"/>
    <n v="1071606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192000"/>
    <n v="2089377.3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2581110.670000002"/>
    <n v="56582532.669999994"/>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6280829.5200000005"/>
    <n v="3226576.2199999997"/>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2130368.19"/>
    <n v="1689580.7"/>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0720226.83"/>
    <n v="8433172.970000000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892837.25999999978"/>
    <n v="574995.51"/>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32403"/>
    <n v="185858.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56843.5"/>
    <n v="1029334.26"/>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10405780.960000001"/>
    <n v="7479485.8200000012"/>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12672.22000003"/>
    <n v="505636915.7700002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8"/>
    <n v="123427762.64999999"/>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141946.659999996"/>
    <n v="69099561.040000021"/>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5421954"/>
    <n v="64138079.520000033"/>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592119"/>
    <n v="7619453.310000000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9086560"/>
    <n v="17801784.700000003"/>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032500"/>
    <n v="858785.7699999999"/>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1510883"/>
    <n v="15534174.39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5925000"/>
    <n v="15781789.48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1212924.57"/>
    <n v="8019007.9800000004"/>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5486143.560000002"/>
    <n v="26768148.31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642420"/>
    <n v="10011180.51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499450"/>
    <n v="3990476.400000000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654681"/>
    <n v="873178.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222250"/>
    <n v="2318664.130000000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38558"/>
    <n v="1655677.5799999998"/>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805251.979999997"/>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32624559"/>
    <n v="17966488.53000000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824362.450000003"/>
    <n v="36823779.11999999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4062230"/>
    <n v="44061499.979999997"/>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853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0636745.18"/>
    <n v="8410963.87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39988.21"/>
    <n v="5139749.210000000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142788.6400000006"/>
    <n v="6142474.959999999"/>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95091.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136188.269999996"/>
    <n v="29492240.439999998"/>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447279"/>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64291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207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12744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839806"/>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300000003"/>
    <n v="2137154"/>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193843.979999999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632950"/>
    <n v="293893.56"/>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2625.60000000001"/>
    <n v="112625.60000000001"/>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4642"/>
    <n v="75603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455579.98"/>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316333.60000000009"/>
    <n v="216317.59999999998"/>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25 - SANTIAGO"/>
    <n v="0"/>
    <n v="126867.24"/>
    <n v="0"/>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32 - SANTO DOMINGO"/>
    <n v="0"/>
    <n v="13466.76"/>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5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2867.3999999999996"/>
    <n v="2867.4"/>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832789.76"/>
    <n v="230769.75999999998"/>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20058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143462.71"/>
    <n v="873806.2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51649.3800000018"/>
    <n v="1095669.8800000001"/>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247998.24"/>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708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5526854.3099999996"/>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404499.99999999953"/>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6 - SEGUROS"/>
    <s v="N"/>
    <s v="00 - N/A"/>
    <s v="10 - FONDO GENERAL"/>
    <s v="(en blanco)"/>
    <s v="99 - MULTIPROVINCIAL"/>
    <n v="0"/>
    <n v="795500"/>
    <n v="795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05045383.07999998"/>
    <n v="298743765.73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6070821.3200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97438286.549999997"/>
    <n v="91616212.12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3100095.5500000007"/>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40828497"/>
    <n v="39294553.05000001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4088957.39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3600000"/>
    <n v="3074266.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408393.6"/>
    <n v="10569025.9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3909808"/>
    <n v="3708921.93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2846156"/>
    <n v="26030218.95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39484897"/>
    <n v="39181241.07000000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433994"/>
    <n v="7788244.929999998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958630.40000001"/>
    <n v="88606212.99999998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096000.359999999"/>
    <n v="20777936.66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951688.4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1042991.5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754000"/>
    <n v="27161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301000"/>
    <n v="716316.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594523"/>
    <n v="20358938.1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0866622"/>
    <n v="13131330.95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47625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398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7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532260.69999999995"/>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746231"/>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961384"/>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623851.439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7801779.55999994"/>
    <n v="718832942.05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4834649.25"/>
    <n v="117890647.3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8425325.219999999"/>
    <n v="97049213.36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880761"/>
    <n v="107602152.51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5212429.729999997"/>
    <n v="15910983.4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9122368.63999999"/>
    <n v="2626387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2568900"/>
    <n v="25205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0804363.24000001"/>
    <n v="56315740.45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36068354.22000003"/>
    <n v="103361632.47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57456536.32"/>
    <n v="30980550.47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359344660.64000016"/>
    <n v="309609682.77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179163536.19999999"/>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75652473.719999999"/>
    <n v="52442033.230000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81469354.989999995"/>
    <n v="79401439.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4535744.7799999993"/>
    <n v="3822013.010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5598360.21"/>
    <n v="4068346.689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62532574.47"/>
    <n v="160476438.00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7245000"/>
    <n v="27010703.4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4465342.140000001"/>
    <n v="33348313.6099999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9177115.55000001"/>
    <n v="1209739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14177671.810000122"/>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67260106.04000014"/>
    <n v="299974094.73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596790.609999999"/>
    <n v="29207841.98"/>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4078210.3899999997"/>
    <n v="3977709.1000000006"/>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8600151.41000000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73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1113240"/>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725568.8"/>
    <n v="1236805.2000000002"/>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68804"/>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0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300615.77"/>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7114357.53999996"/>
    <n v="316926576.44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76797136.460000008"/>
    <n v="74771351.829999983"/>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8081913.699999981"/>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3856206.870000001"/>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8889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45075347.80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30274878.5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8443934.089999999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5453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786222.62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3060655137.880000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525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38133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1996006"/>
    <n v="66730846.019999996"/>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4579170.12"/>
    <n v="353960796.14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53383778.739999995"/>
    <n v="455891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100443.140000008"/>
    <n v="36059491.76000000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410515.880000001"/>
    <n v="9112661.73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1018686.920000000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224670.5"/>
    <n v="18639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249836.71"/>
    <n v="249836.59"/>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163774.199999999"/>
    <n v="24960069.730000004"/>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5103660.63"/>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239099.6600000001"/>
    <n v="6645645.6699999999"/>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519252.949999999"/>
    <n v="25518165.7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2939816.6"/>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19999996"/>
    <n v="13097114.190000001"/>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4808576.5"/>
    <n v="2873888.8200000003"/>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70539.08000000007"/>
    <n v="763478.87000000011"/>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1311900.3999999999"/>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19999984"/>
    <n v="7903231.6100000003"/>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8121849.96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50089620.41999999"/>
    <n v="140281866.31"/>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70823050.90999997"/>
    <n v="863649552.96999979"/>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78706071.11000001"/>
    <n v="573725857.6999999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8713327.9800000042"/>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20451680"/>
    <n v="116866493.82000002"/>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99296470"/>
    <n v="198961739.81999999"/>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4048800"/>
    <n v="29766126.919999998"/>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0241400"/>
    <n v="11762703.210000001"/>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63200"/>
    <n v="1601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19845000"/>
    <n v="13759698.48000000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89101000"/>
    <n v="188301943.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58450000"/>
    <n v="157971472.7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9124925.8000000007"/>
    <n v="6143541.470000000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71983000"/>
    <n v="166644556.29999998"/>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59322000"/>
    <n v="53488689.07999999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31695000"/>
    <n v="27046393.31000000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1880039.199999999"/>
    <n v="10686573.38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9371000"/>
    <n v="19359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3058500"/>
    <n v="280837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40000"/>
    <n v="3337843.349999999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2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1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281400"/>
    <n v="2150554.35999999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272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6061500"/>
    <n v="5906459.2299999995"/>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660000"/>
    <n v="2535707.880000000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47838200"/>
    <n v="39615262.329999998"/>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7201000"/>
    <n v="10733844.87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3511191"/>
    <n v="19895673.06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8478258.009999998"/>
    <n v="48452790.08000000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01322.04"/>
    <n v="274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6639639.5500000007"/>
    <n v="6639386.76000000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836450"/>
    <n v="2415716.97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678101.2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079058.5700000003"/>
    <n v="4037704.3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20467.6"/>
    <n v="118617.900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245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5634339.12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7099858.5299999993"/>
    <n v="4876058.87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29005944"/>
    <n v="113698780.26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30944214"/>
    <n v="168262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5494035.74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7934000"/>
    <n v="7794206.649999999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2028564"/>
    <n v="1053686.89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3753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9239.98"/>
    <n v="332743.789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8581040.600000001"/>
    <n v="9349681.289999999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370031.0499999984"/>
    <n v="1839696.43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8371971.270000003"/>
    <n v="11071821.6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421401.66"/>
    <n v="1507749.4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7134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7999999989"/>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000000022"/>
    <n v="687909.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68893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271202"/>
    <n v="57249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3086161.21"/>
    <n v="2472989.4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46626145.489999995"/>
    <n v="46274505.10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21201235.510000002"/>
    <n v="16834764.24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6168519.18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80000"/>
    <n v="6255183.239999999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5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185000"/>
    <n v="182306.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300000"/>
    <n v="2937311.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393698.25"/>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8878662.199999999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218794.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0"/>
    <n v="2196"/>
    <n v="2147.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4104270"/>
    <n v="4021562.800000000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5290265.75"/>
    <n v="11298623.120000001"/>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26649367.52"/>
    <n v="2211649570.7200003"/>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344963317.46999991"/>
    <n v="257674312.35000005"/>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89742899.00999999"/>
    <n v="288609439.00999999"/>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3447533.06999999"/>
    <n v="149025972.2299999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12755496.280000001"/>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82250000"/>
    <n v="67089706.43999998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286603.91"/>
    <n v="5272241.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4676477.13000001"/>
    <n v="56955151.909999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49900000"/>
    <n v="44568159.96999999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7668200"/>
    <n v="16150731.19000000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6357758.99000001"/>
    <n v="604328319.88999999"/>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6296979.84"/>
    <n v="7554616.4900000002"/>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435735.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2006931.799999997"/>
    <n v="27058901.89999999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896857.16"/>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820804.64"/>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2452247.09"/>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7697.6300000004"/>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848969.04"/>
    <n v="3487433.4799999995"/>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19999996"/>
    <n v="70497408.16000002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472678.630000003"/>
    <n v="27130698.91000000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39641001"/>
    <n v="394661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4467812.600000001"/>
    <n v="3519196.40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5351384.4000000004"/>
    <n v="5351384.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7806871.86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893327.97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1041431.87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940446.5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100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15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184933.1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120496.8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829548.32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1035283.0599999999"/>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38282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964590.7000000002"/>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5196078.45"/>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6396113.119999999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4101682.010000000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000000004"/>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48521899.91999999"/>
    <n v="244174620.57999995"/>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70256699.079999998"/>
    <n v="55863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7487175"/>
    <n v="32467796.809999995"/>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50298440"/>
    <n v="46700811.07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1766966.8799999997"/>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3877101.2199999997"/>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340342"/>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0360659"/>
    <n v="15828229.979999995"/>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7996560"/>
    <n v="7375620.410000000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361837"/>
    <n v="8223767.8200000012"/>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1769267"/>
    <n v="8488591.9399999995"/>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3756600"/>
    <n v="291357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003940"/>
    <n v="51046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30921.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212462"/>
    <n v="3602711.439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62156007.32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46350000"/>
    <n v="27135318.93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2787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2128234.27999998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533073.300000001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43635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1147556"/>
    <n v="518010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6177990"/>
    <n v="2808565.50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1970184"/>
    <n v="2020601.45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444344.67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84774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9836346.8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3598103.4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21358.06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564592.1999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604369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650991.78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42991366"/>
    <n v="339904139.76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83360480"/>
    <n v="8323018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7396178.14000000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309984"/>
    <n v="7664184.950000001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3373312.29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543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193127"/>
    <n v="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8935000"/>
    <n v="8374517.580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23531.5999999996"/>
    <n v="602630.300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544874.15999999992"/>
    <n v="44487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8022.24"/>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3198000"/>
    <n v="49996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1531645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4799950"/>
    <n v="2842941.09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2967398"/>
    <n v="738268949.6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8526378"/>
    <n v="148475295.05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90000"/>
    <n v="207388.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795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0835852"/>
    <n v="100735797.57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3076800"/>
    <n v="11761376.72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7838000"/>
    <n v="15564156.20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9497410.92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12500000"/>
    <n v="12448016.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0999999996"/>
    <n v="24911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6925744"/>
    <n v="28756879.37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578000"/>
    <n v="21577247.44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750000"/>
    <n v="13947491.72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86705107"/>
    <n v="82252537.80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7850000"/>
    <n v="30327802.8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4112673"/>
    <n v="43900539.59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269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692100"/>
    <n v="3272646.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50000"/>
    <n v="747288.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51717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3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61528.89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2199973.4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8490000"/>
    <n v="37713170.37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70557000"/>
    <n v="62942579.9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2149688.480000004"/>
    <n v="35232820.57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311384.869999997"/>
    <n v="16777926.6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1460117.399999999"/>
    <n v="11017171.6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680378.949999999"/>
    <n v="14680302.6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1425865.559999999"/>
    <n v="18208725.14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6"/>
    <n v="11669128.5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
    <n v="12591447.46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1948802.73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10058621.0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72780131.900000021"/>
    <n v="66229464.2399999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80376188.74999988"/>
    <n v="469654034.6600000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654884.1999999993"/>
    <n v="5602883.18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2147804.17"/>
    <n v="2147804.1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616033.27"/>
    <n v="1615951.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2071698.82"/>
    <n v="2071616.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862415.52"/>
    <n v="2840913.3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1193677.1499999999"/>
    <n v="1193677.14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25580.7"/>
    <n v="2025239.42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669082.74"/>
    <n v="1659245.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773740.09"/>
    <n v="773740.0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9428598.7600000016"/>
    <n v="9428097.16000000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80531722.549999997"/>
    <n v="76260689.780000016"/>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4823564.12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00000004"/>
    <n v="2344751.7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00000001"/>
    <n v="1552050.15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5"/>
    <n v="2069873.55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546121.04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634852.81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761337.29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0999999999"/>
    <n v="1670783.72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699999997"/>
    <n v="1419658.3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9339857.360000003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7190400.720000029"/>
    <n v="65583617.77000004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7220947.37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645073.8699999996"/>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7012393.2100000009"/>
    <n v="3770601.3200000003"/>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739784"/>
    <n v="11723212.98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10695434.209999999"/>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245945"/>
    <n v="4610492.0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647911"/>
    <n v="6223576.870000001"/>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7498999.989999999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6375001.99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491064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68691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5627174"/>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3454185.5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1139044.449999999"/>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1038756.69"/>
    <n v="334965.4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1110228.02"/>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2772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528738.9299999999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181811.04000000004"/>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858423.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2922951.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48704.979999999981"/>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468486.94"/>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192500"/>
    <n v="4192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65863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99461.7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351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686447"/>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9539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630000"/>
    <n v="363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2228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25"/>
    <n v="507253.2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2981605.010000005"/>
    <n v="52981498.73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10583801.050000001"/>
    <n v="8313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288854.9499999993"/>
    <n v="7288854.950000001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345685.1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767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976018.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769489.41"/>
    <n v="1750038.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19897308.350000001"/>
    <n v="1440955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5629679.44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35072.04"/>
    <n v="437376.7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5605440"/>
    <n v="436318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5929939.52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105931.8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05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63433.6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138239.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83052.5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70566.52"/>
    <n v="702068.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77349994"/>
    <n v="277349988.21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71425867"/>
    <n v="47789911.6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8527023.46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5320342.7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2570501"/>
    <n v="1456259.26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4798875.01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28438897.010000002"/>
    <n v="18330897.48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10045499.14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8892664.6000000015"/>
    <n v="6517472.45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9173438.400000006"/>
    <n v="60898233.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444095.629999999"/>
    <n v="13344219.46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3510"/>
    <n v="1599767.5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77945"/>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1019459.01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45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0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2746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52117"/>
    <n v="11619979.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067790"/>
    <n v="9156087.8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6203352"/>
    <n v="126203336.3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8107010"/>
    <n v="29543824.78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6684915"/>
    <n v="16684911.41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20141064.87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52887.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832700"/>
    <n v="1184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3431"/>
    <n v="288721.2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7252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2280841"/>
    <n v="1919994.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71017"/>
    <n v="1129762.7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109471"/>
    <n v="745910.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41808.490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4184055.8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61757"/>
    <n v="2123078.17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2272417"/>
    <n v="2272416.2199999997"/>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328217.5"/>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248932"/>
    <n v="248930.09"/>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54507975.48000002"/>
    <n v="627452596.0800001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69559750.06"/>
    <n v="11423008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90032128.810000002"/>
    <n v="86046835.690000027"/>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8101017.390000008"/>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54535.82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21300000"/>
    <n v="15013824.760000004"/>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000000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6512000"/>
    <n v="28662074.50000000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7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4727896.970000000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
    <n v="717074.09"/>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1471300"/>
    <n v="6518896.3199999994"/>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07683202.9900007"/>
    <n v="1055946679.80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15417653"/>
    <n v="934931571.38"/>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4384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101000"/>
    <n v="2399244.9699999997"/>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74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2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4863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325469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830915"/>
    <n v="1171447.0699999998"/>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00331756"/>
    <n v="63441058.86000000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4228867.439999998"/>
    <n v="38779884.34999999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11015735.38999999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9950392.87999998"/>
    <n v="129897579.9199999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4122823"/>
    <n v="24122821.27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222704.880000001"/>
    <n v="16214828.78999999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888444"/>
    <n v="8888443.9400000013"/>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3949951.8"/>
    <n v="3948477.4400000004"/>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8937.9599999999627"/>
    <n v="89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6321292.0999999996"/>
    <n v="5331704.770000000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801962.4200000004"/>
    <n v="2796970.4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754650"/>
    <n v="4391707.9800000004"/>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8204.18"/>
    <n v="5098910.3400000008"/>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3741850.7"/>
    <n v="2582815.7400000002"/>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54885.29"/>
    <n v="2613883.38"/>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36950.1799999997"/>
    <n v="2922095.48"/>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15934.52"/>
    <n v="495838.13"/>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848719.01"/>
    <n v="290834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57866"/>
    <n v="127865.6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13935.1600000001"/>
    <n v="1193857.1499999999"/>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238714.140000001"/>
    <n v="15014324.3599999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8644077.7800000012"/>
    <n v="7563744.8900000006"/>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3245765.82999998"/>
    <n v="129647727.9300000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630586.300000001"/>
    <n v="19621012.190000001"/>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059249.869999997"/>
    <n v="18059249.870000001"/>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9401282"/>
    <n v="9060775.099999997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31891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543202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7633518.0199999996"/>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188808"/>
    <n v="493147.95999999996"/>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29416"/>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15445.94"/>
    <n v="10572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777.8400000000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82129.64"/>
    <n v="286998.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414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94376.90999999992"/>
    <n v="343455.9899999999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5071037.07"/>
    <n v="12306371.03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565827.58"/>
    <n v="2226843.5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5509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2922831.53000000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959813.8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234300.7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88067.109999999"/>
    <n v="19153962.38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87836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800000012"/>
    <n v="8424678.76999999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989500"/>
    <n v="989423.2199999998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09850"/>
    <n v="258645.8499999999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801301.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581870.0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30163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3089005.1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88473.38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125339.9100000001"/>
    <n v="903861.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0856600.099999998"/>
    <n v="30856599.4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10021412.330000002"/>
    <n v="10021375.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179671.5700000003"/>
    <n v="4179623.00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2160496.82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97603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888449.3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1623534"/>
    <n v="9506678.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790067.27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592321.7000000002"/>
    <n v="2167754.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275322.5"/>
    <n v="13605530.6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767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43432.2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232000"/>
    <n v="28581.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66000"/>
    <n v="264115.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160000"/>
    <n v="3085585.9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1150960"/>
    <n v="313869.69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28840333"/>
    <n v="103304041.64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91474600"/>
    <n v="835405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3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6325232.5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39794.19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6916045.25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11605184.51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382831"/>
    <n v="7499012.070000001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6243400"/>
    <n v="4420028.719999998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19776500"/>
    <n v="15791376.45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4569300"/>
    <n v="2182284.05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3980500"/>
    <n v="3820435.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62500"/>
    <n v="732997.6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582474"/>
    <n v="481800.88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384528"/>
    <n v="1321967.2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88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138133"/>
    <n v="6844052.28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93038883.24000002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0.999999996"/>
    <n v="20035512.7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000000002"/>
    <n v="12836907.12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420700"/>
    <n v="5347699.03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205622860.82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3049820.7800000003"/>
    <n v="2478455.5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6351468.7599999998"/>
    <n v="5208627.18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099999996"/>
    <n v="5730444.66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1906534.1500000001"/>
    <n v="1319517.59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502652.9800000004"/>
    <n v="245926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4607589.429999998"/>
    <n v="11175977.47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0902.85"/>
    <n v="570549.2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166613.21000000002"/>
    <n v="536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4"/>
    <n v="184677.53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899999999996"/>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6855102.8699999992"/>
    <n v="5078458.22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3851122.4599999995"/>
    <n v="1673158.56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3533411.83000004"/>
    <n v="262390695.379999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86195327.219999999"/>
    <n v="62068238.66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838685.469999999"/>
    <n v="34604151.86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8143458.85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24463500"/>
    <n v="3316174974.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724695.97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7658201"/>
    <n v="6100246.249999998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7730000"/>
    <n v="17352396.94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5240988.810000001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2731373"/>
    <n v="8034530.750000000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150000"/>
    <n v="3042720.1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39193.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014936.48"/>
    <n v="120596.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684365.099999999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599543.04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208950"/>
    <n v="84721.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6167877.73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8060033"/>
    <n v="3150304.210000001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200645595.59999999"/>
    <n v="176617337.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4474000"/>
    <n v="4049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3674049"/>
    <n v="21822192.33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4339109.5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4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2663500"/>
    <n v="2033651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698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1977577"/>
    <n v="41782722.6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1234000"/>
    <n v="41076608.03000000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8073728.379999995"/>
    <n v="21873695.1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72066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0288650"/>
    <n v="17679704.3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60031"/>
    <n v="641516.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303669"/>
    <n v="2847714.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556186.3100000000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517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0900"/>
    <n v="158473.0900000000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3604584"/>
    <n v="50672422.52000000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8339377"/>
    <n v="26489781.169999987"/>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9441823"/>
    <n v="18706963.18"/>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2115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639397.4"/>
    <n v="2519024.19"/>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1786500"/>
    <n v="118304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5782000"/>
    <n v="5145115.8899999997"/>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207281.5200000000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26000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54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24257527"/>
    <n v="19933769.030000001"/>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150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77023263.430000007"/>
    <n v="77023263.43000003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67403.25"/>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272985.25"/>
    <n v="6272984.8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6927.280000001"/>
    <n v="17246927.28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339248.49"/>
    <n v="1339248.4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8082.4399999995"/>
    <n v="845808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5"/>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383238.790000007"/>
    <n v="49243238.79000000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8626763.509999998"/>
    <n v="38626603.5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85064674"/>
    <n v="784053941.3400001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609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200610610.6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3763525"/>
    <n v="93427890.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919924.690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3781985.16"/>
    <n v="1006134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5502678.939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0100000"/>
    <n v="2513491.7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48957915.97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8763068"/>
    <n v="18614789.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43867041"/>
    <n v="129992411.7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56116027.75"/>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62657941"/>
    <n v="162572490.98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32889217.330000002"/>
    <n v="18617644.48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22639599.41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45945129.340000004"/>
    <n v="19351947.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4042195"/>
    <n v="41411205.219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967573.5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12656721.25"/>
    <n v="2795859.7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5124790"/>
    <n v="3581494.729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375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08288"/>
    <n v="6500065.39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3736961"/>
    <n v="1332737.51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89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697518"/>
    <n v="4696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4387922.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57313613"/>
    <n v="34474659.8599999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20917800"/>
    <n v="8355233.860000000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76283105.3199999"/>
    <n v="1061939290.720000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54185225.87"/>
    <n v="146379872.1700000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495907"/>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55294637"/>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53585693.53999999"/>
    <n v="147540309.6399998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4838247"/>
    <n v="38027814.45999997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883554.03"/>
    <n v="92168731.2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588752"/>
    <n v="13469475.51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579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6787994"/>
    <n v="62477296.62999998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50069499.46999998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29823263.850000001"/>
    <n v="7094364.969999998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2703929.329999998"/>
    <n v="19216457.51999998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102893.150000006"/>
    <n v="52715543.78000001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40138.67"/>
    <n v="3615361.069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643363.0299999993"/>
    <n v="7419415.390000000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810359"/>
    <n v="1847537.24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65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900636"/>
    <n v="563451.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35193"/>
    <n v="344421.5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6970596.329999998"/>
    <n v="71759108.87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381989.680000007"/>
    <n v="32922663.169999987"/>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19406185"/>
    <n v="19406184.439999998"/>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00166.6799999997"/>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065000"/>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2379728.59"/>
    <n v="2379728.589999999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377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75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12906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7907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37445409.45999998"/>
    <n v="337445409.46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1177864572.98"/>
    <n v="21174969486.25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5375850"/>
    <n v="1537585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04266734"/>
    <n v="50426601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68767255.530000001"/>
    <n v="44786381.6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752703151"/>
    <n v="2733268287.1499991"/>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22099581.56"/>
    <n v="320983403.96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214720"/>
    <n v="112147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62220.790000001"/>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2082458"/>
    <n v="52082200.60999999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6163499.979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906136"/>
    <n v="2893853.07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04294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654343328.90999997"/>
    <n v="471586371.0699998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01 - DISTRITO NACIONAL"/>
    <n v="0"/>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865174135.06000006"/>
    <n v="865174135.05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25857.800000000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248000"/>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085418.3900000006"/>
    <n v="8988381.690000001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01 - DISTRITO NACIONAL"/>
    <n v="0"/>
    <n v="44673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58805534.189999998"/>
    <n v="41918183.010000005"/>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294345.34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529450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
    <n v="3915562.66"/>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44670970.119999997"/>
    <n v="41068474.280000001"/>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67401580.07000002"/>
    <n v="166188902.28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958"/>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311606351.63000005"/>
    <n v="211796706.11999995"/>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495650"/>
    <n v="149565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0629238.890000001"/>
    <n v="10201957.249999998"/>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088148.24"/>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964751.550000003"/>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51775.030000001"/>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1286496.54"/>
    <n v="88264"/>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1828700.26"/>
    <n v="11517988.73000000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449743.000000004"/>
    <n v="13175706.54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76974524.2400002"/>
    <n v="1472980369.33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1647241.789999992"/>
    <n v="64669841.24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839916503.90999997"/>
    <n v="712948266.7899997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5586181.9"/>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028530773.6899999"/>
    <n v="1002690175.5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747728570.67000008"/>
    <n v="747471549.76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485353132.73000002"/>
    <n v="348174285.18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35649434.63"/>
    <n v="2352853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39187326.79999998"/>
    <n v="134162642.66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82657751.629999995"/>
    <n v="82615210.00999997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91464388.37999995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2094070.24"/>
    <n v="790393.3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3405631.79"/>
    <n v="2372755.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5675886.9500000002"/>
    <n v="2675273.2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1878444.030000001"/>
    <n v="19768160.4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10048988.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94374140.519999996"/>
    <n v="102730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457513618.0999999"/>
    <n v="41083623.71000002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5531295.709999993"/>
    <n v="35531200.4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63610288.849999987"/>
    <n v="63589169.85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5044387.189999999"/>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38668322.740000002"/>
    <n v="26514443.58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4300820.729999989"/>
    <n v="26682668.00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41530563.799999997"/>
    <n v="128153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922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344532.26"/>
    <n v="19974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299999993"/>
    <n v="4143569.48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0778414.510000002"/>
    <n v="3590777.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86329.030000000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9271.900000002"/>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0336736.550000001"/>
    <n v="5450669.67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456457.70000000019"/>
    <n v="228465.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93267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2"/>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255207.89"/>
    <n v="1900777.26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499999997"/>
    <n v="116409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096127.8400000001"/>
    <n v="525498.799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2256573.1900000004"/>
    <n v="837662.9999999998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804373.74999999"/>
    <n v="99417614.5999999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5340169.85999997"/>
    <n v="16894260.62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6549641.269999988"/>
    <n v="14122454.94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en blanco)"/>
    <s v="99 - MULTIPROVINCIAL"/>
    <n v="0"/>
    <n v="400000"/>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174957351.13999999"/>
    <n v="174791166.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1785295.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363443.29999999993"/>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152552"/>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4788447.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1385363.79"/>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050054"/>
    <n v="1563232.89"/>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80800"/>
    <n v="63093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3305698"/>
    <n v="2389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71335744.189999998"/>
    <n v="61732706.47999998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919895"/>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6928350.79999999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7119118.4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2421504.4300000002"/>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4100091.77"/>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7853987.140000001"/>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65885884.000000015"/>
    <n v="29003828.35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28360.02"/>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28554.79"/>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6 - SEGUROS"/>
    <s v="N"/>
    <s v="00 - N/A"/>
    <s v="10 - FONDO GENERAL"/>
    <s v="(en blanco)"/>
    <s v="99 - MULTIPROVINCIAL"/>
    <n v="0"/>
    <n v="202613.92"/>
    <n v="202613.9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61.3800000000037"/>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1326727.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544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950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43282.3700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49008065.57"/>
    <n v="487545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4234524.48"/>
    <n v="14233612.4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50000"/>
    <n v="41766.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703256.7599999998"/>
    <n v="6676256.67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547554.9600000009"/>
    <n v="4341075.35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70 - DONACION EXTERNA"/>
    <s v="(en blanco)"/>
    <s v="99 - MULTIPROVINCIAL"/>
    <n v="0"/>
    <n v="239395.44"/>
    <n v="239395.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73917.52"/>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3776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161194.92"/>
    <n v="1139419.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187705.62"/>
    <n v="81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204348.8100000024"/>
    <n v="9168907.9799999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311687.3899999997"/>
    <n v="5311675.76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
    <n v="1798923.06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537505.95"/>
    <n v="3359134.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262541.939999998"/>
    <n v="11552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195967.96"/>
    <n v="3195935.7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79999999993"/>
    <n v="420854.6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0000000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00000000013"/>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5341.25"/>
    <n v="1564585.8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00000002"/>
    <n v="1701097.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4991975.430000007"/>
    <n v="94309357.21999996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7258123.5700000003"/>
    <n v="7258123.57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615988"/>
    <n v="13469170.69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2010883.7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337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80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602457.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64971.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780915"/>
    <n v="16504168.97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2757000"/>
    <n v="26034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1604.3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534261"/>
    <n v="1146058.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346000"/>
    <n v="902172.39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1752496.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5344662"/>
    <n v="4870957.1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392234347.88999999"/>
    <n v="391609007.8899999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47335972.109999999"/>
    <n v="47335354.980000004"/>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404847"/>
    <n v="22404829.78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9590721.390000001"/>
    <n v="18487630.55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844890.26"/>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5180006"/>
    <n v="5011848.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489239"/>
    <n v="340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2596246.18"/>
    <n v="11613088.1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5029552.44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197451.5499999998"/>
    <n v="4628757.97000000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6949122.8300000001"/>
    <n v="33980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5"/>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6749347.959999993"/>
    <n v="41039401.82999999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692799.07"/>
    <n v="17201960.35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673517.75"/>
    <n v="1312474.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445550.6"/>
    <n v="3445415.1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184861.18"/>
    <n v="183813.390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5957500.480000004"/>
    <n v="65742425.15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8705086.959999993"/>
    <n v="57439015.26999998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19469247.32"/>
    <n v="18931982.48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en blanco)"/>
    <s v="32 - SANTO DOMINGO"/>
    <n v="0"/>
    <n v="1231167.68"/>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649578.029999999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61874.9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65100"/>
    <n v="2453948.310000000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1349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96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509000"/>
    <n v="1474852.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3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9000003"/>
    <n v="965760148.48999977"/>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64926978.37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9531471.140000008"/>
    <n v="48017729.44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112658.5100000002"/>
    <n v="2827802.4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11719862.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6947669.66"/>
    <n v="15662954.03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8638600.770000011"/>
    <n v="37666809.83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3451960.070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1024999.6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0361913.100000001"/>
    <n v="18087618.359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49338672.789999999"/>
    <n v="29803226.14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438499.94"/>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
    <n v="5061387.939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327529.18000001"/>
    <n v="112553350.16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446160.510000005"/>
    <n v="66850908.090000004"/>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3305156.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2 - SOBRESUELDOS"/>
    <s v="N"/>
    <s v="00 - N/A"/>
    <s v="10 - FONDO GENERAL"/>
    <s v="(en blanco)"/>
    <s v="32 - SANTO DOMINGO"/>
    <n v="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0000000009"/>
    <n v="4755161.3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7999999993"/>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8"/>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00000001"/>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4062913.6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5"/>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
    <n v="123193.7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00000000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4254982.7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7"/>
    <n v="3054735.92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3002846.29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2 - SOBRESUELDOS"/>
    <s v="N"/>
    <s v="00 - N/A"/>
    <s v="10 - FONDO GENERAL"/>
    <s v="(en blanco)"/>
    <s v="32 - SANTO DOMINGO"/>
    <n v="0"/>
    <n v="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864866.150000000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00300"/>
    <n v="479340.76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5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546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687344"/>
    <n v="1579618.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8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15900"/>
    <n v="6792.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0212"/>
    <n v="1799656.68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418649"/>
    <n v="13194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62842630.67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643277.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424513"/>
    <n v="1423682.74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8254.13"/>
    <n v="778253.7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6130161.7400000002"/>
    <n v="4433497.97000000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718680.93"/>
    <n v="68868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656433.99999999988"/>
    <n v="6564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57286.81999999995"/>
    <n v="313697.7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06505.00000000023"/>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76469.40000000002"/>
    <n v="156645.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080109.110000003"/>
    <n v="18543185.8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
    <n v="422819.9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0303.5899999999"/>
    <n v="5762102.189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55937.4500000002"/>
    <n v="906765.5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016467"/>
    <n v="130084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32 - SANTO DOMINGO"/>
    <n v="0"/>
    <n v="271592.18"/>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29435.82"/>
    <n v="1829431.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912340.87"/>
    <n v="911996.6199999998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2476.08"/>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1000"/>
    <n v="810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964463.05"/>
    <n v="1964449.9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78705.399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926999.5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5"/>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726158762.51999998"/>
    <n v="726021069.9699999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59839745"/>
    <n v="59797515.90999998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3187668.900000000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505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44008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8545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50000001"/>
    <n v="10461511.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852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20475129.210000001"/>
    <n v="13418120.99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9916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3240052.9399999995"/>
    <n v="2701052.940000000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2524000"/>
    <n v="1606667.11"/>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26890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4966400"/>
    <n v="11199333.23"/>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9352588.440000005"/>
    <n v="41485347.899999999"/>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762095.169999998"/>
    <n v="20150664.589999996"/>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27700.269999996"/>
    <n v="38611808.71000000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7477741.629999988"/>
    <n v="50606049.8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41454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787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724802.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41600"/>
    <n v="1941599.999999999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2841787.929999992"/>
    <n v="50671641.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180224"/>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802521.33"/>
    <n v="674505.23"/>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8982959.649999999"/>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12200"/>
    <n v="6408059.990000000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75244.0899999999"/>
    <n v="1410589.92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9735253.16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2 - SOBRESUELDOS"/>
    <s v="N"/>
    <s v="00 - N/A"/>
    <s v="10 - FONDO GENERAL"/>
    <s v="(en blanco)"/>
    <s v="32 - SANTO DOMINGO"/>
    <n v="0"/>
    <n v="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301854.7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79000"/>
    <n v="2828071.2300000009"/>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481279.6"/>
    <n v="1806868.64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193935.97"/>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7521.8"/>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97599.98"/>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1282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2341091.40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24462.64999999997"/>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7888294"/>
    <n v="17888293.2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2 - SOBRESUELDOS"/>
    <s v="N"/>
    <s v="00 - N/A"/>
    <s v="10 - FONDO GENERAL"/>
    <s v="(en blanco)"/>
    <s v="32 - SANTO DOMINGO"/>
    <n v="0"/>
    <n v="1240638.3"/>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521034.7000000002"/>
    <n v="2517646.3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00000001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62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508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426681.16"/>
    <n v="335452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719.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734.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4055.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52651.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63792063.0800009"/>
    <n v="6058725113.209998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97546560.899999991"/>
    <n v="96818191.49999998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435155904.69999999"/>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22232540.09"/>
    <n v="101778886.3300000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2999999991"/>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2545741.870000001"/>
    <n v="2243278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5483078.310000000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02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63354973.61000001"/>
    <n v="163062096.7100000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8636047.73999998"/>
    <n v="18231640.39000000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195000"/>
    <n v="9798358.880000000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10064660.960000001"/>
    <n v="693810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583166.7100000009"/>
    <n v="8376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101749.04000000001"/>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7211468.05000001"/>
    <n v="255895103.87999997"/>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5147750"/>
    <n v="5147349.650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52489144.520000003"/>
    <n v="48741661.50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30578603.449999999"/>
    <n v="26123514.960000001"/>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3062855.25"/>
    <n v="3060297.9200000004"/>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7151"/>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10000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035077"/>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5191287.0999999996"/>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347838.649999999"/>
    <n v="13240181.6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493204.4699999997"/>
    <n v="2404173.8300000005"/>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8065862.58999997"/>
    <n v="317530409.4900000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3890382.62"/>
    <n v="428982.98000000004"/>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6307576.149999976"/>
    <n v="74014435.95999999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8521688.969999999"/>
    <n v="12309987.189999999"/>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35159593.72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875832"/>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59363.9"/>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10000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299999986"/>
    <n v="9565457.23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501796.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5771770.3300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46466037.56"/>
    <n v="315258692.47000003"/>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2507632.5"/>
  </r>
  <r>
    <s v="2025"/>
    <x v="0"/>
    <x v="0"/>
    <x v="0"/>
    <x v="0"/>
    <s v="2 - Poder Ejecutivo"/>
    <s v="0203 - MINISTERIO DE DEFENSA"/>
    <s v="0001 - ARMADA DE LA REPUBLICA DOMINICANA"/>
    <s v="4 - SERVICIOS SOCIALES"/>
    <s v="4.4 - Educación"/>
    <s v="4.4.08 - Enseñanza y capacitación para defensa y seguridad"/>
    <s v="2.2 - CONTRATACIÓN DE SERVICIOS"/>
    <s v="2.2.5 - ALQUILERES Y RENTAS"/>
    <s v="N"/>
    <s v="00 - N/A"/>
    <s v="10 - FONDO GENERAL"/>
    <s v="(en blanco)"/>
    <s v="99 - MULTIPROVINCIAL"/>
    <n v="0"/>
    <n v="169920"/>
    <n v="0"/>
  </r>
  <r>
    <s v="2025"/>
    <x v="0"/>
    <x v="0"/>
    <x v="0"/>
    <x v="0"/>
    <s v="2 - Poder Ejecutivo"/>
    <s v="0203 - MINISTERIO DE DEFENSA"/>
    <s v="0001 - ARMADA DE LA REPUBLICA DOMINICANA"/>
    <s v="4 - SERVICIOS SOCIALES"/>
    <s v="4.4 - Educación"/>
    <s v="4.4.08 - Enseñanza y capacitación para defensa y seguridad"/>
    <s v="2.3 - MATERIALES Y SUMINISTROS"/>
    <s v="2.3.1 - ALIMENTOS Y PRODUCTOS AGROFORESTALES"/>
    <s v="N"/>
    <s v="00 - N/A"/>
    <s v="10 - FONDO GENERAL"/>
    <s v="(en blanco)"/>
    <s v="99 - MULTIPROVINCIAL"/>
    <n v="0"/>
    <n v="1629639"/>
    <n v="0"/>
  </r>
  <r>
    <s v="2025"/>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0"/>
    <n v="689530.62"/>
    <n v="500000"/>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173018.25"/>
    <n v="76089.899999999994"/>
  </r>
  <r>
    <s v="2025"/>
    <x v="0"/>
    <x v="0"/>
    <x v="0"/>
    <x v="0"/>
    <s v="2 - Poder Ejecutivo"/>
    <s v="0203 - MINISTERIO DE DEFENSA"/>
    <s v="0001 - ARMADA DE LA REPUBLICA DOMINICANA"/>
    <s v="4 - SERVICIOS SOCIALES"/>
    <s v="4.4 - Educación"/>
    <s v="4.4.08 - Enseñanza y capacitación para defensa y seguridad"/>
    <s v="2.3 - MATERIALES Y SUMINISTROS"/>
    <s v="2.3.4 - PRODUCTOS FARMACÉUTICOS"/>
    <s v="N"/>
    <s v="00 - N/A"/>
    <s v="10 - FONDO GENERAL"/>
    <s v="(en blanco)"/>
    <s v="99 - MULTIPROVINCIAL"/>
    <n v="0"/>
    <n v="1270.8599999999999"/>
    <n v="0"/>
  </r>
  <r>
    <s v="2025"/>
    <x v="0"/>
    <x v="0"/>
    <x v="0"/>
    <x v="0"/>
    <s v="2 - Poder Ejecutivo"/>
    <s v="0203 - MINISTERIO DE DEFENSA"/>
    <s v="0001 - ARMADA DE LA REPUBLICA DOMINICANA"/>
    <s v="4 - SERVICIOS SOCIALES"/>
    <s v="4.4 - Educación"/>
    <s v="4.4.08 - Enseñanza y capacitación para defensa y seguridad"/>
    <s v="2.3 - MATERIALES Y SUMINISTROS"/>
    <s v="2.3.5 - CUERO, CAUCHO Y PLÁSTICO"/>
    <s v="N"/>
    <s v="00 - N/A"/>
    <s v="10 - FONDO GENERAL"/>
    <s v="(en blanco)"/>
    <s v="99 - MULTIPROVINCIAL"/>
    <n v="0"/>
    <n v="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22886.520000000004"/>
    <n v="0"/>
  </r>
  <r>
    <s v="2025"/>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en blanco)"/>
    <s v="99 - MULTIPROVINCIAL"/>
    <n v="0"/>
    <n v="44394.18"/>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7143179.5699999984"/>
    <n v="3376673.2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146950238.8699999"/>
    <n v="5146950238.869998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42341117.030003"/>
    <n v="10242341117.02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1634794.69999999"/>
    <n v="191626469.699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21053954.25999999"/>
    <n v="621053101.1899998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297880684.34000003"/>
    <n v="297880684.33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2873682"/>
    <n v="732873681.9999998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5261040.53999999"/>
    <n v="200457204.6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374033.53"/>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3367980"/>
    <n v="43367851"/>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68622"/>
    <n v="3652914.280000000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764832.519999999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35483280.93000001"/>
    <n v="43548322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7310943.7400000002"/>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4030000"/>
    <n v="391277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7222416.80000001"/>
    <n v="327211959.80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204085668.61999997"/>
    <n v="203889040.09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646100.0000000002"/>
    <n v="164610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76788499.96000007"/>
    <n v="174173290.33999994"/>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475501.540000001"/>
    <n v="8475416.7400000002"/>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9111759.1900000013"/>
    <n v="9111136.359999997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70417.41"/>
    <n v="67041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1827352.7799999998"/>
    <n v="1826378.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7154507.96"/>
    <n v="7000856.2299999986"/>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70"/>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6327996.520000003"/>
    <n v="26327996.460000005"/>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36245.12"/>
    <n v="436245.1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31147198.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5827242.66000003"/>
    <n v="135066477.45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096229.7400000002"/>
    <n v="1096229.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01 - DISTRITO NACIONAL"/>
    <n v="0"/>
    <n v="654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99269038.239999995"/>
    <n v="93395915.33000001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641105.870000001"/>
    <n v="5641105.8700000001"/>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66169221.2799997"/>
    <n v="8165911543.989999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6901646"/>
    <n v="406901017.30000001"/>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0345349.97999996"/>
    <n v="530099543.8100001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2361981.34"/>
    <n v="192060597.29000002"/>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4532743"/>
    <n v="54532742.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166000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033957.060000002"/>
    <n v="10273079.68"/>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3771118"/>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412278953.03999996"/>
    <n v="395268606.45000005"/>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38324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6"/>
    <n v="3663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149223710.00999999"/>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4020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90892195.86000001"/>
    <n v="102943422.8"/>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47650192.40000001"/>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6120197.359999999"/>
    <n v="25253168.460000005"/>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2128792.7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5"/>
    <n v="1475034.17"/>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7999999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4949040.920000000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4405089.32999998"/>
    <n v="229598609.5999999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9"/>
    <n v="43145572.49999999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8382658.480000004"/>
    <n v="26725994.170000006"/>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71431786.29000008"/>
    <n v="450172278.92000002"/>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28782018"/>
    <n v="1328374511.120000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206923750"/>
    <n v="181155524.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5867765"/>
    <n v="15867763.610000011"/>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63469648.92000014"/>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4600"/>
    <n v="6070975.6299999999"/>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47354398"/>
    <n v="147056098.77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6745572"/>
    <n v="25394979.560000006"/>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8310483"/>
    <n v="96873857.53000000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11052252"/>
    <n v="306859947.8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611566"/>
    <n v="77024051.2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74586917"/>
    <n v="72028803.110000014"/>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9296721"/>
    <n v="17132193.0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756014"/>
    <n v="1608198.4"/>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04537188"/>
    <n v="199641333.1799999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96264.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41140321"/>
    <n v="119791714.64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632107"/>
    <n v="558687.5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6365299"/>
    <n v="16357816.919999998"/>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83535"/>
    <n v="1060994.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3342450"/>
    <n v="13332849.1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9228449"/>
    <n v="9206233.529999999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869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4654322"/>
    <n v="46817766.11000001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37934"/>
    <n v="2927865.1999999997"/>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47125405"/>
    <n v="242535584.21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425022"/>
    <n v="3414925.4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91138529"/>
    <n v="323632075.11000007"/>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7062280"/>
    <n v="5831059.4700000007"/>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62514.880000003"/>
    <n v="37762514.88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112.6299999999"/>
    <n v="1093112.62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114944.5"/>
    <n v="1114944.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95700.08"/>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
    <n v="654149.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2312523.92"/>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26028.8599999994"/>
    <n v="5226027.7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6087108.7800000012"/>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11664.0999999996"/>
    <n v="4275458.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46520.5599999996"/>
    <n v="2122360.4"/>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399974.31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322589.489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4999999981"/>
    <n v="9514457.69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10172531.18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72234.92"/>
    <n v="3370576.8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3714560.259999998"/>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73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139201.0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902526.0000000002"/>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5"/>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83451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1423499.61"/>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239917.6"/>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205689.720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2"/>
    <n v="23808382.2699999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41712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199999997"/>
    <n v="3542212.780000000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882309"/>
    <n v="362753143.3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6882200"/>
    <n v="6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7121002"/>
    <n v="17118289.810000002"/>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421675"/>
    <n v="32421673.089999996"/>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4337226"/>
    <n v="4336824.3599999994"/>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868752"/>
    <n v="5868751.0999999996"/>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4549079"/>
    <n v="9438238.2500000019"/>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2293574"/>
    <n v="19629880.90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035610"/>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43663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4603502"/>
    <n v="14603501.0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118276763"/>
    <n v="118096888.19999999"/>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9091285"/>
    <n v="8458630.7200000007"/>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316423"/>
    <n v="4311725.8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854979"/>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9356"/>
    <n v="1604272.9100000001"/>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597"/>
    <n v="1576247.6400000001"/>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6615340.620000005"/>
    <n v="36033721.06999999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989763"/>
    <n v="14715450.12000000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1089287"/>
    <n v="27494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4080821"/>
    <n v="24080820.02"/>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4081000"/>
    <n v="2408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822780"/>
    <n v="1822770.3999999997"/>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366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36526"/>
    <n v="14934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62273.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154851.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1593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314427.46000000002"/>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9722906"/>
    <n v="9722904.4199999999"/>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1334730.269999999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1468537"/>
    <n v="880541731.9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696054"/>
    <n v="696052.5"/>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680883.07"/>
    <n v="29680704.510000002"/>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49435.9700000000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175815.72999999998"/>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895692"/>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274340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3620468"/>
    <n v="6343862.3100000005"/>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4674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1186008.789999999"/>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36001"/>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683287"/>
    <n v="2624017.0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3063928.52"/>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6293440"/>
    <n v="3885463.14"/>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66063370.059999995"/>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71780"/>
    <n v="368629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44444.46"/>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950"/>
    <n v="76664.60000000000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603307.17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466795"/>
    <n v="422153.8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40223089.56999999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0394019"/>
    <n v="14453467.7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58604322.05000000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68723081"/>
    <n v="11459182.02999999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021368"/>
    <n v="16021365.91000000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2 - SOBRESUELDOS"/>
    <s v="N"/>
    <s v="00 - N/A"/>
    <s v="10 - FONDO GENERAL"/>
    <s v="(en blanco)"/>
    <s v="99 - MULTIPROVINCIAL"/>
    <n v="0"/>
    <n v="143760"/>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40648.18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8891.81999999997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8225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39114.5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8089058.5"/>
    <n v="8088513.739999999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642883.7"/>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17826"/>
    <n v="12939.36"/>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935516.9700000007"/>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1206412.54"/>
    <n v="1180650.4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8741283.34"/>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82493.20000000007"/>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30585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6478.58"/>
    <n v="4846477.6500000004"/>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380416.39"/>
    <n v="2380410.0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5153618.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348867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26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753988.96"/>
    <n v="1753988.9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11905481.3000000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42339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7207619.1999999974"/>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8443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543294.29999999993"/>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1542479.44"/>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232174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310000"/>
    <n v="2465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6760.61"/>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685710.5099999998"/>
    <n v="7595012.1799999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7"/>
    <n v="1231939.60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649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2532300.1399999997"/>
    <n v="1902639.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989684.370000001"/>
    <n v="6833786.78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3279434.8599999994"/>
    <n v="3186886.3200000003"/>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20853333.32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6707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53674"/>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1219890.8399999999"/>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980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41000"/>
    <n v="640875.6999999999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540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219497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299999999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13048.73999999999"/>
    <n v="113048.73999999999"/>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64.9"/>
    <n v="10194889.64000000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935585.87"/>
    <n v="1935275.839999999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79312941.659999996"/>
    <n v="793129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2 - SOBRESUELDOS"/>
    <s v="N"/>
    <s v="00 - N/A"/>
    <s v="10 - FONDO GENERAL"/>
    <s v="(en blanco)"/>
    <s v="99 - MULTIPROVINCIAL"/>
    <n v="0"/>
    <n v="1151884.0900000001"/>
    <n v="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220973.25"/>
    <n v="2220973.2500000005"/>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5325859.71"/>
    <n v="5325859.71"/>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412139.5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6640"/>
    <n v="911664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993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868619.82000000007"/>
    <n v="661919.8200000000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28851"/>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881376"/>
    <n v="5748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3257888.47"/>
    <n v="2597741.1800000002"/>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301700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5394227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1047392.25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739835.82000000007"/>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66915.99"/>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25000"/>
    <n v="6842167.570000000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6223000"/>
    <n v="5363550.2300000004"/>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245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80110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7693600"/>
    <n v="5664028.56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84310.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252296.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8850000"/>
    <n v="9758178.75999999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989000"/>
    <n v="4108134.1999999997"/>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1439610.8900001"/>
    <n v="811439064.10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06743.100000001"/>
    <n v="19804775.580000006"/>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6021416.850000001"/>
    <n v="36020541.01000001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44875.66000000015"/>
    <n v="544874.9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3636"/>
    <n v="1923636"/>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874417.3100000005"/>
    <n v="9826091.509999997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203044.6399999997"/>
    <n v="2203043.609999999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532375.6200000001"/>
    <n v="5313958.15000000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885554.21"/>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166194.9900000002"/>
    <n v="2115724.9900000002"/>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914848.37"/>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30433207.5"/>
    <n v="3043312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
    <n v="2748583.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47775.97000000003"/>
    <n v="1470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7000000011"/>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4398019.3"/>
    <n v="4398019.3"/>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5397848.620000001"/>
    <n v="516934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7288542.02"/>
    <n v="27063664.56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33329915.109999999"/>
    <n v="30281577.759999998"/>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28202"/>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061.829999999958"/>
    <n v="25061.83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92342.78"/>
    <n v="692336.5700000000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16271.12"/>
    <n v="3406409.119999999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4252337.649999991"/>
    <n v="33936028.99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3950959.760000002"/>
    <n v="10151582.37999999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9796947.750000007"/>
    <n v="39782090.41000000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6176596.690000005"/>
    <n v="39448604.97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29818118"/>
    <n v="29818117.0500000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6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3208"/>
    <n v="53314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36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87626.6499999997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79379"/>
    <n v="1714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150000"/>
    <n v="2002931.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644659"/>
    <n v="6398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244130"/>
    <n v="2437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1397835"/>
    <n v="119187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358110"/>
    <n v="357209.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4771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419988"/>
    <n v="41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886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0000"/>
    <n v="23977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56680"/>
    <n v="25667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79412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40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8494"/>
    <n v="36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64475.199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984104"/>
    <n v="1967031.859999999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61282"/>
    <n v="558133.79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887994"/>
    <n v="26887993.43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4032326"/>
    <n v="40323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84351"/>
    <n v="584350.8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370362.5"/>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84544.04"/>
    <n v="158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08636"/>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204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1"/>
    <n v="1703802.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000760.54"/>
    <n v="5000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5"/>
    <n v="1578411.0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3999999985"/>
    <n v="281222.3400000000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760268.070000000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0999999996"/>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273995.26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120046.97"/>
    <n v="3118707.880000000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4241706.1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73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95221.8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5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422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01 - DISTRITO NACIONAL"/>
    <n v="0"/>
    <n v="64000"/>
    <n v="63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89200"/>
    <n v="2882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84850"/>
    <n v="58481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3979000"/>
    <n v="3978992.26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208"/>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732401.7"/>
    <n v="731964.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2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36854.29999999999"/>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199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257637"/>
    <n v="1252753.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387596"/>
    <n v="1386149.6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59999999"/>
    <n v="24973924.03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40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511770.999999999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75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53438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96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805607.089999999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6519119.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2580359.9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723705.8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1275118.15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726486.470000000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8890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7564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2320704.04"/>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174963.09"/>
    <n v="27152049.090000004"/>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35810"/>
    <n v="3635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69826.64"/>
    <n v="569825.08000000007"/>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377051.74"/>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6675346.7300000004"/>
    <n v="6656490.1700000009"/>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929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336136"/>
    <n v="33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529096"/>
    <n v="3527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519588.89"/>
    <n v="3518416.4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28081.03"/>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1999999997"/>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211321"/>
    <n v="221125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352664.6600000001"/>
    <n v="1253284.78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31364"/>
    <n v="188181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47642"/>
    <n v="144602.63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401422.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0350"/>
    <n v="703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4901"/>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532182.5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0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87568"/>
    <n v="3087567.73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844"/>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19059783.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0728.840000004"/>
    <n v="71960728.84000000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16160.78"/>
    <n v="1416160.78"/>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567646.1000000015"/>
    <n v="8567646.100000001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066"/>
    <n v="3627066"/>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400"/>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313198.3999999997"/>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60519.06"/>
    <n v="3060518.4600000004"/>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153575.6999999993"/>
    <n v="8153575.619999998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4121736.26"/>
    <n v="4121735.3600000003"/>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5134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63662491.619999997"/>
    <n v="63662477.579999998"/>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5398249.199999999"/>
    <n v="25398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1"/>
    <n v="2459633.9000000004"/>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3"/>
    <n v="2438080.83"/>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3946995.65"/>
    <n v="3946995.650000000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451919.310000002"/>
    <n v="47451911.209999993"/>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8903314.620000001"/>
    <n v="18903314.620000001"/>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42442070.59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588120.809999999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868196.489999999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16200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3819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838510"/>
    <n v="1807697.9900000002"/>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815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5958295"/>
    <n v="5868698.2000000002"/>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391270.5699999998"/>
    <n v="2358189.15999999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35305"/>
    <n v="930013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22472"/>
    <n v="4622466"/>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34298"/>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2563210.2900000005"/>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5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6000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488520"/>
    <n v="4885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93660"/>
    <n v="69030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259363"/>
    <n v="94952.9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5012623"/>
    <n v="4100246.1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252284"/>
    <n v="252284"/>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615552"/>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39912"/>
    <n v="139911.41999999998"/>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70564"/>
    <n v="765511.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13874"/>
    <n v="9595474"/>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485277"/>
    <n v="469350.8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567"/>
    <n v="1056652.2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92730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255"/>
    <n v="1906.8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41775"/>
    <n v="40544.339999999997"/>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74502"/>
    <n v="272504.31999999995"/>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745600"/>
    <n v="10624590.74"/>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51485"/>
    <n v="593184.5900000000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348066"/>
    <n v="333183.3700000000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233168"/>
    <n v="3179625.659999998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1719562"/>
    <n v="31717166.839999996"/>
  </r>
  <r>
    <s v="2025"/>
    <x v="0"/>
    <x v="0"/>
    <x v="0"/>
    <x v="0"/>
    <s v="2 - Poder Ejecutivo"/>
    <s v="0203 - MINISTERIO DE DEFENSA"/>
    <s v="0017 - SERVICIO MILITAR VOLUNTARIO"/>
    <s v="1 - SERVICIOS  GENERALES"/>
    <s v="1.3 - Defensa nacional"/>
    <s v="1.3.01 - Defensa militar"/>
    <s v="2.1 - REMUNERACIONES Y CONTRIBUCIONES"/>
    <s v="2.1.2 - SOBRESUELDOS"/>
    <s v="N"/>
    <s v="00 - N/A"/>
    <s v="10 - FONDO GENERAL"/>
    <s v="(en blanco)"/>
    <s v="99 - MULTIPROVINCIAL"/>
    <n v="0"/>
    <n v="639314"/>
    <n v="63900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11094"/>
    <n v="310931.22000000003"/>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427189"/>
    <n v="1427000.11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1900750.25"/>
    <n v="1900748.1399999992"/>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72238"/>
    <n v="2551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480722.2"/>
    <n v="480721.1999999999"/>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7054689.04"/>
    <n v="7053388.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1004408"/>
    <n v="1004400.920000000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6020"/>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2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020"/>
    <n v="33019.85000000000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459"/>
    <n v="4407458.78"/>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95009"/>
    <n v="2794930.19"/>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242976"/>
    <n v="39232241.689999998"/>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66117.47000000009"/>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2845697"/>
    <n v="2845612.8399999994"/>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42263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65460"/>
    <n v="417578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0800"/>
    <n v="60071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332176"/>
    <n v="1332159.7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055920"/>
    <n v="1054836.0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911971.190000000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1029794.26"/>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87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824573.49"/>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2095738.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77963.09000003"/>
    <n v="2837779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363000"/>
    <n v="23630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56187.91"/>
    <n v="4856187.91"/>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799292.8999999994"/>
    <n v="6799292.900000000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798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472207.68000000011"/>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203065.94"/>
    <n v="220306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5465495.04"/>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87199.92999999993"/>
    <n v="7871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51246499.82"/>
    <n v="51241883.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7436304.9799999995"/>
    <n v="7436304.4799999995"/>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70841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40066.109999999986"/>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5"/>
    <n v="252175.31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948515.11"/>
    <n v="948515.1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694616.819999998"/>
    <n v="12604616.82"/>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333646.4400000004"/>
    <n v="3333645.340000001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4456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3"/>
    <n v="868993847.6800000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6338153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4472611.82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5320547.87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01624.390000001"/>
    <n v="9869571.9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8155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571541.5200000005"/>
    <n v="6471980.9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12412974.64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1006186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3732493.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1572041.080000002"/>
    <n v="9752648.229999998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946632.479999999"/>
    <n v="10829340.47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498000.1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90315326.46000000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396291.530000031"/>
    <n v="86534039.62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7807487.06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7289564.1299999999"/>
    <n v="7289564.1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73138.0100000007"/>
    <n v="4541079.90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337913.3899999997"/>
    <n v="6023924.740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274207.919999994"/>
    <n v="49677539.76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4216866.22999999"/>
    <n v="132764524.7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70417"/>
    <n v="9670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739984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91445"/>
    <n v="1191320.9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391996"/>
    <n v="239197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6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3768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3031858"/>
    <n v="909188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700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2983000"/>
    <n v="2520467.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525000"/>
    <n v="426913.699999999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39982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715994"/>
    <n v="1356819.5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488021"/>
    <n v="6487331.0500000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2093569.7199999997"/>
    <n v="2092677.9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6144681.4199999999"/>
    <n v="6134563.249999998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844844"/>
    <n v="248588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7351894"/>
    <n v="7251750.1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40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1835082"/>
    <n v="1834114.7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240000"/>
    <n v="72391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7824.58"/>
    <n v="1278712.30999999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836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075635"/>
    <n v="1751279.6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971602"/>
    <n v="2971431.589999998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5352"/>
    <n v="125015.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616636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457284"/>
    <n v="456886.5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742711.48"/>
    <n v="622839.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88525.6"/>
    <n v="1699215.26999999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357709"/>
    <n v="116357704.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4061511"/>
    <n v="406127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959780"/>
    <n v="195975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5706100"/>
    <n v="5524398.2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3743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51990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31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29890"/>
    <n v="21297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442844"/>
    <n v="3369629.69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69052"/>
    <n v="225206.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9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52223"/>
    <n v="11751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01089"/>
    <n v="3431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303387.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552994.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63338"/>
    <n v="758123.5900000000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3243551.9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23716"/>
    <n v="4796889.1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51546603"/>
    <n v="43420602.96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797800.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2 - SOBRESUELDOS"/>
    <s v="N"/>
    <s v="00 - N/A"/>
    <s v="10 - FONDO GENERAL"/>
    <s v="(en blanco)"/>
    <s v="99 - MULTIPROVINCIAL"/>
    <n v="0"/>
    <n v="1128086"/>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847123.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32212.100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3592690"/>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2454550"/>
    <n v="1298412.67"/>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007010"/>
    <n v="100701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708446.63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142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701132"/>
    <n v="113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2322617"/>
    <n v="8283912.0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561496"/>
    <n v="556149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709650"/>
    <n v="1583189"/>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10593"/>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2532676"/>
    <n v="66190543.779999986"/>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3"/>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267143"/>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467857"/>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814820.3"/>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14127"/>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6147018"/>
    <n v="2879596.8599999989"/>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5215"/>
    <n v="1882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3242904"/>
    <n v="1497233.56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101385"/>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5435333"/>
    <n v="26075144.199999996"/>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133516.69999999"/>
    <n v="4141335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3994000.95999998"/>
    <n v="353994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092171.36"/>
    <n v="3092037.3599999989"/>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65782.469999999"/>
    <n v="14665782.40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27614050"/>
    <n v="27009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2149645.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87"/>
    <n v="5768948.3099999996"/>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663927.4600000009"/>
    <n v="7587249.3800000008"/>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1860766.300000001"/>
    <n v="21164759.8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1260523.2"/>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000000007"/>
    <n v="375225.7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199999998"/>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1000000000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4605595.820000008"/>
    <n v="63858658.25999999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7192602.530000001"/>
    <n v="8643367.210000000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0000"/>
    <n v="256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52461.61"/>
    <n v="352325.73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792568994.18000007"/>
    <n v="786113211.31000006"/>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343000106.88"/>
    <n v="342451669.7100000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239925.40000000002"/>
    <n v="71925.399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5880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7431200.590000004"/>
    <n v="97369608.61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5536420"/>
    <n v="69865045.90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74798"/>
    <n v="12747592.3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9921896.78999999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110473474.60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74770903.93000001"/>
    <n v="109693002.3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6134849.7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22122733.05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993318225.24000001"/>
    <n v="647876246.52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0922813"/>
    <n v="45938816.32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4039506.9"/>
    <n v="8004366.53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29663325"/>
    <n v="20941165.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10249882.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12655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480209.6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5592185"/>
    <n v="3249677.07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102060579.77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55726477.419999994"/>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130680431"/>
    <n v="2085935528.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7066963.0599999"/>
    <n v="1556376769.6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835925.940000013"/>
    <n v="84059577.44999997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91001785.37"/>
    <n v="281085385.30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18244427.64"/>
    <n v="1015149338.63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6323389.75999998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6931315.3600001"/>
    <n v="1730657514.67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53990503"/>
    <n v="550865738.92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8098331.4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8471691.199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10556987.2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47247347"/>
    <n v="1442306299.98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620000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26974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37149663"/>
    <n v="537122159.4799997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6138213.81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63522595.81"/>
    <n v="163505091.69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16571768"/>
    <n v="1969929.00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529741.409999996"/>
    <n v="73422752.27999995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486765.600000000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9372849"/>
    <n v="47383371.0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703599.42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71908691"/>
    <n v="483568345.48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53310450"/>
    <n v="9472777.5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3439321.6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7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2218613.28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59256517.72999998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382993"/>
    <n v="18135530.44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8056693"/>
    <n v="8055966.91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3435064.77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6283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8157758.2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3460100"/>
    <n v="20922598.7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9409064.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250000"/>
    <n v="248000.0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65123608.26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3612360.30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6820000"/>
    <n v="2986070.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3318503.2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977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4397.8500000000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52262.3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1227903.360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18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51074536"/>
    <n v="31992733.249999985"/>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5220511.800000012"/>
    <n v="93654160.06999997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21046855.200000003"/>
    <n v="14698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340489.4400000000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2939822.480000002"/>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7448000"/>
    <n v="6671534.310000001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975648.9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305071"/>
    <n v="304578.53999999998"/>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583777"/>
    <n v="2177509.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45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773208"/>
    <n v="2829108.4600000004"/>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121323.1799999997"/>
    <n v="6564154.130000000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1943577"/>
    <n v="1374105.98"/>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457746.56999999995"/>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985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95317.4"/>
    <n v="911817.39999999991"/>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4279.200000000008"/>
    <n v="2649.87"/>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93886.5899999999"/>
    <n v="8686778.73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914280.5699999994"/>
    <n v="2173477.3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3542162.07"/>
    <n v="30693902.7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490050"/>
    <n v="6489688.9000000004"/>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39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598"/>
    <n v="4203373.919999999"/>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300000"/>
    <n v="1221411.69"/>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7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48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1014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70834.26"/>
    <n v="64532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6135"/>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207497.5"/>
    <n v="20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04870.85"/>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9862"/>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9955"/>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3445"/>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80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8811.39"/>
    <n v="459852.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0181899"/>
    <n v="18277173.56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4671101"/>
    <n v="3911833.3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528116.04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1249215.27000000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47748.35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189614.3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539329.4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60768.4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2425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402741.1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975476342.65999997"/>
    <n v="967168994.6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427505788.97999996"/>
    <n v="402260158.83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300000"/>
    <n v="58074348.88000000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93116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6000001"/>
    <n v="129694846.45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86056573.07000000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453259.9600000004"/>
    <n v="1007879.4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79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703372.22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973146.26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9150"/>
    <n v="1107239.1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1750000"/>
    <n v="1178543.16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2875221.70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08770177"/>
    <n v="182549218.17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38776910.420000002"/>
    <n v="20339717.65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50000000"/>
    <n v="40446154.33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269245.83999997"/>
    <n v="85003559.50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5754377.62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206056.59999999"/>
    <n v="229727029.1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0335326"/>
    <n v="28361189.47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46917000"/>
    <n v="42781797.03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2195000"/>
    <n v="1451795.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187231.60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4663024"/>
    <n v="1997378.2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592995.7999999999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8524200"/>
    <n v="382859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118384.9500000002"/>
    <n v="269559.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2072443.3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874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93373.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80514.55000000004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43559.16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114341.1499999999"/>
    <n v="464614.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547678.1000000000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21247.149999999"/>
    <n v="23870047.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580303.42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847781.4399999995"/>
    <n v="4430623.01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13252719.22999999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79366617.91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67443225.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5028786.44000000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7644460.570000001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2331078.55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3017081.69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846205.8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52117.7700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0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503686.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2008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1054255.50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76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54090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50621.59999999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10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75587.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7718"/>
    <n v="6281860.950000000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0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48983"/>
    <n v="3730960.589999998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836254.3499999"/>
    <n v="562257656.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09855052.64999998"/>
    <n v="308463633.28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75752955.38999997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20123339"/>
    <n v="19602480.03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617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22661"/>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906789.86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82768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6098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293208.09"/>
    <n v="15289005.27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881050.0000000009"/>
    <n v="162437.76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74738.64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2153027.3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738773.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54738.6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09000"/>
    <n v="503748.8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82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797300"/>
    <n v="2290573.8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2147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30000"/>
    <n v="72604.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2046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826165"/>
    <n v="143764.4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47603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36785"/>
    <n v="50644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130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0026197.09"/>
    <n v="8783108.12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09999996"/>
    <n v="294462313.74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3999999"/>
    <n v="50580045.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59999999"/>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95"/>
    <n v="39423882.53999996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3696741.66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1017305.7700000001"/>
    <n v="586613.5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1333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84983.84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23579.81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632471.5000000019"/>
    <n v="5180229.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655025.179999998"/>
    <n v="11649733.15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927458.16"/>
    <n v="4043811.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02849.230000002"/>
    <n v="10743302.58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8941415.649999999"/>
    <n v="16480629.51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1477835.5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
    <n v="717042.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599999999"/>
    <n v="1514076.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181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4"/>
    <n v="565865.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47271.2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20000000003"/>
    <n v="5102.32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699999984"/>
    <n v="9590727.980000002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469335.9199999999"/>
    <n v="479768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1158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36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299999999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67967.74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8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1274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69830750.010000005"/>
    <n v="68733340.42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4362950.020000003"/>
    <n v="32167291.67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188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9637407.8499999996"/>
    <n v="9447048.119999999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404327.8799999999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1050612.4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104232.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59999999963"/>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418246"/>
    <n v="1684553.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15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13000"/>
    <n v="1914685.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339740"/>
    <n v="3508610.71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662230"/>
    <n v="1300603.2899999998"/>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00000000175"/>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197650249.43000001"/>
    <n v="197630960.4599998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80202451.839999989"/>
    <n v="34113762.38999999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6643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7162647.729999997"/>
    <n v="27151244.37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8837733.439999998"/>
    <n v="15608751.4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815500"/>
    <n v="2001448.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1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259725.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7722050"/>
    <n v="3626277.7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6092609"/>
    <n v="15662818.26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5386280"/>
    <n v="3632017.15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1768261.560000002"/>
    <n v="9730011.81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9436460.99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1010089.57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22693.3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2103250"/>
    <n v="55127894.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1561200"/>
    <n v="756845.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64990"/>
    <n v="7165007.88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4212204.000000002"/>
    <n v="8457775.17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0285830"/>
    <n v="319984773.82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31614612"/>
    <n v="57547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569295"/>
    <n v="44436693.00000003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0924483"/>
    <n v="8922118.470000002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048681"/>
    <n v="738967.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81526"/>
    <n v="481525.17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5933347.87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011110"/>
    <n v="5011109.56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700938"/>
    <n v="3261691.31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937086"/>
    <n v="2611544.19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4592494"/>
    <n v="12477700.22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796955"/>
    <n v="1345642.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895232.5"/>
    <n v="286994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399072"/>
    <n v="1133584.87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183897"/>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147256"/>
    <n v="141555.07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51412"/>
    <n v="50588.6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501595"/>
    <n v="10360055.35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6033999"/>
    <n v="3215655.59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6446659"/>
    <n v="365626441.8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0282880"/>
    <n v="152730432.2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08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9882941.5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1850000"/>
    <n v="10568314.86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336699.6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50709.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735000"/>
    <n v="638465.0600000000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5321000"/>
    <n v="4967315.2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4877102"/>
    <n v="14609452.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742847"/>
    <n v="2670208.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989862"/>
    <n v="14860218.61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644000"/>
    <n v="20477052.10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10521"/>
    <n v="884856.7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1056004.8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55539"/>
    <n v="1220000.46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100284.7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5710364.800000000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902359"/>
    <n v="6725502.140000000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9089393.29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5298500"/>
    <n v="23606562.49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078227"/>
    <n v="6694016.820000002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131159.04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38040.56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36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333450.42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2049525.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852191"/>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637225.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159532.77999997"/>
    <n v="345159253.45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524227.28"/>
    <n v="148067212.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061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886285.329999998"/>
    <n v="47882361.02999999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420375.199999999"/>
    <n v="13417574.25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9390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95766"/>
    <n v="1990404.51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7912285.939999998"/>
    <n v="37893376.82999999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294173.9399999995"/>
    <n v="8250189.2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4555558.6099999994"/>
    <n v="4344922.6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100089.6299999999"/>
    <n v="6045682.04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7805424.189999998"/>
    <n v="17773113.31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081706.5"/>
    <n v="1819584.18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790014.3599999999"/>
    <n v="1777745.4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390400"/>
    <n v="340957.1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86900"/>
    <n v="86711.2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83802.0500000007"/>
    <n v="9856917.0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296100.12"/>
    <n v="4240473.1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834901.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555907"/>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896346273"/>
    <n v="895488103.73000014"/>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1508087"/>
    <n v="140609582.77999991"/>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0753783.899999999"/>
    <n v="34092807.619999997"/>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1"/>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2829191"/>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2548945.3400000036"/>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0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1403820.6800000034"/>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677326.84000000358"/>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570027.2900000066"/>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91503497212.069992"/>
    <n v="91496310547.72000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426366324.799999"/>
    <n v="14417512985.43999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650620188.86999989"/>
    <n v="541281832.71999991"/>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6742683.25"/>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633567.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1510000.1999999881"/>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4970248"/>
    <n v="6777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5552249"/>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926094"/>
    <n v="59590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01341865.51000001"/>
    <n v="100350920.40000001"/>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3200.8999999985099"/>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79980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2661993.8999999762"/>
    <n v="13946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930933175.48"/>
    <n v="23926359771.3999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820292307"/>
    <n v="3786868232.630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421002822.69000006"/>
    <n v="318084390.8199999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715155"/>
    <n v="1354502.7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865000.58"/>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3646503.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75106235.59999999"/>
    <n v="1677275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299703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4"/>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540919.00999999233"/>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0662663.059999999"/>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510883.04999999981"/>
    <n v="50907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6263225.959999986"/>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1958157947.3800001"/>
    <n v="1954638178.6000004"/>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293393077"/>
    <n v="289865065.76000005"/>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43083966.629999995"/>
    <n v="41176398.29999999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1018000.2799999996"/>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810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0615800"/>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587088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1416792.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936184.3499999996"/>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550530"/>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662278165.0200005"/>
    <n v="9646816387.77999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25471198"/>
    <n v="1521114348.360001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3263002.01"/>
    <n v="32630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253525"/>
    <n v="1190363.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317135"/>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7596363"/>
    <n v="143450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322028"/>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1687480"/>
    <n v="23357841.990000002"/>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7680798"/>
    <n v="1997350.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99871"/>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82795"/>
    <n v="46436.54"/>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8732"/>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7092"/>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2854648"/>
    <n v="164754.3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5077638"/>
    <n v="374840780.5299999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7664932.07000004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373467"/>
    <n v="551369.62999999989"/>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4626822"/>
    <n v="4338213.98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500000003"/>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6367031"/>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32414935"/>
    <n v="22156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1434846"/>
    <n v="5037710.2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2498591.0099999998"/>
    <n v="2339177.91"/>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2551488.7200000007"/>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3202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280826"/>
    <n v="156790.1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4557547"/>
    <n v="4186399.23"/>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10961846.34"/>
    <n v="3795010.890000000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19605.24"/>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3741377"/>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1515163"/>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59755.199999999997"/>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4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5870118"/>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9439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564744646.620003"/>
    <n v="17484446523.45000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872372832.8600001"/>
    <n v="3865336718.769998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8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555055633.2099996"/>
    <n v="2550390246.900002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968915492.000001"/>
    <n v="6899568685.27999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72650794.44999981"/>
    <n v="777563295.40999997"/>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40888699.51000005"/>
    <n v="123683180.80999997"/>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557131773.3699999"/>
    <n v="1546879774.17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091461751.51"/>
    <n v="1922716098.8899992"/>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3853741.8299999"/>
    <n v="1150107600.6200004"/>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68603722.269999996"/>
    <n v="42380687.53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394919090.3199999"/>
    <n v="1181211695.290000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413856971.88000059"/>
    <n v="311177405.61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5509896"/>
    <n v="2868894.6700000004"/>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42364277.409999989"/>
    <n v="24744799.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2548042.140000001"/>
    <n v="12199595.22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17085"/>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5265959.9200000018"/>
    <n v="5092624.2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7756800.9299999997"/>
    <n v="2883600.5599999996"/>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10298674.24000001"/>
    <n v="195875324.5000000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152649098.27000007"/>
    <n v="113655960.5200000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5945645.24999999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923243.589999998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214052"/>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47790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45418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650000"/>
    <n v="294583.33"/>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3573000"/>
    <n v="3565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136152.3600000003"/>
    <n v="2784570.9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2113401.7400000002"/>
    <n v="1301401.7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2000000"/>
    <n v="708443.0900000000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6045184"/>
    <n v="2403518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2593943.2999999998"/>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2427187.9600000083"/>
    <n v="1487196.77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34998610.07"/>
    <n v="3988305.210000000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1031445.5"/>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189150"/>
    <n v="1381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2.9999999795109034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000000001862645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4.99999988824129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900000.00999999978"/>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3000000.1200000029"/>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716539.7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226504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3898431"/>
    <n v="31419523.040000007"/>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87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02939510.92000002"/>
    <n v="390434962.53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89928073.379999995"/>
    <n v="34807599.200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58264092.359999999"/>
    <n v="55875912.78999996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5672365.329999999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71983543.800000012"/>
    <n v="58249517.96000000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665900"/>
    <n v="126214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8211000"/>
    <n v="6525921.1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00117220.05"/>
    <n v="84633134.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8905069"/>
    <n v="8898124.469999998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126148818.15000001"/>
    <n v="81787915.38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77281273.900000006"/>
    <n v="75520201.62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42980336.45999998"/>
    <n v="135875985.6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387937.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81580118"/>
    <n v="180945471.70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083300"/>
    <n v="1925615.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972500"/>
    <n v="77225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49089.200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2938856.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01621997.98"/>
    <n v="89912238.55000004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8.99999997"/>
    <n v="132419958.1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7999999"/>
    <n v="93761683.77999998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9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3629296.09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8643827.73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80000001"/>
    <n v="12981822.36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8011042.12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1042502.7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5996742"/>
    <n v="1606723.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47000"/>
    <n v="392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4"/>
    <n v="11559215.22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744839886.1299998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29999998"/>
    <n v="9577708.600000001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56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4801311.100000001"/>
    <n v="8110314.91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81380306.24000004"/>
    <n v="158128892.519999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4"/>
    <n v="6514724.349999998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40080.2999999998"/>
    <n v="927398.340000000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9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5"/>
    <n v="1525000.4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426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73883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234578.6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99402.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731870.530000001"/>
    <n v="6280734.13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6284555.25999999"/>
    <n v="178088320.53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4208838.310000002"/>
    <n v="33321043.22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6565143.210000001"/>
    <n v="24972716.96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80779"/>
    <n v="4215743.69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54005.699999999"/>
    <n v="9988097.75999999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5222550"/>
    <n v="4765808.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2142238.56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352022.3600000003"/>
    <n v="3255360.40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3175146.4"/>
    <n v="2345096.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4023159.719999999"/>
    <n v="34756868.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3906341.850000001"/>
    <n v="19132437.71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1264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313398"/>
    <n v="1102439.7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725405"/>
    <n v="431868.9399999999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106669.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4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33147.3300000001"/>
    <n v="6596615.74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6747896.5300000003"/>
    <n v="4384954.6800000006"/>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261.26000000000204"/>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2402077.08"/>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96.88000000000466"/>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5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36.139999999997599"/>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80525967"/>
    <n v="18052596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279352274.20999998"/>
    <n v="277351118.8700000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0684163"/>
    <n v="69565273.02999998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118322"/>
    <n v="118321.60000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98846.330000000075"/>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38798104.689999998"/>
    <n v="38577778.5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910965.3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18055419.670000002"/>
    <n v="16473918.44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12073.620000001"/>
    <n v="5699660.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935235.75999999978"/>
    <n v="922560.759999999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593690.06000000052"/>
    <n v="376858.059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2350000"/>
    <n v="51055678.00000001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3982696.050000001"/>
    <n v="11645940.5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661784730.46999991"/>
    <n v="644731225.0900001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6708674.530000001"/>
    <n v="21050369.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241128.47"/>
    <n v="1134056.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489944.0900000003"/>
    <n v="1984761.7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250815.6000000001"/>
    <n v="795768.35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90377.9"/>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231254.05"/>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107624.5"/>
    <n v="70423.8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3476151.9"/>
    <n v="10401401.2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1498125.84"/>
    <n v="7221855.169999998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65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425"/>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87.3399999999965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28936.35"/>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6450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355507.20000000001"/>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74686.360000000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91733"/>
    <n v="1307776.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296985445.0999999"/>
    <n v="1296924111.22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38132717.74000004"/>
    <n v="237437181.7699998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7264084.16"/>
    <n v="187254675.62999994"/>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34363982.7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0365057.869999999"/>
    <n v="7985376.289999997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6011740.099999999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8660529.5600000005"/>
    <n v="8098262.3000000007"/>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98741027.219999984"/>
    <n v="64528304.86999999"/>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2615664.829999998"/>
    <n v="32544812.64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24699078.5"/>
    <n v="20389821.880000006"/>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6409"/>
    <n v="464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39953252.41999996"/>
    <n v="210979548.8500000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73118"/>
    <n v="219485.1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27585899.280000001"/>
    <n v="22831979.70999999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03895"/>
    <n v="3355815.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71483937.230000004"/>
    <n v="65713219.33999997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65958.7699999996"/>
    <n v="5178623.0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7309296.57"/>
    <n v="16017363.35"/>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63416.06999999995"/>
    <n v="248241.5"/>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1370839.96"/>
    <n v="1330745.87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885935.34000000008"/>
    <n v="561938.49"/>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29232948.84"/>
    <n v="26538275.96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31156714.190000005"/>
    <n v="24360413.51999999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1037690.12"/>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163.63999999999942"/>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24367"/>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69999999"/>
    <n v="15664433.890000001"/>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7999999998"/>
    <n v="2215249.4"/>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15576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20412.5"/>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418604.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8673"/>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22120.04"/>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039931440.8"/>
    <n v="1032048520.50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292485982.94999999"/>
    <n v="268002521.96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6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78533825.969999999"/>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41631086.63"/>
    <n v="141312750.41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58715967"/>
    <n v="48929055.969999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42609319.659999996"/>
    <n v="26259056.30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44305023.200000003"/>
    <n v="40915773.04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25810825.959999997"/>
    <n v="25157386.12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26359858.55999999"/>
    <n v="116575920.75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36602858.590000004"/>
    <n v="34122407.82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31575593.910000008"/>
    <n v="25307023.74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44250658.370000005"/>
    <n v="37483885.97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31999960575.940002"/>
    <n v="31690598001.55994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50849354.34999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2568251.7499999991"/>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2253192046.1800013"/>
    <n v="2076683634.07999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1734722.839999996"/>
    <n v="21159058.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11511557.469999999"/>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381615.53000000009"/>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4821827.8100000005"/>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33929129.829999998"/>
    <n v="23932227.70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029787430.1700006"/>
    <n v="924195201.8200000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2143168.539999999"/>
    <n v="62143168.539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13347559.15"/>
    <n v="13295236.45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8794954.7699999977"/>
    <n v="8794954.7700000014"/>
  </r>
  <r>
    <s v="2025"/>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en blanco)"/>
    <s v="99 - MULTIPROVINCIAL"/>
    <n v="0"/>
    <n v="1145000"/>
    <n v="1130372.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47223611.38"/>
    <n v="346009550.3600001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81167052.570000008"/>
    <n v="81016814.69999998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49579.5"/>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7923462.119999997"/>
    <n v="47923462.11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1321399.979999997"/>
    <n v="31321399.97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28745"/>
    <n v="727181.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1096540"/>
    <n v="1016816.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88758.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912315.19"/>
    <n v="912243.309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7017086.7799999993"/>
    <n v="7017086.76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42349408.210000001"/>
    <n v="42274280.86000001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4621321.68"/>
    <n v="4620486.269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500000017"/>
    <n v="8301176.589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7089822.169999999"/>
    <n v="5808113.40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3768728"/>
    <n v="3601695.43999999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831480.19000000006"/>
    <n v="830151.1300000001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4327830.3099999996"/>
    <n v="3997874.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336927.99000000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812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940380.83999999985"/>
    <n v="658608.190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2801687.29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5384291.630000003"/>
    <n v="14981381.38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5527422.200000003"/>
    <n v="85527422.19999998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6276375.800000001"/>
    <n v="16276375.8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2051252.17"/>
    <n v="12051252.16999999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506489071.3299999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135576373"/>
    <n v="39824512.6299999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1020.3299999982119"/>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814334.5"/>
    <n v="64960225.17000000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1021197.2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4497500"/>
    <n v="7266992.7700000005"/>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5752771.37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1791459.46"/>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8487545.5999999996"/>
    <n v="7533231.509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7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0419557.900000006"/>
    <n v="476956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4171000"/>
    <n v="1480133"/>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799999997"/>
    <n v="3102044.26"/>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77150688.299999997"/>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3980414.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198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339786.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748120"/>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9691201"/>
    <n v="61845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4754776.8099999996"/>
    <n v="2519757.550000000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215660701.36000001"/>
    <n v="210361352.21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379703.68"/>
    <n v="377128.8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5959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6259457.64000002"/>
    <n v="107989317.5999999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1434035.9900000002"/>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9808238.5"/>
    <n v="29774295.35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8755511"/>
    <n v="344095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0549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23375265.28999996"/>
    <n v="522977801.41000003"/>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83738771.870000005"/>
    <n v="82447832.28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54284979.10000002"/>
    <n v="152166153.28"/>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13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3160000"/>
    <n v="1791966.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448830094.0299997"/>
    <n v="4413817266.51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1311314.5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1019012896.53"/>
    <n v="659768906.7100001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625191857.2599997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161903.3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8553454.35000002"/>
    <n v="250844343.819999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66902911.09000003"/>
    <n v="171326403.7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3614506.98"/>
    <n v="49357550.28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956198.6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60895341.630000003"/>
    <n v="43746592.29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8003402.5199999996"/>
    <n v="7836385.7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4728.3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4150741.75999999"/>
    <n v="51770428.17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7080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100350.019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83616560.960000008"/>
    <n v="83450744.12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101722.31"/>
    <n v="99599.5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5745362.439999998"/>
    <n v="37683145.36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2133804.20000002"/>
    <n v="161309743.2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14226630.749999993"/>
    <n v="4072838.3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392955.4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100983135.95999999"/>
    <n v="67898239.18999998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57888026.619999997"/>
    <n v="39322284.08999998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4565274.300000012"/>
    <n v="23532761.72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1340955"/>
    <n v="1312971.65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63485.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7349188.390000008"/>
    <n v="29431168.00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912469.4299999997"/>
    <n v="6486371.3699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30043993.6"/>
    <n v="980789424.74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15706046.700000001"/>
    <n v="15374500.2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011445.860000001"/>
    <n v="8952977.129999997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321425.9000000004"/>
    <n v="2628113.3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15655252.35000002"/>
    <n v="287441420.25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74491461"/>
    <n v="69891619.2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97.2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79251481.87999997"/>
    <n v="94230209.1500000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0463974.100000005"/>
    <n v="8987666.69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1803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948170"/>
    <n v="111137778.5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628000"/>
    <n v="17654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419297"/>
    <n v="15286699.08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6058145.280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209278.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44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1614079.84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2030000"/>
    <n v="1252685.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839000"/>
    <n v="711965.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817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711562.99"/>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316316.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21973.8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7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32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1005387430.83"/>
    <n v="946609425.50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164779521.13"/>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30741357.9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91278413.32999996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2077118.519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1080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7304932.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654368.16999999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5114295.800000001"/>
    <n v="9230503.889999998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6961703.680000007"/>
    <n v="48550103.26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3683011.859999999"/>
    <n v="75013949.28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62422.5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329592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434448.99"/>
    <n v="9272045.169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06670432.750002"/>
    <n v="9068333957.81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96083151.9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9"/>
    <n v="6708324.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606071.440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10545177.23000002"/>
    <n v="258742320.21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861957493.8700001"/>
    <n v="1258069315.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1010427.98999998"/>
    <n v="238567610.51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5000570"/>
    <n v="3861551.81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5146724.340000018"/>
    <n v="39984210.73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20 - FONDOS CON DESTINO ESPECÍFICO"/>
    <s v="(en blanco)"/>
    <s v="99 - MULTIPROVINCIAL"/>
    <n v="0"/>
    <n v="1499943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33480965.3600000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300000"/>
    <n v="9574125.060000002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5281668.2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57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7283341.700000003"/>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2074706.7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29816658.299999997"/>
    <n v="6036284.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3050611.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494952.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977159.31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12402761.75000000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75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5178"/>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558952.12"/>
    <n v="505493.9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69303.28"/>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496780"/>
    <n v="49678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1086.6000000000058"/>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86838"/>
    <n v="86300.01"/>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0"/>
    <n v="5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255729.33000000002"/>
    <n v="250396"/>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36821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0"/>
    <n v="57159.199999999997"/>
    <n v="57159.199999999997"/>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0"/>
    <n v="40"/>
    <n v="4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2937686.3600000003"/>
    <n v="2537944.299999999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65550116.10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9246891.23999999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340000"/>
    <n v="10247563.1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4392198"/>
    <n v="144114617.2299999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899999999"/>
    <n v="18172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350818.79000000004"/>
    <n v="350818.7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15882"/>
    <n v="221588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19349.700000003"/>
    <n v="6061764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51363597.14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100839.5600000005"/>
    <n v="7238478.76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412244.34"/>
    <n v="412244.3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6503173.4299999997"/>
    <n v="5025761.5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661202.58000000007"/>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340184"/>
    <n v="3282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81993.1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4840790.78"/>
    <n v="4163096.780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15541736.059999999"/>
    <n v="15496240.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786654.34000000008"/>
    <n v="757403.3200000000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813174.5600000005"/>
    <n v="8671574.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19470"/>
    <n v="1947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43237.6"/>
    <n v="243234.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100002"/>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117631.66"/>
    <n v="4109625.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66126337.44000006"/>
    <n v="748056715.6699994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219308000"/>
    <n v="181318421.32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4611434"/>
    <n v="101584709.7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31455213.81999999"/>
    <n v="218988378.67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0"/>
    <n v="14091620.800000001"/>
    <n v="10743727.5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20397239.149999999"/>
    <n v="19649741.41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248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8234853"/>
    <n v="6455864.10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1922191.02"/>
    <n v="1845004.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4084488.099999994"/>
    <n v="32723635.61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101343.530000001"/>
    <n v="8473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20268364.550000001"/>
    <n v="20189190.91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2388670.129999999"/>
    <n v="10765949.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5544385"/>
    <n v="4960666.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1853637.030000001"/>
    <n v="16289383.18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2205779.79"/>
    <n v="191844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67239962.070000008"/>
    <n v="66980385.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en blanco)"/>
    <s v="99 - MULTIPROVINCIAL"/>
    <n v="0"/>
    <n v="10011126.4"/>
    <n v="9400715.85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065977.1500000004"/>
    <n v="5643258.82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0"/>
    <n v="1753985"/>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5883708.5099999998"/>
    <n v="5575969.729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4751874.8000000007"/>
    <n v="467464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552245.14999999991"/>
    <n v="508568.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en blanco)"/>
    <s v="99 - MULTIPROVINCIAL"/>
    <n v="0"/>
    <n v="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88496.43"/>
    <n v="88496.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593861.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063149.1799999997"/>
    <n v="4056328.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489860.5"/>
    <n v="2301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784150.670000002"/>
    <n v="35816452.1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1870541.539999999"/>
    <n v="18993307.3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6120718.210000001"/>
    <n v="15701078.12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5379264.9600000028"/>
    <n v="597124.91999999993"/>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190267.5"/>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1877.100000000006"/>
    <n v="21877.1"/>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098000"/>
    <n v="1555794"/>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3303214.61"/>
    <n v="3301616.4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62993058.52000001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91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786648.820000002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9775158.62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0364043.509999998"/>
    <n v="60080015.7100000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5479086"/>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563171.2600000016"/>
    <n v="8302068.26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313342"/>
    <n v="1309539.589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400234"/>
    <n v="394812.66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121274.53999999998"/>
    <n v="94096.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981620.66"/>
    <n v="7893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5 - ALQUILERES Y RENTAS"/>
    <s v="N"/>
    <s v="00 - N/A"/>
    <s v="10 - FONDO GENERAL"/>
    <s v="(en blanco)"/>
    <s v="99 - MULTIPROVINCIAL"/>
    <n v="0"/>
    <n v="39025"/>
    <n v="19512.4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745875"/>
    <n v="743500.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445000.00999999978"/>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420000"/>
    <n v="14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2120.46"/>
    <n v="387379.66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2732"/>
    <n v="3627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405535.7"/>
    <n v="403622.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48462.12"/>
    <n v="247462.5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3956497.5799999996"/>
    <n v="3953757.9300000016"/>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4161071.7800000003"/>
    <n v="407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613326.92000000004"/>
    <n v="590788.00999999989"/>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332468.61"/>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546188.8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28052823.96000004"/>
    <n v="716983743.88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
    <n v="17723302.38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70216283.13"/>
    <n v="139436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28054919"/>
    <n v="57046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5847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2990457.21000002"/>
    <n v="100331605.11000001"/>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9250000"/>
    <n v="35170145.32999999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8076641.140000001"/>
    <n v="8994042.25000000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6930529.21"/>
    <n v="3688203.3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7104375.029999997"/>
    <n v="22861081.8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284360"/>
    <n v="228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2659127.359999999"/>
    <n v="20256090.140000001"/>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684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606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3752666.129999999"/>
    <n v="13290016.6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0510096.459999993"/>
    <n v="5687319.020000000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9686171.330000002"/>
    <n v="8248329.37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4113919.81"/>
    <n v="138548755.96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456097.6699999999"/>
    <n v="6039809.3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117899.16"/>
    <n v="6777014.2200000016"/>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614811.109999999"/>
    <n v="10520984.02999999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1879543.75"/>
    <n v="802881.06"/>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3948"/>
    <n v="417762.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6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5061426.41"/>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1755948.5499999998"/>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4"/>
    <n v="28997.510000000002"/>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69335"/>
    <n v="21522.5"/>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323391.30000000005"/>
    <n v="13307.23"/>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34008758.230000004"/>
    <n v="26118390.890000001"/>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886575.98"/>
    <n v="1743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331655.8899999997"/>
    <n v="2156597.00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8778442.070000004"/>
    <n v="6550671.010000000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45302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450000"/>
    <n v="409243423.17000002"/>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2051172.2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12188208.859999999"/>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82407533"/>
    <n v="379600051.4599998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37209014"/>
    <n v="36959132.5"/>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650465"/>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5560800"/>
    <n v="64303429.039999992"/>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17421664"/>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5904459.85000001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0714911"/>
    <n v="105963016.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96990.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15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71264000"/>
    <n v="63597204.960000001"/>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797851.9"/>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625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70 - DONACION EXTERNA"/>
    <s v="(en blanco)"/>
    <s v="99 - MULTIPROVINCIAL"/>
    <n v="0"/>
    <n v="60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17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4872172"/>
    <n v="12213358.59"/>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42986.8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55816678"/>
    <n v="200097556.41000003"/>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49999994"/>
    <n v="4091296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9785000"/>
    <n v="13124884.7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75086806"/>
    <n v="3105213572.42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4121229"/>
    <n v="459441865.3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37500449.53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6441524.80000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521327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74634559.62"/>
    <n v="271704032.10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17883219"/>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61452000"/>
    <n v="50003883.66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900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41050675"/>
    <n v="27891885.88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7502652.3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10746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08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525000"/>
    <n v="167576.509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310731000"/>
    <n v="291973595.6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9859378"/>
    <n v="11560421.34000000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14927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139870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99685"/>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2420855.779999999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99438.77"/>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628066.7100000002"/>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4487435"/>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387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5280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68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53563285"/>
    <n v="451397281.7900002"/>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49536793"/>
    <n v="4953679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7300201.340000004"/>
    <n v="43188121.379999995"/>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20 - FONDOS CON DESTINO ESPECÍFICO"/>
    <s v="(en blanco)"/>
    <s v="99 - MULTIPROVINCIAL"/>
    <n v="0"/>
    <n v="1352300"/>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066800.460000001"/>
    <n v="63605183.550000012"/>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7038444"/>
    <n v="7038388.1500000013"/>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3680382.38999999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88055.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7630002"/>
    <n v="5185354.1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2072463"/>
    <n v="73355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050118"/>
    <n v="29767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28991.620000001"/>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7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186728"/>
    <n v="405291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700014"/>
    <n v="12201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548134"/>
    <n v="2082720.20000000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43204"/>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406963"/>
    <n v="1105117.279999999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320824"/>
    <n v="9079583.470000000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9826"/>
    <n v="64385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2973044.200000003"/>
    <n v="34879113.57"/>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0822038"/>
    <n v="8572618.179999997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012400"/>
    <n v="11453725.55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959600"/>
    <n v="29595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585327.52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681543.4700000000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40000000014"/>
    <n v="47199.96000000000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4"/>
    <n v="485859.8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98593.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301702.40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70476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1094863.23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98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12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66455"/>
    <n v="114332009.14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1027515"/>
    <n v="20999083.359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20030"/>
    <n v="15416661.90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3774268"/>
    <n v="3533563.959999999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27577"/>
    <n v="52757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2313403.9"/>
    <n v="2175427.7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732185"/>
    <n v="719029.2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2976065"/>
    <n v="2748569.05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22708"/>
    <n v="3519679.590000000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431714.14"/>
    <n v="2356912.65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017731.46"/>
    <n v="1894403.31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904199.5"/>
    <n v="806626.7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71275"/>
    <n v="419744.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5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14449"/>
    <n v="214155.91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5787"/>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41676"/>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3691.63"/>
    <n v="165862.78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23534"/>
    <n v="5119598.899999999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6178631.3700000001"/>
    <n v="6125816.389999998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39276282.979999997"/>
    <n v="39273449.52999999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452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456831.1099999994"/>
    <n v="5456831.1099999985"/>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629165.9600000002"/>
    <n v="1611172.49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886013.95000000007"/>
    <n v="835211.0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00000"/>
    <n v="400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37443000"/>
    <n v="34449465.609999999"/>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56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862000"/>
    <n v="4768968.189999999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74100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3003068"/>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630620844.1900001"/>
    <n v="2565036709.739999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32566278.28999999"/>
    <n v="227187174.4399999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79000000"/>
    <n v="262367768.6599998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99837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36765.64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951255.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6179964.3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85130697.74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15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3205341.40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738890316.62"/>
    <n v="725684003.47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55500000"/>
    <n v="213866618.4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525900000"/>
    <n v="301992951.73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55500000"/>
    <n v="348226784.73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12000000"/>
    <n v="99459911.84999997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201030030.76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20 - FONDOS CON DESTINO ESPECÍFICO"/>
    <s v="(en blanco)"/>
    <s v="99 - MULTIPROVINCIAL"/>
    <n v="0"/>
    <n v="14200000"/>
    <n v="707958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54208.4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891555.19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79975904.20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65774790.0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86735000"/>
    <n v="58046086.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407229.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89800000"/>
    <n v="88317955.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706719.78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61815796.64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48865527"/>
    <n v="20359386.36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11556258.66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500000"/>
    <n v="4653845.36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37115164.1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44170115.90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61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97215.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7321960.349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8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0110290"/>
    <n v="17154872.91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2634914.90000001"/>
    <n v="113843996.3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6060912.23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26289439.93000001"/>
    <n v="224426945.8999998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55048265.500000007"/>
    <n v="54790929.26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8697222.57"/>
    <n v="28695820.76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8581942.7799999993"/>
    <n v="8384334.68000000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199999997"/>
    <n v="19863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875801.7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9045"/>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59999999"/>
    <n v="17639214.7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4701410.1099999994"/>
    <n v="4381514.8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67181.06"/>
    <n v="2473806.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298757.4500000002"/>
    <n v="5549811.620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5154018.34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4246737.290000001"/>
    <n v="13827978.33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204728.8700000001"/>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426168.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0119.989999999998"/>
    <n v="2911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40055.8899999999"/>
    <n v="472055.750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5987880.4199999999"/>
    <n v="5910261.799999998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9654233.43"/>
    <n v="15548611.25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1055652.67"/>
    <n v="7769229.749999997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5"/>
    <n v="1062559952.99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90360571.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45910997.55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64194709.16999996"/>
    <n v="763822530.42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683501.4"/>
    <n v="582554.58000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200000"/>
    <n v="36626305.02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7536003.269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5"/>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680915485.92999983"/>
    <n v="620729898.8999998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63566050.9999998"/>
    <n v="1360952713.64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9908148.49000004"/>
    <n v="175967892.44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207290666.8399999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903982.3600000013"/>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63923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509808.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523174.4500000002"/>
    <n v="7185808.1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899999999"/>
    <n v="1638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28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79999999"/>
    <n v="3822992.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
    <n v="16522668.27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9582904.159999996"/>
    <n v="30170351.23999999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97500000"/>
    <n v="79529728.1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300670572.23000002"/>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3666345.61000001"/>
    <n v="183666300.9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38033926.319999993"/>
    <n v="38033903.44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381712.07"/>
    <n v="25381712.07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499999994"/>
    <n v="3857197.550000001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1336610.050000001"/>
    <n v="8325641.180000001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1936568.29"/>
    <n v="1713029.77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32479.9199999999"/>
    <n v="4404091.8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66563.46"/>
    <n v="98257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598991.67999999993"/>
    <n v="517914.7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69425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425964.47"/>
    <n v="322602.3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5815.65"/>
    <n v="63262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9470.7100000009"/>
    <n v="6867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859634.5699999998"/>
    <n v="1784009.5799999994"/>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70785885.87"/>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44963962.130000003"/>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8999999"/>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4292219.959999997"/>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7594410.649999999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6886057.0700000003"/>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790882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667287.390000001"/>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0929081"/>
    <n v="10814944.119999999"/>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30225318"/>
    <n v="30218193.809999995"/>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7603000"/>
    <n v="12683780.79000000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39559000"/>
    <n v="130349974.63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3255041"/>
    <n v="22943083.87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248974.4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821500"/>
    <n v="1729224.7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73834.6199999999"/>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000000000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8401.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1524422.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8438496"/>
    <n v="7758818.9000000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53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9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55723.7400000000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3455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756842612.7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24573425"/>
    <n v="713690071.3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8270982.8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327920511"/>
    <n v="276704495.39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867310.4999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113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15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2140000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104398005.03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101585405"/>
    <n v="97377908.53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6319425.88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4300451.68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116200404.52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34203980.62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7873888.1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78122520"/>
    <n v="253410048.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89112470"/>
    <n v="88729213.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5100612.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76000000"/>
    <n v="21543046.05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77842400"/>
    <n v="26089723.61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1.99999997"/>
    <n v="74373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303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3787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5872451.2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779086.2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5111864.4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8705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87922.4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517456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2124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676671.77999999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69567334.82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6639960"/>
    <n v="44089567.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5911233.58999998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802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497112.67"/>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92228.3300000001"/>
    <n v="5250281.66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371060"/>
    <n v="6145521.38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757303.43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21030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587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300000001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422672.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108666299.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8487188.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3079775.9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357209"/>
    <n v="93312886.50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9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156200"/>
    <n v="13145203.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35000"/>
    <n v="12496611.7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629278.1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99821.5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89973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571000"/>
    <n v="5506353.40000000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816220"/>
    <n v="746535.8700000001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990300"/>
    <n v="1491998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2983980"/>
    <n v="2981972.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9849.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882905"/>
    <n v="32332996.73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32415633.03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6403998.31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2486516"/>
    <n v="81804089.74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22514414.98"/>
    <n v="22050294.45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53422.519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115000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1291757.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793000"/>
    <n v="454685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1422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88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1010649.99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5297623.53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958370.89999999991"/>
    <n v="870787.30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251533.4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419391.4000000004"/>
    <n v="2399766.940000000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5192.83"/>
    <n v="1433841.150000000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4849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6827296.49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87004.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0000000003"/>
    <n v="383867.1000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60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1534.2000000002"/>
    <n v="2526021.6199999996"/>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50630465.47999999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54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981254.02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153000"/>
    <n v="2119139.18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578000"/>
    <n v="54245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731000"/>
    <n v="172479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750234.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755426.6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713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98801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610160.7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221281.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20000"/>
    <n v="1095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65879.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864178.4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381000"/>
    <n v="1359486.980000000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857099943.17999959"/>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216500000"/>
    <n v="201845885.72000003"/>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71056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69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107788297.34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99422000"/>
    <n v="92293618.200000033"/>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1746987"/>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6111067.17000008"/>
    <n v="515395037.74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386466379.8"/>
    <n v="1215521411.840000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6589132.639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0"/>
    <n v="85000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1330109"/>
    <n v="173479629.55999997"/>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1400776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2627954.82000000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5671295"/>
    <n v="15248432.83999999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0896516"/>
    <n v="30419060.99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557000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600000"/>
    <n v="27547609.01000000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2630000"/>
    <n v="1927330.63"/>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482938.0800000001"/>
    <n v="2743134.4"/>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2298313.2000000002"/>
    <n v="1453408.52"/>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3912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3552459.79"/>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764312.39999999991"/>
    <n v="428326.54"/>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4500585.61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18809428.59"/>
    <n v="10675440.580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322345194.28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32100000"/>
    <n v="29974669.25000000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1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8010405.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795320.589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740029.0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2200000"/>
    <n v="15373836.49000000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500000"/>
    <n v="926522.2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7010000"/>
    <n v="12870270.61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42300000"/>
    <n v="41032812.05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4600000"/>
    <n v="35396803.979999982"/>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4410000"/>
    <n v="7003158.750000000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11058179.9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399992.6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320016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546216.1499999999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1247034.84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2202738.1"/>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10962877.09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6830301.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55646202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99999.989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102053122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853821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72362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8698644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72897195.98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8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748016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34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3341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7916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158376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24466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873800.00000000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78682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88673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251067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302472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44949827.05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6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45888627.15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210134078.4200001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45912627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385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21676327"/>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871408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948414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33592173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6723990"/>
    <n v="336059130.3900001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275162"/>
    <n v="58240821.240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402287"/>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145164"/>
    <n v="46076557.2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5171000"/>
    <n v="24968379.47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5043367"/>
    <n v="4790155.5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266926"/>
    <n v="26525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5184127.65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334000"/>
    <n v="212667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7595015.670000002"/>
    <n v="36749252.01999998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0769439"/>
    <n v="10769242.63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6522996.520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4779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5877270"/>
    <n v="12703075.67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574783"/>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4338571"/>
    <n v="13161619.93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978643"/>
    <n v="2639252.2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543522.74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5044"/>
    <n v="25482.53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158452"/>
    <n v="158451.4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510000"/>
    <n v="8480369.220000000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880099.410000001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42633"/>
    <n v="42559.0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316248.8499999999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839971.8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1062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7176475"/>
    <n v="2998345.35"/>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1188211.1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4743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5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8133856"/>
    <n v="6244652.099999999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481611"/>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60887"/>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78509"/>
    <n v="110929.72"/>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7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1214083"/>
    <n v="720791.74"/>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13986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4897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698595.05"/>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1035223.0900000001"/>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9195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22313886.710000001"/>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550097.77"/>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53129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33100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10968043.4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11315873"/>
    <n v="11140732.52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9245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60809"/>
    <n v="2657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84313.78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472166"/>
    <n v="29149483.00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492887"/>
    <n v="7492886.920000000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4995220"/>
    <n v="4219380.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933796"/>
    <n v="2220053.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842154.3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8287555"/>
    <n v="8051881.95000000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70849.1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627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16000"/>
    <n v="365961.329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50958.239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7729410"/>
    <n v="7546576.24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384015"/>
    <n v="4249099.33"/>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30000"/>
    <n v="143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2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8446"/>
    <n v="198445.7400000000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1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78659604.33000004"/>
    <n v="778659600.3699997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94082313.67000002"/>
    <n v="194082295.49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6385789"/>
    <n v="106385784.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97289810"/>
    <n v="95056773.7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7926062"/>
    <n v="14927425.35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3995566"/>
    <n v="13265813.90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441935"/>
    <n v="7188001.43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5603471"/>
    <n v="34023131.17000000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4944899"/>
    <n v="14940822.57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1173252"/>
    <n v="7365579.87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1028563"/>
    <n v="164150846.54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0651086"/>
    <n v="48167640.69000001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324356"/>
    <n v="3628820.65"/>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501112"/>
    <n v="1498891.09"/>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552719"/>
    <n v="1543299.289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63902"/>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247136"/>
    <n v="245728.5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67197"/>
    <n v="631329.26000000013"/>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6229662"/>
    <n v="25798190.87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9128776"/>
    <n v="18369503.56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5212367"/>
    <n v="85212366.47000001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7729739"/>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0925063"/>
    <n v="10925061.68000000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101203.1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894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482240"/>
    <n v="3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492277.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5596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2558138.619999999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852408"/>
    <n v="7816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146000"/>
    <n v="13386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62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197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272022.24"/>
    <n v="186527.650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128338"/>
    <n v="51936839.48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9442967"/>
    <n v="39201024.7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23663964.64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323200"/>
    <n v="7197076.45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5734131"/>
    <n v="5539628.85999999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5557062.64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43847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4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1184102.9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298593.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0270177"/>
    <n v="4871743.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8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722706.4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7518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5206.4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623903.1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394481.1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24770.23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51176.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8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6659000"/>
    <n v="4167217.499999999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3841245"/>
    <n v="504090639.36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7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19382.08000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71281008"/>
    <n v="70983107.43000000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6745000"/>
    <n v="36570054.46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386517"/>
    <n v="138595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86790"/>
    <n v="610010.67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34627"/>
    <n v="334367.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021537.85"/>
    <n v="2021537.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96321.51"/>
    <n v="2951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267925"/>
    <n v="1267924.87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658400.0500000007"/>
    <n v="8283560.03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808915"/>
    <n v="1312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61905"/>
    <n v="3958209.78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298898"/>
    <n v="29889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813591.64"/>
    <n v="2404590.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225724.35"/>
    <n v="32124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7339325.8200000003"/>
    <n v="7313201.680000000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477474.2599999993"/>
    <n v="2423290.71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5395500"/>
    <n v="5306217.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17529.99"/>
    <n v="40222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30450.89"/>
    <n v="756759.6800000001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681745.2"/>
    <n v="645085.19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74225.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2.36"/>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20481.8"/>
    <n v="220319.8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494426.57"/>
    <n v="494426.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43438"/>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50667.450000000012"/>
    <n v="50667.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27240.55"/>
    <n v="72367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26722.18"/>
    <n v="103180.37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0359523.039999999"/>
    <n v="10298625.21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502493.89"/>
    <n v="500983.63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1327688.199999999"/>
    <n v="2349402.2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898307.0100000002"/>
    <n v="1835454.089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0455870.75999999"/>
    <n v="210455869.760000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8128003.849999994"/>
    <n v="34294696.37000000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617806.389999997"/>
    <n v="29617806.39000000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965583.44000000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9049509.5000000019"/>
    <n v="9049149.14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200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2531973.63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272750"/>
    <n v="271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7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227534.1799999997"/>
    <n v="3218248.65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031075.8399999999"/>
    <n v="6253965.819999999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654990.13"/>
    <n v="2246448.4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777373.74"/>
    <n v="3870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65257.6199999996"/>
    <n v="246513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5069104.8099999996"/>
    <n v="3126145.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804769.22000000009"/>
    <n v="803759.220000000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7799.8"/>
    <n v="77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6999999996"/>
    <n v="270656.26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83770.8399999999"/>
    <n v="1083012.8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2147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4683.40000000014"/>
    <n v="311758.8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7"/>
    <n v="14602.869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4430.4199999999"/>
    <n v="6171867.92000000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324233.6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2125642.7600000002"/>
    <n v="1628489.509999999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286401.6300000004"/>
    <n v="1912872.6400000001"/>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3414626.01000005"/>
    <n v="27118756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73293309.289999992"/>
    <n v="73182807.909999996"/>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29484.799999999959"/>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305214.099999994"/>
    <n v="35789641.369999997"/>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9011106.4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448815.6299999999"/>
    <n v="3652890.5300000003"/>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5"/>
    <n v="10228829.3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504938.4"/>
    <n v="2504938.4000000004"/>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7112444.379999999"/>
    <n v="14984675.63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4075979.27"/>
    <n v="14075978.28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392701.4900000012"/>
    <n v="2519110.950000000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1741757.460000008"/>
    <n v="18121822.2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9058350"/>
    <n v="3978456.66"/>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599999999"/>
    <n v="1341170.7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1061255.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1000000015"/>
    <n v="614994.10000000009"/>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23280.51"/>
    <n v="420931.25"/>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322568.57"/>
    <n v="1275137.52"/>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219690.249999998"/>
    <n v="10909604.2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361374.6399999987"/>
    <n v="6554464.700000000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3958000"/>
    <n v="39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02159"/>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377275"/>
    <n v="377274.6599999999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560000"/>
    <n v="482191.58"/>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3995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9664000"/>
    <n v="6865891.83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1074345"/>
    <n v="8486826.289999999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991339"/>
    <n v="8530380.13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671002"/>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58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3549642"/>
    <n v="2952387.2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88184.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214499.2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5757353"/>
    <n v="5665892.799999998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564775"/>
    <n v="1356867.1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325482"/>
    <n v="954218.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452410"/>
    <n v="8761235.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100000"/>
    <n v="96817.01"/>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71300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1"/>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0050280"/>
    <n v="269925018.41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375000"/>
    <n v="53175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8382799"/>
    <n v="7614138.580000000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820846.640000000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52043"/>
    <n v="752042.2599999997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1"/>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20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1012625"/>
    <n v="20981888.2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172917"/>
    <n v="2993275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5370856"/>
    <n v="5301332.51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0"/>
    <n v="535079"/>
    <n v="5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2120221"/>
    <n v="2098735.3100000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233856"/>
    <n v="4205726.780000001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7833059.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886983"/>
    <n v="88618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33127.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54784.4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41807.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4106378"/>
    <n v="53982524.7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676042"/>
    <n v="1949141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367975"/>
    <n v="10367381.8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0"/>
    <n v="773492"/>
    <n v="772600.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7331084"/>
    <n v="7288887.3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792990"/>
    <n v="2784940.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2689405"/>
    <n v="2561276.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6386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601200"/>
    <n v="259619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en blanco)"/>
    <s v="99 - MULTIPROVINCIAL"/>
    <n v="0"/>
    <n v="2499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6493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446982"/>
    <n v="18321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7132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500012"/>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20 - FONDOS CON DESTINO ESPECÍFICO"/>
    <s v="(en blanco)"/>
    <s v="99 - MULTIPROVINCIAL"/>
    <n v="0"/>
    <n v="1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36236.01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711508.0000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16709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67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660000"/>
    <n v="65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0"/>
    <n v="7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2250000"/>
    <n v="1784703.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10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3397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1 - SERVICIOS BÁSICOS"/>
    <s v="N"/>
    <s v="00 - N/A"/>
    <s v="10 - FONDO GENERAL"/>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6400000"/>
    <n v="4967808.56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4269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99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4900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409498.0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16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3249062"/>
    <n v="33091973.09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834895"/>
    <n v="10470416.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7073482"/>
    <n v="68996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3911734"/>
    <n v="3896445.13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511471"/>
    <n v="1511470.91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37665.59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250000"/>
    <n v="231312.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15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910810"/>
    <n v="5180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578894"/>
    <n v="5913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20 - FONDOS CON DESTINO ESPECÍFICO"/>
    <s v="(en blanco)"/>
    <s v="99 - MULTIPROVINCIAL"/>
    <n v="0"/>
    <n v="3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031380"/>
    <n v="1819221.93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1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17849378"/>
    <n v="12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2571087"/>
    <n v="25710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051796"/>
    <n v="931783.8499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22653577"/>
    <n v="2725240.95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19089979"/>
    <n v="418476524.30999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30000500"/>
    <n v="129854799.9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37997064"/>
    <n v="137143759.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0"/>
    <n v="2783375"/>
    <n v="2416793.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0708610"/>
    <n v="30390958.6799999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01313"/>
    <n v="6599261.98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1329250"/>
    <n v="9831392.3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878030.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150000"/>
    <n v="14993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2209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125000"/>
    <n v="27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969748"/>
    <n v="6893484.46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323894"/>
    <n v="140903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3000001"/>
    <n v="1233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600002"/>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3313945"/>
    <n v="27241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95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500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111084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53001"/>
    <n v="5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76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629674"/>
    <n v="500515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58150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0372893"/>
    <n v="369881251.58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124915548"/>
    <n v="124764135.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47559440"/>
    <n v="47442446.4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en blanco)"/>
    <s v="99 - MULTIPROVINCIAL"/>
    <n v="0"/>
    <n v="10012047"/>
    <n v="9972208.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7550828"/>
    <n v="37333920.4599999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433716"/>
    <n v="12433714.42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100000"/>
    <n v="998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362283.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843980"/>
    <n v="3349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599834"/>
    <n v="159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456459"/>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5680.45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2003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784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909808"/>
    <n v="1072608.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764164"/>
    <n v="5443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916.1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324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8429073"/>
    <n v="7879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932917"/>
    <n v="4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5378487"/>
    <n v="5346200.4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012160"/>
    <n v="867816.23999999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715460.16000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2929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2469000"/>
    <n v="17606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2029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1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46201.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6074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695318625"/>
    <n v="693719527.08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6333937"/>
    <n v="395223638.38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89661263"/>
    <n v="280761599.63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0"/>
    <n v="1528897"/>
    <n v="141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2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94264321"/>
    <n v="93968881.790000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5687372"/>
    <n v="55447955.1499999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8406013.84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214084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985760.74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23219681"/>
    <n v="22561733.7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468535"/>
    <n v="26389691.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3519982"/>
    <n v="56174103.04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99966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9330000"/>
    <n v="13350030.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20256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4902704"/>
    <n v="35510861.2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78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3160481.83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893330"/>
    <n v="4075387.11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259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675200"/>
    <n v="4105441.7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138906"/>
    <n v="2943765.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406401"/>
    <n v="323148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55708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5530000"/>
    <n v="5180113.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456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522295.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488934"/>
    <n v="171679.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47963710"/>
    <n v="145780859.04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248605"/>
    <n v="1512917.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14916126"/>
    <n v="10494587.06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7571174"/>
    <n v="3325996.77"/>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3548495"/>
    <n v="3539089.53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835833.3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1965532"/>
    <n v="1950091.9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535025.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1643350"/>
    <n v="1280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1100000"/>
    <n v="990240.99"/>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11220327"/>
    <n v="9101910.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20 - FONDOS CON DESTINO ESPECÍFICO"/>
    <s v="(en blanco)"/>
    <s v="99 - MULTIPROVINCIAL"/>
    <n v="0"/>
    <n v="200000"/>
    <n v="151834.76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36635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204648.8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7322042"/>
    <n v="6141118.409999998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4043836"/>
    <n v="400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492667"/>
    <n v="43128291.67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2789134"/>
    <n v="12785542.89000000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446185"/>
    <n v="443833.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051766"/>
    <n v="6051764.829999999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200000"/>
    <n v="10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559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7546548"/>
    <n v="17356011.25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3963916.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3986664"/>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409852"/>
    <n v="2409849.110000000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999838.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3892928.38"/>
    <n v="397576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7858900"/>
    <n v="315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395241.6999999993"/>
    <n v="5113229.689999998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293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328428.9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693004047.88"/>
    <n v="684439931.72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53151150.73999998"/>
    <n v="148971319.82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663771"/>
    <n v="94873178.65000015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2173994.53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8386100"/>
    <n v="2543925.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3570619.04"/>
    <n v="2848912.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2524494"/>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880000"/>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1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2806617.620000005"/>
    <n v="37854832.86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1806449.6"/>
    <n v="133368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582400"/>
    <n v="17457233.17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1035000"/>
    <n v="950473.1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774543.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799110.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72808435.18000001"/>
    <n v="247253538.73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10499973.870000001"/>
    <n v="7736841.62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6779312.0199999996"/>
    <n v="4854018.229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3000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8125360"/>
    <n v="6895747.08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274239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727577.49"/>
    <n v="712789.1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26350000"/>
    <n v="247876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687694"/>
    <n v="6774041.010000000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144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5272.7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691000"/>
    <n v="309119.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96142"/>
    <n v="3911.2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971419"/>
    <n v="635099.6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4072588.18"/>
    <n v="3805815.65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421445"/>
    <n v="421444.0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403092"/>
    <n v="353091.589999999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3506415"/>
    <n v="26890784.91000000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88055996.7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419177.93"/>
    <n v="4140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6515127.21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8268502.140000001"/>
    <n v="83088302.7999999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101710965.03"/>
    <n v="100587032.13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188041.2599999998"/>
    <n v="5764302.34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9024583.3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0"/>
    <n v="1200000"/>
    <n v="119592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414450.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899999999"/>
    <n v="13911520.34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900239.150000006"/>
    <n v="66566549.1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4378476.76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20400978.039999999"/>
    <n v="13660607.21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7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1996543.08"/>
    <n v="10750870.39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600000005"/>
    <n v="3787643.2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221000"/>
    <n v="11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824180.91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118182.75"/>
    <n v="1043842.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04521.090000000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246370.68"/>
    <n v="246370.669999999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8755508.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1790547.790000001"/>
    <n v="11535043.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35885359.33999997"/>
    <n v="426164521.4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90753161.659999996"/>
    <n v="61532201.86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81811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60600000"/>
    <n v="58778967.16000001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8936466.78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858214.2599999998"/>
    <n v="1851629.8499999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1625240.8399999999"/>
    <n v="1625240.42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8986140.950000003"/>
    <n v="8962587.579999996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50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7255383.770000003"/>
    <n v="47255383.76999998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833735.819999995"/>
    <n v="13615447.94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7645299.649999995"/>
    <n v="17244217.8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492514.29999999981"/>
    <n v="492514.3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562998.6100000013"/>
    <n v="7386552.070000001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14231.7900000007"/>
    <n v="1814231.7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569759.7499999995"/>
    <n v="3569759.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42205.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7999999993"/>
    <n v="129588.180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319040.9899999998"/>
    <n v="2292495.8499999996"/>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6146496.880000001"/>
    <n v="16088918.13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19887770.189999998"/>
    <n v="19364761.96999999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039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035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610000"/>
    <n v="126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8953000"/>
    <n v="894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0530000"/>
    <n v="105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21924767.00000012"/>
    <n v="821184519.4799997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1098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48911617"/>
    <n v="167910308.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240000"/>
    <n v="177912.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257709"/>
    <n v="124771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67470.1000000001"/>
    <n v="1247714.6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746836.96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51979.3999999999"/>
    <n v="1231716.3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454674.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1690639.59"/>
    <n v="111171486.87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646953.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8506287.009999998"/>
    <n v="37072001.6399999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793985"/>
    <n v="2625334.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14400000"/>
    <n v="10619693.88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5710000"/>
    <n v="20464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2708893.590000004"/>
    <n v="32352760.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8676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23751.36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139073.46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70425.15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6991.36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1364819.399999999"/>
    <n v="29605214.6199999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694235.810000001"/>
    <n v="8102828.139999997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2536183.190000001"/>
    <n v="17691565.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33469000"/>
    <n v="27618383.62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670000"/>
    <n v="2834847.61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364850"/>
    <n v="2442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479670"/>
    <n v="8799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1550158"/>
    <n v="96304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5816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8334172"/>
    <n v="20658226.01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8488776.5500000007"/>
    <n v="5693779.88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265000"/>
    <n v="1264166.67"/>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89414.1200000000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63057173.64999998"/>
    <n v="361480115.1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80021180.350000009"/>
    <n v="56326561.60999998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5381097.000000007"/>
    <n v="45365655.05999996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7797"/>
    <n v="16414254.81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8067870.11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3019413.52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11668620.97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900000004"/>
    <n v="7590397.83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690718.6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51907"/>
    <n v="4034350.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3304106.5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57650.98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85699.1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54578"/>
    <n v="1104772.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1"/>
    <n v="20233.5999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11746208.5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3204835.8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7139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298805"/>
    <n v="11298725.89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594191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409761.46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599794"/>
    <n v="2599253.55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226061"/>
    <n v="226060.5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1829329"/>
    <n v="11113655.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9892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509583"/>
    <n v="7499973.38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213339"/>
    <n v="21106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39044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781457.579999999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128480.79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32315"/>
    <n v="132314.04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54224"/>
    <n v="405370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3167921"/>
    <n v="3167276.349999999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1938725.67000002"/>
    <n v="161856585.4600000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39931733.910000004"/>
    <n v="27880248.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1731538.420000002"/>
    <n v="21721225.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516899.91"/>
    <n v="26613783.61999998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32115.20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0635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650000"/>
    <n v="2359199.73"/>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594550"/>
    <n v="854734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0598.17"/>
    <n v="27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1709365"/>
    <n v="21550171.81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883500"/>
    <n v="1444477.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5152052"/>
    <n v="15148489.65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47000"/>
    <n v="46528.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636069.99"/>
    <n v="4017789.86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006869.09"/>
    <n v="2350408"/>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8150679.0999999996"/>
    <n v="35582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104896.52"/>
    <n v="2885164.82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1458544.9"/>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73259.39"/>
    <n v="696882.7100000000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8816"/>
    <n v="458061.57"/>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01699.86000000002"/>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306167.65000000002"/>
    <n v="167326.78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28260.41"/>
    <n v="9538377.74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49793.01"/>
    <n v="1462883.87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4375739.13999999"/>
    <n v="312050148.85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35078468.86000001"/>
    <n v="133548891.83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122722091"/>
    <n v="86162895.95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2253599"/>
    <n v="30751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433007"/>
    <n v="41537684.6699999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943889"/>
    <n v="18169072.4299999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6791633.4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2752777.89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609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670985.8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48023.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635000"/>
    <n v="1819830.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5596000"/>
    <n v="1981281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3912700"/>
    <n v="33292313.8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404587.109999999"/>
    <n v="16037825.2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9864311"/>
    <n v="15686443.1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34053613.53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098774"/>
    <n v="8508588.64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87507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858903"/>
    <n v="3038994.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917.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616408.84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627088.1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789228.029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1020.010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1770"/>
    <n v="14073582.1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498371.7699999996"/>
    <n v="6057923.32000000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10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51448"/>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104486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79242095.5"/>
    <n v="76462644.28999999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68872896.870000005"/>
    <n v="54028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9304462.5"/>
    <n v="19642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0373986.050000001"/>
    <n v="10026847.97999999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9342883.7599999998"/>
    <n v="8189179.320000002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21889.719999999"/>
    <n v="10738849.4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24988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424920.3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176079.61"/>
    <n v="176079.610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440815.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934038.69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7926999.54"/>
    <n v="1810138.15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5638183.57"/>
    <n v="6472676.44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461931.050000000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67477.2799999999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24018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503058.0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0000000002"/>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4177166.059999999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3456272.9499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376876507.94000006"/>
    <n v="373857898.4600001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08179742.68000001"/>
    <n v="107139850.78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85337199.24000001"/>
    <n v="58219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47545243.759999998"/>
    <n v="3715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1980179.289999999"/>
    <n v="50074724.32000000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5453742"/>
    <n v="14519254.17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9235042.87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6500470.75"/>
    <n v="95069387.70999997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647199.34"/>
    <n v="355097.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01 - DISTRITO NACIONAL"/>
    <n v="0"/>
    <n v="304551.75"/>
    <n v="247051.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5568213.66999999"/>
    <n v="196189452.04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63391189.85999998"/>
    <n v="261217076.2900000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916863"/>
    <n v="6730328.079999999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1916865.58"/>
    <n v="1224377.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5103896.3900000006"/>
    <n v="2755112.4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8966738.560000002"/>
    <n v="42152467.39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36260.31"/>
    <n v="1320257.6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929667"/>
    <n v="3870565.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366924.7000000002"/>
    <n v="2283072.700000000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668940"/>
    <n v="4209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1296377.0999999999"/>
    <n v="753106.67999999993"/>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01 - DISTRITO NACIONAL"/>
    <n v="0"/>
    <n v="33276"/>
    <n v="30197.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06636"/>
    <n v="8664236.919999999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550325.5500000003"/>
    <n v="2728834.11"/>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46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107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585197.19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44566"/>
    <n v="9876757"/>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218040"/>
    <n v="21803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541801"/>
    <n v="729097636.86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238130466.33000001"/>
    <n v="166260386.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8805933.6700000018"/>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97045751.67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43860753.210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7501465.2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432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7655738.5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969453.52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65337014.09"/>
    <n v="14127966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705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49489815"/>
    <n v="49489814.16999998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6306448.66"/>
    <n v="9899805.709999995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03194843.79000001"/>
    <n v="73263469.76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23163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8413898.290000007"/>
    <n v="40945363.7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2239068.43"/>
    <n v="8996499.97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599639.92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381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3081588.13"/>
    <n v="2723632.8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9415.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7051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4096706.42"/>
    <n v="2791164.5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155011.7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8383860.219999999"/>
    <n v="26408826.07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2563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033570.599999994"/>
    <n v="26703166.21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842000"/>
    <n v="50841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47941"/>
    <n v="7647104.939999999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075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31619.279999999999"/>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70000000019"/>
    <n v="92372.76000000000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8719534"/>
    <n v="118523444.58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944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6529386.09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466826.03000000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4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747000"/>
    <n v="6126126.2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244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115554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675509.51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610740.77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832200"/>
    <n v="594558.1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5000396.31999999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33040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550559.6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820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581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59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500783"/>
    <n v="2381774.32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32475434.6500001"/>
    <n v="1305263926.92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19551030"/>
    <n v="10790318.5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4999999"/>
    <n v="16649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30281416"/>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93364639"/>
    <n v="182908079.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5239848.73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525000"/>
    <n v="485426.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50099952.00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68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6200044.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9000000"/>
    <n v="15671675.4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789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8044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4916240.84999999"/>
    <n v="80551128.41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84700685.310000002"/>
    <n v="62693025.8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6065000"/>
    <n v="65674927.56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7468532.449999999"/>
    <n v="7351393.90999999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34538844.159999996"/>
    <n v="25185875.31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5453847.87"/>
    <n v="69766805.24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99335302.44"/>
    <n v="268352378.1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876880.63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9286523.439999998"/>
    <n v="39467357.75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4680773.9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525769.5600000005"/>
    <n v="13315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8909354.599999999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848554.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5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47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3145564.2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5196538.5"/>
    <n v="409883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2324558.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493000.34"/>
    <n v="7906476.8100000005"/>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951712"/>
    <n v="3950779.7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552942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38572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91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8177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1425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50509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74931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7886282.000000000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7221660562.9900007"/>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483914921.9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41684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612690810"/>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421066062.9999998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8079340.00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230200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62199461.99999994"/>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882225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8686771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30748709.999999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101013211.0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706876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2860496"/>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8850984.00000001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40346614"/>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7515907.000000015"/>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66933653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530600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251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33145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934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50 - CRÉDITO INTERNO"/>
    <s v="(en blanco)"/>
    <s v="99 - MULTIPROVINCIAL"/>
    <n v="0"/>
    <n v="150000000"/>
    <n v="15000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2753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50 - CRÉDITO INTERNO"/>
    <s v="(en blanco)"/>
    <s v="99 - MULTIPROVINCIAL"/>
    <n v="0"/>
    <n v="150000000"/>
    <n v="15000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7480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8707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14098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1004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7069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206831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90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31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532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50 - CRÉDITO INTERNO"/>
    <s v="(en blanco)"/>
    <s v="99 - MULTIPROVINCIAL"/>
    <n v="0"/>
    <n v="300000000"/>
    <n v="300000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327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8386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8663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50 - CRÉDITO INTERNO"/>
    <s v="(en blanco)"/>
    <s v="99 - MULTIPROVINCIAL"/>
    <n v="0"/>
    <n v="400000000"/>
    <n v="4000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94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82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51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2093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721979095.91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300045884.98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61858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94131646.97000007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6919930.9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756658.0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50423499.73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3098974.97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7037880.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30802392.99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524393.6199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328004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5731372.7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3432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418900.9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46399.989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713000.97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435260.97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9691684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2540050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93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391514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10216122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661128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8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548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75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276790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761860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1012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92526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770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95577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3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867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9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66056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34400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95883580.79000002"/>
    <n v="193654263.82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50 - CRÉDITO INTERNO"/>
    <s v="(en blanco)"/>
    <s v="99 - MULTIPROVINCIAL"/>
    <n v="0"/>
    <n v="15876820"/>
    <n v="158768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5320605.59000000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8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5"/>
    <n v="24809263.77999999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50 - CRÉDITO INTERNO"/>
    <s v="(en blanco)"/>
    <s v="99 - MULTIPROVINCIAL"/>
    <n v="0"/>
    <n v="2337840.33"/>
    <n v="2337840.3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362850.810000001"/>
    <n v="11132989.08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50 - CRÉDITO INTERNO"/>
    <s v="(en blanco)"/>
    <s v="99 - MULTIPROVINCIAL"/>
    <n v="0"/>
    <n v="4197.96"/>
    <n v="0"/>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10133215.349999996"/>
    <n v="9599076.549999998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50 - CRÉDITO INTERNO"/>
    <s v="(en blanco)"/>
    <s v="99 - MULTIPROVINCIAL"/>
    <n v="0"/>
    <n v="208114.24"/>
    <n v="0"/>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92253.309999999"/>
    <n v="11155259.21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50 - CRÉDITO INTERNO"/>
    <s v="(en blanco)"/>
    <s v="99 - MULTIPROVINCIAL"/>
    <n v="0"/>
    <n v="505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3125511.6399999997"/>
    <n v="3089511.6300000008"/>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488022.4999999981"/>
    <n v="7442772.19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720611.2599999998"/>
    <n v="4913957.1900000023"/>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50 - CRÉDITO INTERNO"/>
    <s v="(en blanco)"/>
    <s v="99 - MULTIPROVINCIAL"/>
    <n v="0"/>
    <n v="236238.16"/>
    <n v="0"/>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345353.98"/>
    <n v="2345353.98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50 - CRÉDITO INTERNO"/>
    <s v="(en blanco)"/>
    <s v="99 - MULTIPROVINCIAL"/>
    <n v="0"/>
    <n v="200305"/>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11063560.57"/>
    <n v="10963240.56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50 - CRÉDITO INTERNO"/>
    <s v="(en blanco)"/>
    <s v="99 - MULTIPROVINCIAL"/>
    <n v="0"/>
    <n v="3928586.31"/>
    <n v="0"/>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5380825.3600000003"/>
    <n v="5044731.85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50 - CRÉDITO INTERNO"/>
    <s v="(en blanco)"/>
    <s v="99 - MULTIPROVINCIAL"/>
    <n v="0"/>
    <n v="204848"/>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652530.01"/>
    <n v="1429141.259999999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675057.43"/>
    <n v="1386686.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0000002"/>
    <n v="12445044.660000002"/>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50 - CRÉDITO INTERNO"/>
    <s v="(en blanco)"/>
    <s v="99 - MULTIPROVINCIAL"/>
    <n v="0"/>
    <n v="175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990284.2200000025"/>
    <n v="5990284.2199999988"/>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50 - CRÉDITO INTERNO"/>
    <s v="(en blanco)"/>
    <s v="99 - MULTIPROVINCIAL"/>
    <n v="0"/>
    <n v="248000"/>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699999.9999999991"/>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69999.99999999988"/>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350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5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75973576.9999997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5800000.0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48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434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6583362.0000000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249999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53985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92799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449999.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7580000.00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739999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590100.00000000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2933270.9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9399999.999999998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810999.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99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801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1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199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900000.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8697952.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4979923.000000002"/>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750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9699398618"/>
    <n v="9292683223.550001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92212702.860001"/>
    <n v="26062205098.949989"/>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1491325205"/>
    <n v="51322209996.009995"/>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83633960"/>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3900000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756778500"/>
    <n v="66528840350.5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44408461431"/>
    <n v="30516685193.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58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8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3998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3333339862.40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4047500000"/>
    <n v="34996269107.30001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2126518.6499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5000000"/>
    <n v="15258343.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2187413357"/>
    <n v="2082751135.8399994"/>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353182843.199997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2090041671.88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650000000"/>
    <n v="374962064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7000000"/>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20000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2000000"/>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40050000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40111775"/>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100749814.00000001"/>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31800490.00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71071986.66999996"/>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110000"/>
    <n v="386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97096758.98000002"/>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81950463.0200000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068739801"/>
    <n v="939507712.7500001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285776199.999999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733618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62032000"/>
    <n v="5822486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59353238.9999998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68087699"/>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1"/>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1174677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0000000"/>
    <n v="10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91018896.700000003"/>
    <n v="91018896.700000003"/>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73219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90167496.52000001"/>
    <n v="1701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5"/>
    <n v="1811740237.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2537933.119999997"/>
    <n v="32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46514883"/>
    <n v="239469801.84"/>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9941725"/>
    <n v="78234125"/>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9627903.48999998"/>
    <n v="194224903.49000001"/>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560183207.31999993"/>
    <n v="504844228.65999997"/>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68000"/>
    <n v="4055932.3100000005"/>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8058132165"/>
    <n v="37966235383.62001"/>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7203044168.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4129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3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10648250"/>
    <n v="9984767"/>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16422760.35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44534194.68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841544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883570.999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926582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9446061.6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46453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9234978.960000000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40000002"/>
    <n v="27717381.3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61775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5212143.96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309168099.20999998"/>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50400000"/>
    <n v="50399979.17999999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480415.80000000005"/>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1068334.640000001"/>
    <n v="29617964.77000000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1714000"/>
    <n v="6656949.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388000000"/>
    <n v="3880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24994774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4931337.36000001"/>
    <n v="334504717.9600000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48883123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6000000"/>
    <n v="606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95488671.50999999"/>
    <n v="132664999.929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7163233"/>
    <n v="497052149.29999995"/>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62383486.43000001"/>
    <n v="202189092.25"/>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6751419.27"/>
    <n v="11518805.439999999"/>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103085326.24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108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8700000"/>
    <n v="8699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26061600"/>
    <n v="25897867.37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48485677"/>
    <n v="47503861.4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2217748"/>
    <n v="52217743.18999999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52169488"/>
    <n v="48577553.63000000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4428608"/>
    <n v="2434513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5335540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2708592.49"/>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66529"/>
    <n v="13266519"/>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450000"/>
    <n v="4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7043085"/>
    <n v="3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401931514"/>
    <n v="401723039.10000014"/>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en blanco)"/>
    <s v="99 - MULTIPROVINCIAL"/>
    <n v="0"/>
    <n v="300000"/>
    <n v="14368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783531.909999999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1100000"/>
    <n v="8218960.44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1573514184.53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3283086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6258895"/>
    <n v="562588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2703020"/>
    <n v="74851509.95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33441777"/>
    <n v="333441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908868.09"/>
    <n v="2821060.0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077698"/>
    <n v="984779.78000000014"/>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0642715877.740002"/>
    <n v="10642715874.4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71750365"/>
    <n v="365343329.5999999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4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4065821764.5400004"/>
    <n v="4064827997.969998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3390957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598322964.7999997"/>
    <n v="2582350596.93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213752487.30000001"/>
    <n v="213694586.61999992"/>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476846.7"/>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4279136"/>
    <n v="553877064.86999989"/>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535313.7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3771924.62"/>
    <n v="123238057.63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303923420.04"/>
    <n v="2181551132.980001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5603607.799999997"/>
    <n v="18818922.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357101134.3299999"/>
    <n v="1338685126.9999993"/>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59970269.62"/>
    <n v="459879242.87000006"/>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144938358"/>
    <n v="142777333.62"/>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3027798.6799999997"/>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9000170.239999998"/>
    <n v="19000170.24000000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35916136.6199994"/>
    <n v="2330112136.439999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1737891.34"/>
    <n v="140854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2611405.990000002"/>
    <n v="7716121.910000000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611904096.46000004"/>
    <n v="611903318.39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2882708.5900002"/>
    <n v="9251358575.6499977"/>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59698150"/>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952945057.73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661498343.17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733251820.8999996"/>
    <n v="6844633542.7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6172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513091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584153063.5700002"/>
    <n v="1347932710.71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198254920.400009"/>
    <n v="77008313105.00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67374361.299999"/>
    <n v="9817440791.560001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042985.329999998"/>
    <n v="44002000.29000000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20 - FONDOS CON DESTINO ESPECÍFICO"/>
    <s v="(en blanco)"/>
    <s v="99 - MULTIPROVINCIAL"/>
    <n v="0"/>
    <n v="131235"/>
    <n v="130815.2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18503150.2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91637932.850000009"/>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299998"/>
    <n v="1194964942.179999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900774835.40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75670407.110000014"/>
    <n v="65529402.28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4 - TRANSFERENCIAS CORRIENTES A EMPRESAS PÚBLICAS NO FINANCIERAS"/>
    <s v="N"/>
    <s v="00 - N/A"/>
    <s v="20 - FONDOS CON DESTINO ESPECÍFICO"/>
    <s v="(en blanco)"/>
    <s v="99 - MULTIPROVINCIAL"/>
    <n v="0"/>
    <n v="4225164.5999999996"/>
    <n v="4225164.5999999996"/>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25203.75"/>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567153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67271422"/>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83130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706048484.9400000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2697978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705387"/>
    <n v="208963581.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119314936.89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546345437.54"/>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71544267.00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2215519670.4499998"/>
    <n v="2158847594.8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50002252.99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39838450.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43925000"/>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30000"/>
    <n v="143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1 - SERVICIOS  GENERALES"/>
    <s v="1.1 - Administración general"/>
    <s v="1.1.98 - Investigación y desarrollo relacionado con la administración general"/>
    <s v="2.4 - TRANSFERENCIAS CORRIENTES"/>
    <s v="2.4.1 - TRANSFERENCIAS CORRIENTES AL SECTOR PRIVADO"/>
    <s v="N"/>
    <s v="00 - N/A"/>
    <s v="20 - FONDOS CON DESTINO ESPECÍFICO"/>
    <s v="(en blanco)"/>
    <s v="99 - MULTIPROVINCIAL"/>
    <n v="0"/>
    <n v="350000"/>
    <n v="35000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819943180.0000002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497355079.9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612749581.34000015"/>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75000"/>
    <n v="475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2925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85346511.2100000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5272133"/>
  </r>
  <r>
    <s v="2025"/>
    <x v="0"/>
    <x v="0"/>
    <x v="0"/>
    <x v="4"/>
    <s v="2 - Poder Ejecutivo"/>
    <s v="0212 - MINISTERIO DE INDUSTRIA, COMERCIO Y MIPYMES (MICM)"/>
    <s v="0001 - MINISTERIO DE INDUSTRIA, COMERCIO y MIPYMES (MICM)"/>
    <s v="0 - N/A"/>
    <s v="0.0 - N/A"/>
    <s v="0.0.00 - N/A"/>
    <s v="2.4 - TRANSFERENCIAS CORRIENTES"/>
    <s v="2.4.3 - TRANSFERENCIAS CORRIENTES A GOBIERNOS GENERALES LOCALES"/>
    <s v="N"/>
    <s v="00 - N/A"/>
    <s v="20 - FONDOS CON DESTINO ESPECÍFICO"/>
    <s v="(en blanco)"/>
    <s v="99 - MULTIPROVINCIAL"/>
    <n v="0"/>
    <n v="249440"/>
    <n v="24944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20187548.83"/>
    <n v="95310165.41999995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64913929.47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119333853.31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6034267"/>
    <n v="1563126835.0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94"/>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988746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889121.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86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532008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4160600"/>
    <n v="13894499.17"/>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8200000"/>
    <n v="47895646.119999997"/>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90089050.01999999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89545503"/>
    <n v="289545503"/>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221564362.32999995"/>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82856473.9300000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69657636"/>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23608326"/>
    <n v="23608322.259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34683131.99999988"/>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203817829.28000006"/>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66985449"/>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775953631"/>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97625333.0599999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500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66699999.9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591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18896"/>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69226208"/>
    <n v="167054834.08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215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224033"/>
    <n v="354224032.91000003"/>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32896030"/>
    <n v="3061494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54736775.959999993"/>
    <n v="4305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7367125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693325417.3800001"/>
    <n v="2428043346.399999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6295282"/>
    <n v="15446293688.68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0"/>
    <n v="17291037"/>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80318110.5400000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335152.559999999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1400000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80094062"/>
    <n v="78594062.03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64150000"/>
    <n v="64105859.17000000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54039167.000000007"/>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47912647.3899999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6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1014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9970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14174832.14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63377397.630000003"/>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21024000"/>
    <n v="20641241.5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8381885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4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8633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3357184762"/>
    <n v="82964457307.99000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20266850110.219997"/>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509371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501687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586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80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44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900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6104123.4199999999"/>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3400000"/>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99984.00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25000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37199984.10000002"/>
    <n v="637199983.96000004"/>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701733.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40106960"/>
    <n v="33538931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3000000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180207465.94"/>
    <n v="173492059.09999999"/>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75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3123695.8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82292"/>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503128"/>
    <n v="45374381.54999999"/>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13322.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16951"/>
    <n v="5203.8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71884"/>
    <n v="43447.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5704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0663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3 - PAPEL, CARTÓN E IMPRESOS"/>
    <s v="S"/>
    <s v="00 - N/A"/>
    <s v="70 - DONACION EXTERNA"/>
    <s v="(en blanco)"/>
    <s v="99 - MULTIPROVINCIAL"/>
    <n v="0"/>
    <n v="90200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7739952"/>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1703676.34"/>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103768502.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2"/>
    <n v="422073968.30000007"/>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1874198.27"/>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39869104.789999999"/>
    <n v="10213752.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5944200"/>
    <n v="122507263.44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86194575.92000002"/>
    <n v="171081990.0800000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5"/>
    <n v="254783948.6899999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48228975.829999998"/>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30000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10620204.58"/>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48768432.97999999"/>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1411497.469999999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143672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20779722.95000000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3267326.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6239852.559999999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40273.2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42189477.920000002"/>
    <n v="21399113.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15622535.309999999"/>
    <n v="12108064.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120783676.0999999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9644910.3500000015"/>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4223338.74"/>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10990988.80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24196574.210000001"/>
    <n v="14682364.46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9925000"/>
    <n v="299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12192708.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011106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65249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70000001"/>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3899852.03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53668400.98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600000001"/>
    <n v="829178.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756369.909999999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985344.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325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1541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759867.840000000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70557.2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09999993"/>
    <n v="39565048.70000000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50000012"/>
    <n v="30964089.26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5086632.77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7792389.2800000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602318"/>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
    <n v="300952.7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7834562.5499999989"/>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7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7103940"/>
    <n v="16891431.46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2729993.859999999"/>
    <n v="12729993.739999998"/>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4710480.9399999985"/>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20097168.460000001"/>
    <n v="19490755.8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2997995.75"/>
    <n v="12997995.55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7186973.170000002"/>
    <n v="25500566.81000000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4706873.540000001"/>
    <n v="14312689.03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5077614.34"/>
    <n v="15077287.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9898747.7000000011"/>
    <n v="9897072.30999999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6589112.330000002"/>
    <n v="16446291.3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4461745.5399999991"/>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7865869.9199999999"/>
    <n v="7865869.91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646785.539999999"/>
    <n v="11646119.7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5008385.51"/>
    <n v="14802880.44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7495626.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34085757.240000002"/>
    <n v="27322408.9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935185.6600000001"/>
    <n v="9848744.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21870500.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0947759.27"/>
    <n v="10947712.14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0024941.260000002"/>
    <n v="10024940.80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30797201.630000003"/>
    <n v="30422102.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0317970.949999999"/>
    <n v="1031797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56982.710000001"/>
    <n v="12356982.2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5164824"/>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7 - RECONSTRUCCIÓN  CANCHA CLUB DEPORTIVO Y CULTURAL ANACAONA, D.M. CENOVI, MUNICIPIO SAN FRANCISCO DE MACORIS."/>
    <s v="10 - FONDO GENERAL"/>
    <n v="17068"/>
    <s v="06 - DUARTE"/>
    <n v="0"/>
    <n v="1258262.0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6 - REMODELACIÓN AREA DE ENTRENAMIENTO  COMPLEJO DEPORTIVO DE LA VEGA"/>
    <s v="10 - FONDO GENERAL"/>
    <n v="17060"/>
    <s v="13 - LA VEGA"/>
    <n v="0"/>
    <n v="2012771.45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n v="17055"/>
    <s v="17 - PERAVIA"/>
    <n v="0"/>
    <n v="492571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n v="17056"/>
    <s v="25 - SANTIAGO"/>
    <n v="0"/>
    <n v="1520376.71"/>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653814035.23000014"/>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13719750.689999999"/>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29999997"/>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525631.64"/>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8091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2432048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511297.9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26259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133140000"/>
    <n v="133139758.06"/>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36610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9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461240.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22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67500000"/>
    <n v="154366829.0099999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6949880.7599999998"/>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18543"/>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750000"/>
    <n v="715432.46"/>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500000"/>
    <n v="197376.24"/>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1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120000"/>
    <n v="67910.05"/>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250000"/>
    <n v="160688.51999999999"/>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1043735.08"/>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58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150000"/>
    <n v="942132.87"/>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10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31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1780000"/>
    <n v="159540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49320000"/>
    <n v="3310329.47"/>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488715.45"/>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599671134"/>
    <n v="588929458.50999999"/>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74824341"/>
    <n v="56654569.37000000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8620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599240"/>
  </r>
  <r>
    <s v="2025"/>
    <x v="0"/>
    <x v="0"/>
    <x v="1"/>
    <x v="6"/>
    <s v="2 - Poder Ejecutivo"/>
    <s v="0210 - MINISTERIO DE AGRICULTURA"/>
    <s v="0001 - MINISTERIO DE AGRICULTURA"/>
    <s v="2 - SERVICIOS ECONÓMICOS"/>
    <s v="2.6 - Transporte"/>
    <s v="2.6.01 - Transporte por carretera"/>
    <s v="2.3 - MATERIALES Y SUMINISTROS"/>
    <s v="2.3.9 - PRODUCTOS Y ÚTILES VARIOS"/>
    <s v="S"/>
    <s v="01 - RECONSTRUCCIÓN DE 44 KM DE CAMINOS PRODUCTIVOS EN LA PROVINCIA PUERTO PLATA"/>
    <s v="10 - FONDO GENERAL"/>
    <n v="14129"/>
    <s v="18 - PUERTO PLATA"/>
    <n v="0"/>
    <n v="1820000"/>
    <n v="18200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155247.23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6000"/>
    <n v="5575.5"/>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263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79601.2999999999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5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28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725577"/>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3634583.34"/>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51292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717830.83"/>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99999.9999999999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349719.5"/>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00000002"/>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n v="51903283.54999999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n v="16938"/>
    <s v="18 - PUERTO PLATA"/>
    <n v="0"/>
    <n v="54567902.619999997"/>
    <n v="54567902.61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4000001"/>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38452106"/>
    <n v="316317421.65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476491"/>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229852.02000001"/>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0"/>
    <n v="1570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11504"/>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42427"/>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46365"/>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04286.5"/>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562452"/>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04086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280993"/>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19943"/>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00189"/>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14801"/>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07690"/>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56992"/>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53742"/>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10578180.38999999"/>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180164"/>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17853"/>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38820"/>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794251"/>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369501999.07999998"/>
    <n v="369501961.01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0"/>
    <n v="1000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667087.609999999"/>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268520"/>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579709"/>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60306"/>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21696.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189738650.78999999"/>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30872"/>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24465"/>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0"/>
    <n v="1000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2566872"/>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56595309"/>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585409"/>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838908.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56533.16"/>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466061"/>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486728"/>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5980211"/>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3388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49188"/>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03670"/>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482936"/>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400367.25999999"/>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083188"/>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489772"/>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18377.989999995"/>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2979244"/>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58410"/>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30832"/>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9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323694037.7199998"/>
    <n v="735968054.36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637674826.59000003"/>
    <n v="637674825.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554319881.0000002"/>
    <n v="1551683787.43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174978"/>
    <n v="17017497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0"/>
    <n v="3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1374511.519999996"/>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080593.69"/>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3730711.41"/>
    <n v="2373013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278419149.64999998"/>
    <n v="275309270.08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2422.16000009"/>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344493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426504.8499999996"/>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2301029631"/>
    <n v="2301029630.6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9792586"/>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7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53908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422008968.3400002"/>
    <n v="191282034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97515464.710000008"/>
    <n v="97515381.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6.3599999994"/>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8518434.03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30207432"/>
    <n v="130207431.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49359447"/>
    <n v="46916373.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4554214.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90.17"/>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94965946.36000001"/>
    <n v="194965810.6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343151"/>
    <n v="62687049.50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115579023"/>
    <n v="113116015.1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4949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37033623.840000004"/>
    <n v="37033623.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88626062"/>
    <n v="88542497.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7.99999998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n v="6037"/>
    <s v="02 - AZUA"/>
    <n v="0"/>
    <n v="144820703.87"/>
    <n v="1448207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100461671.2"/>
    <n v="5761529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41726018"/>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128063531"/>
    <n v="118623353.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41118028.600000001"/>
    <n v="41118010.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200000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403308593.63"/>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449369697.98999995"/>
    <n v="445487594.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0"/>
    <n v="200000000"/>
    <n v="10332740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94785315.400000006"/>
    <n v="93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91114442.8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0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53269664.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55708520.829999998"/>
    <n v="55708157.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00000010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76330821.950000003"/>
    <n v="75826564.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40037992"/>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0"/>
    <n v="350000000"/>
    <n v="153621486.83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58564262"/>
    <n v="158564261.27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121820615"/>
    <n v="121820330.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153715.74000000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64289465.59"/>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80733555.50999999"/>
    <n v="80733555.5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258712926"/>
    <n v="258712925.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60 - CREDITO EXTERNO"/>
    <n v="16100"/>
    <s v="06 - DUARTE"/>
    <n v="0"/>
    <n v="46380746.530000001"/>
    <n v="43024821.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344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63418369.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72867857.24000001"/>
    <n v="372097035.8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802447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129498917"/>
    <n v="129497052.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4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9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1"/>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00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214836146"/>
    <n v="214635026.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8081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69753453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9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177684051"/>
    <n v="177683086.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3550000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9264"/>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1713"/>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60 - CREDITO EXTERNO"/>
    <n v="16503"/>
    <s v="11 - LA ALTAGRACIA"/>
    <n v="0"/>
    <n v="711536.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45824262.230000004"/>
    <n v="4528378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685569748.60000002"/>
    <n v="685569645.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8451"/>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62698397.719999999"/>
    <n v="626491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88372883"/>
    <n v="88372882.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6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5221515.73"/>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551186242.9099998"/>
    <n v="2551186242.9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120677"/>
    <n v="14120676.2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248584"/>
    <n v="1624858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4197249"/>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1079255907.01"/>
    <n v="1079255094.25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1051088566.95"/>
    <n v="1051088566.81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38559320.89999998"/>
    <n v="338559320.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PUENTE PEATONAL Y MOTORIZADO EN LA AUTOPISTA JUAN PABLO DUARTE, MUNICIPIO VILLA ALTAGRACIA, PROVINCIA SAN CRISTÓBAL."/>
    <s v="10 - FONDO GENERAL"/>
    <n v="16988"/>
    <s v="21 - SAN CRISTOBAL"/>
    <n v="0"/>
    <n v="44337255.560000002"/>
    <n v="44337255.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n v="17006"/>
    <s v="19 - HERMANAS MIRABAL"/>
    <n v="0"/>
    <n v="29049458.959999997"/>
    <n v="29049458.9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CARRETERA VILLA TAPIA CRUCE DEL HOSPITAL-PALMAR SALCEDO, MUNICIPIO VILLA TAPIA PROVINCIA HERMANAS MIRABAL"/>
    <s v="10 - FONDO GENERAL"/>
    <n v="17065"/>
    <s v="19 - HERMANAS MIRABAL"/>
    <n v="0"/>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253481492.00000006"/>
    <n v="136415340.64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164372925.11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129496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52665.91"/>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399.999999999068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4848872"/>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60 - CREDITO EXTERNO"/>
    <n v="16400"/>
    <s v="24 - SANCHEZ RAMIREZ"/>
    <n v="0"/>
    <n v="4788531.8499999996"/>
    <n v="4788531.8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412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8165422"/>
    <n v="38165421.8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20 - FONDOS CON DESTINO ESPECÍFICO"/>
    <n v="16416"/>
    <s v="02 - AZUA"/>
    <n v="0"/>
    <n v="487786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60 - CREDITO EXTERNO"/>
    <n v="16416"/>
    <s v="02 - AZUA"/>
    <n v="0"/>
    <n v="49437090.109999999"/>
    <n v="49437090.1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47105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1969104"/>
    <n v="1969103.3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7527590.590000004"/>
    <n v="57527590.59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31818.77"/>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925539"/>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8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8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7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115940000"/>
    <n v="115939728.1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42497326.2000000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485520"/>
    <n v="9485519.7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3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20516498.37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999.670000002"/>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1"/>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14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7"/>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39795522"/>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7"/>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24887135.62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1"/>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9391684"/>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59807716.979999989"/>
    <n v="59807716.97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3"/>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500813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13668531.85"/>
    <n v="888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7"/>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60 - CREDITO EXTERNO"/>
    <n v="16494"/>
    <s v="31 - SAN JOSE DE OCOA"/>
    <n v="0"/>
    <n v="7149536.2199999997"/>
    <n v="7149536.21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35000000149011612"/>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3447401"/>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9991547.1699999999"/>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25488395"/>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59060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9397439.800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35561056.549999997"/>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76146691.95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205754356.3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7199999988079071"/>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3000000"/>
    <n v="48517987.2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82832871.99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84988696.71000004"/>
    <n v="893324496.75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276917014.7600002"/>
    <n v="1982908843.399999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88307242.44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334362987.51999998"/>
    <n v="334362987.499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2000000067"/>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93194164.75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451715822.2000000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13"/>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66246.24000000000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n v="17069"/>
    <s v="11 - LA ALTAGRACIA"/>
    <n v="0"/>
    <n v="347507.3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37639213.41999999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58166874.52000000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15641211.4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3919627.9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n v="4063432.73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5049856.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n v="17069"/>
    <s v="11 - LA ALTAGRACIA"/>
    <n v="0"/>
    <n v="15452492.6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64357.440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80662096.23000001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9591167.60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9359294.35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104030282.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69852163.31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43538513.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7658396.94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40848577.7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10785238.9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6296747.71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700000003"/>
    <n v="22731039.960000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5050483.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71095197.95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44761.5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41667974.22000000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122095647.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10113622.18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53941539.64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1492799.14"/>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33380742.419999998"/>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1200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6114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70969862.97999978"/>
    <n v="361730939.77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34231549.999999993"/>
    <n v="20925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28582060.679999992"/>
    <n v="26481666.97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24959.3799999952"/>
    <n v="8430826.920000001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108747.5800000003"/>
    <n v="940459.4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1284451.440000001"/>
    <n v="97737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302502.530000001"/>
    <n v="33843828.49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9014662.0899999999"/>
    <n v="8538373.43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3901790.4500000007"/>
    <n v="386609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3207943.909999996"/>
    <n v="40785147.39999998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17556019.249999817"/>
    <n v="11765733.04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9436453.1099999994"/>
    <n v="5267308.24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9"/>
    <n v="1458852.45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229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94084.03999999998"/>
    <n v="148644.81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2104980.8799999994"/>
    <n v="184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37776.8400000002"/>
    <n v="40673.11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2120207.18999982"/>
    <n v="389665678.34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12377686.940000001"/>
    <n v="6599786.14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15000000"/>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40810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334739.0799999999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5600"/>
    <n v="488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7000000"/>
    <n v="5781900.9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04482.66"/>
    <n v="21882180.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351208.5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310303.78000000003"/>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9261769.6900000013"/>
    <n v="6462526.0300000003"/>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0222785.98"/>
    <n v="3848444.85"/>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878732"/>
    <n v="2918019.2"/>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355938"/>
    <n v="305937.03999999998"/>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191733.6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2630050"/>
    <n v="873282.26"/>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618290"/>
    <n v="185368.51"/>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18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283584.83"/>
    <n v="283584.75"/>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9204"/>
    <n v="9203.2900000000009"/>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6784417.060000002"/>
    <n v="13896941.569999998"/>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9000002"/>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305012"/>
    <n v="305011.84999999998"/>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104050"/>
    <n v="10405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050000"/>
    <n v="246436.6"/>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79222"/>
    <n v="1145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10000001"/>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099999994"/>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733313.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91083295"/>
    <n v="138728293.6999999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35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3965032"/>
    <n v="37108463.369999997"/>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8076643.8599999985"/>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1 - ALIMENTOS Y PRODUCTOS AGROFORESTALES"/>
    <s v="S"/>
    <s v="01 - MEJORAMIENTO DEL SISTEMA DE DISTRIBUCION ELECTRICA A NIVEL NACIONAL"/>
    <s v="60 - CREDITO EXTERNO"/>
    <n v="13434"/>
    <s v="99 - MULTIPROVINCIAL"/>
    <n v="0"/>
    <n v="3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101100.01000000001"/>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731588"/>
    <n v="630471.73"/>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898551931.54999983"/>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35285000.280000001"/>
    <n v="11522320.940000001"/>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91106701.599999964"/>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5478000"/>
    <n v="15007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126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622920"/>
    <n v="2229851.90000000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87841.4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5981807.299999998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74824110"/>
    <n v="136581142.68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1410040"/>
    <n v="119440.61"/>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41866.400000000001"/>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4105778"/>
    <n v="3236755.61"/>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59004229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60 - CREDITO EXTERNO"/>
    <n v="16142"/>
    <s v="01 - DISTRITO NACIONAL"/>
    <n v="0"/>
    <n v="390000000"/>
    <n v="3900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6202861.27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171440.85"/>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918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97098.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65835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415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7064763.130000001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38623061.00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20566773.1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6784829.600000001"/>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46520001"/>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986480.00999999978"/>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2999997"/>
    <n v="91804009.58000001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1921455.5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78096063.63999999"/>
    <n v="211747610.08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2925769.25"/>
    <n v="24579270.8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1250332.109999999"/>
    <n v="36543143.10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8927286.64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50 - CRÉDITO INTERNO"/>
    <n v="13302"/>
    <s v="01 - DISTRITO NACIONAL"/>
    <n v="0"/>
    <n v="15699600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46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
    <n v="3676894.130000000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50 - CRÉDITO INTERNO"/>
    <n v="16788"/>
    <s v="32 - SANTO DOMINGO"/>
    <n v="0"/>
    <n v="189625350"/>
    <n v="189625341.1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4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4000002"/>
    <n v="201197865.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888847623"/>
    <n v="888847622.8299999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3"/>
    <n v="535273586.10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50 - CRÉDITO INTERNO"/>
    <n v="15200"/>
    <s v="01 - DISTRITO NACIONAL"/>
    <n v="0"/>
    <n v="6889250"/>
    <n v="6889243.509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528188.269999996"/>
    <n v="528188.24"/>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en blanco)"/>
    <s v="99 - MULTIPROVINCIAL"/>
    <n v="0"/>
    <n v="21303607"/>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30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5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5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201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50 - CRÉDITO INTERNO"/>
    <s v="(en blanco)"/>
    <s v="99 - MULTIPROVINCIAL"/>
    <n v="0"/>
    <n v="6000000"/>
    <n v="60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7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50 - CRÉDITO INTERNO"/>
    <s v="(en blanco)"/>
    <s v="99 - MULTIPROVINCIAL"/>
    <n v="0"/>
    <n v="7500000"/>
    <n v="7500000"/>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661014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9552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8099999.9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10000000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340353.029999999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873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335429.470000003"/>
    <n v="15780548.2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3209685"/>
    <n v="243667.2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99000"/>
    <n v="126942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10011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794629.45"/>
    <n v="1972393.140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000000004"/>
    <n v="4087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1320001"/>
    <n v="834726.62"/>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508612"/>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687716.04"/>
    <n v="342577.6"/>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3236"/>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841298.510000002"/>
    <n v="11001566.869999999"/>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44647.21"/>
    <n v="911867.73"/>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484231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268265"/>
    <n v="4020717.29"/>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37990"/>
    <n v="7792417.9000000004"/>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5658"/>
    <n v="3715481.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89875"/>
    <n v="70466.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907265"/>
    <n v="6329283.9400000004"/>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192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5012148.5999999996"/>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1136983.32"/>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71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1000"/>
    <n v="202325.2"/>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538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35046"/>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1999999974"/>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213471.440000000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1484889.83"/>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3179006.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960000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994806.6000000000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44405589.46000000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65000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13632661.950000001"/>
    <n v="5842049.33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532175.93"/>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815476.5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108194067.50999999"/>
    <n v="51553236.86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11324237.880000003"/>
    <n v="3924934.140000000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660309.5699999998"/>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60700.17"/>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5453578.0099999998"/>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21548.19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857112.7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5532599.2199999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90000001"/>
    <n v="25389118.289999999"/>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2999999989"/>
    <n v="5960546.610000001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35252.8599999999"/>
    <n v="1197996.60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167253.200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12228239.5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364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49790233.93"/>
    <n v="44487182.150000006"/>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39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87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9833121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6127389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176833.93"/>
    <n v="6919742.360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827294.45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1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93286813.889999986"/>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4002166.07"/>
    <n v="2180404.86"/>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2979766.0700000003"/>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983440.760000005"/>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143588.30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63347"/>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9"/>
    <n v="338644.33"/>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727910"/>
    <n v="726897.7"/>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699999996"/>
    <n v="2023606.9000000001"/>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9725779.579999998"/>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21399487.289999999"/>
    <n v="21398456.169999998"/>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12800"/>
    <n v="659989.3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812198.5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24708889.62999999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1848563.0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3595665.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5038881.03"/>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14806205.2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6334562.0800000001"/>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3548504.6"/>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276299.98"/>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6744384"/>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843711.8"/>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71650.37999999989"/>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897344.89999999991"/>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3763442.83"/>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217711.81"/>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49177.6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357100"/>
    <n v="3055384.95"/>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2408854.070000004"/>
    <n v="21683647.99999999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0506490.77000001"/>
    <n v="132435941.33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8755872.5"/>
    <n v="96670562.87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97610532.609999985"/>
    <n v="76036455.93999996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252.6700000009"/>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32127880.579999998"/>
    <n v="15005409.04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51057264.560000002"/>
    <n v="50799755.29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0000001"/>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66"/>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6 - BIENES MUEBLES, INMUEBLES E INTANGIBLES"/>
    <s v="2.6.2 - MOBILIARIO Y EQUIPO DE AUDIO, AUDIOVISUAL, RECREATIVO Y EDUCACIONAL"/>
    <s v="S"/>
    <s v="35 - CONSTRUCCIÓN FUNERARIA INGENIO SANTA FE, MUNICIPIO SAN PEDRO DE MACORÍS, PROVINCIA SAN PEDRO DE MACORÍS"/>
    <s v="10 - FONDO GENERAL"/>
    <n v="14995"/>
    <s v="23 - SAN PEDRO DE MACORIS"/>
    <n v="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4696840.92"/>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4069.930000007"/>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867632.72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591494.91"/>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52"/>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4928603.67"/>
    <n v="4928603.6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1098827.879999999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7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2624373.79"/>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8247221.9800000004"/>
    <n v="8247221.490000000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1866487.1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499999999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2399006.8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2067773.8"/>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28284.619999999995"/>
    <n v="12142.31"/>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7500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25000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2 - MOBILIARIO Y EQUIPO DE AUDIO, AUDIOVISUAL, RECREATIVO Y EDUCACIONAL"/>
    <s v="S"/>
    <s v="42 - CONSTRUCCIÓN CAPILLA SABANA REY LA ROMERA, DISTRITO MUNICIPAL EL RANCHITO, MUNICIPIO LA VEGA"/>
    <s v="10 - FONDO GENERAL"/>
    <n v="15081"/>
    <s v="13 - LA VEGA"/>
    <n v="0"/>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7242870.7299999995"/>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3050194.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7807934.5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20084036.43"/>
    <n v="17201502.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532001"/>
    <n v="2484431.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1"/>
    <n v="379683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817998"/>
    <n v="25761130.48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8967700"/>
    <n v="4106409.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40900754.27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14669814.17000000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71736.17"/>
    <n v="865736.13"/>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13260526.609999999"/>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25147637.279999997"/>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2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15000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35000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15000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7089913.3399999999"/>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85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6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4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3128999.99"/>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64491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17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540069.32999999996"/>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519519.0800000001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258206.89"/>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67078.359999999"/>
    <n v="14572483.16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2547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866172"/>
    <n v="15646882.4400000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903470.9299999992"/>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56380.2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3937000"/>
    <n v="4284149.13"/>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566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25887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22158300"/>
    <n v="5186047.7"/>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1628950.1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323329.31"/>
    <n v="1297077.4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190635"/>
    <n v="106559.99"/>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73601"/>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07659.69000000006"/>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703580.96"/>
    <n v="690267.43"/>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511055.04000000004"/>
    <n v="370467.77999999997"/>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47067736.57"/>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49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1000"/>
    <n v="19702"/>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111176.81"/>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766452.739999999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531535.800000000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5254857.5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60343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288268.3899999997"/>
    <n v="764558.53"/>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999520"/>
    <n v="1039852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5857.16"/>
    <n v="45857.16"/>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59662.74"/>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2964470.920000000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0000000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310553.3600000003"/>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651041.08"/>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722927.620000001"/>
    <n v="6618242.199999999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769132"/>
    <n v="634230.44000000006"/>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87206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7888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000000004"/>
    <n v="10235744.62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05008994"/>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479623.939999998"/>
    <n v="14479623.94000000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3319.27"/>
    <n v="113073319.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8774260.5599999987"/>
    <n v="8774260.28000000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456621"/>
    <n v="6053543.5600000005"/>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14377"/>
    <n v="33335186.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532289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18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115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34397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31946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5522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5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163138"/>
    <n v="11433321.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5842253.900000001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88068686.95999999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813823.2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469192.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260000"/>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343685.12000000011"/>
    <n v="68737.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58118546.800000004"/>
    <n v="51321493.89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5109390"/>
    <n v="5109389.559999999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489540.70000000019"/>
    <n v="47194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1054008779.5300001"/>
    <n v="82360486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122250000.1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19381382.15000004"/>
    <n v="3738225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1841975.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19012049.440000001"/>
    <n v="15813742.03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14443574.5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2105893051.01"/>
    <n v="177209384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3000001"/>
    <n v="10599976.6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53422791.35000002"/>
    <n v="1695506.2699999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79641.99"/>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169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211621.97"/>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9"/>
    <n v="32423.3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707131"/>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90000001"/>
    <n v="10172412.1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0000488.51"/>
    <n v="7166742.93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6073.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102573.699999997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36003657.78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30000001"/>
    <n v="12249595.180000002"/>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70000001"/>
    <n v="7977695.5600000005"/>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2332891.0599999996"/>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300000012"/>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4135"/>
    <n v="1790905.500000000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276465"/>
    <n v="272715.34999999998"/>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4400"/>
    <n v="28259.35"/>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4486108.910000004"/>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464828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919763.869999997"/>
    <n v="13651759.3499999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3800000"/>
    <n v="3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60000001"/>
    <n v="6993068.99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7305100.540000007"/>
    <n v="86154839.7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3715261"/>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7"/>
    <n v="407979.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6000000002"/>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4"/>
    <n v="766680.3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000000003"/>
    <n v="130069.66"/>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2"/>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74919.97"/>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1030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30168"/>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958366.1300000008"/>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20764908.009999998"/>
    <n v="1797923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780579.88"/>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8012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409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6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98805"/>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35457"/>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41839718.640000001"/>
    <n v="33751932.500000007"/>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983481.68"/>
    <n v="305385.1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7104477.6800000006"/>
    <n v="3862688.6999999997"/>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2630716.6"/>
    <n v="329774.60000000003"/>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842137.21"/>
    <n v="0"/>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340877.21"/>
    <n v="6288690.2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1171040.01"/>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8042659.730000004"/>
    <n v="24778584.82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435119.09999999992"/>
    <n v="435119.1"/>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3534920.63"/>
    <n v="1658370.93"/>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18399.84"/>
    <n v="118399.84"/>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4534542.040000007"/>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6326710.0200000005"/>
    <n v="6054371.8700000001"/>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987003.92"/>
    <n v="464817.10000000003"/>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4 - VEHÍCULOS Y EQUIPO DE TRANSPORTE, TRACCIÓN Y ELEVACIÓN"/>
    <s v="N"/>
    <s v="00 - N/A"/>
    <s v="10 - FONDO GENERAL"/>
    <s v="(en blanco)"/>
    <s v="99 - MULTIPROVINCIAL"/>
    <n v="0"/>
    <n v="1097656.3"/>
    <n v="219531.26"/>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488450.39"/>
    <n v="288064"/>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435720.37"/>
    <n v="87144.07"/>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5790369.350000001"/>
    <n v="35524557.219999999"/>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4783640.7600000016"/>
    <n v="4783536.2699999996"/>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545566.4"/>
    <n v="2545354.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12083.3"/>
    <n v="71208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2457100.480000004"/>
    <n v="82456268.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3116999.810000002"/>
    <n v="23092362.080000002"/>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745658.7999999998"/>
    <n v="6745658.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6281564.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868740"/>
    <n v="185024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9"/>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12779542.10000001"/>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39870576.539999999"/>
    <n v="37342717.910000004"/>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9488216.1099999994"/>
    <n v="7856628.7599999998"/>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12261254.42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6610166.6499999994"/>
    <n v="4743415.699999999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995299.03"/>
    <n v="1988784.5199999998"/>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819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6939104.699999999"/>
    <n v="12925020.4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3550420"/>
    <n v="992769.99"/>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71158629.649999991"/>
    <n v="69525279.71000000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3933192"/>
    <n v="30756648.3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264322"/>
    <n v="1014602"/>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8812190"/>
    <n v="8664553.540000001"/>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2065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18799"/>
    <n v="525063.41999999993"/>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242512986"/>
    <n v="198305083"/>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5"/>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4001515"/>
    <n v="21547807.78999999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317085"/>
    <n v="301747.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565994310"/>
    <n v="232033697.4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6476222"/>
    <n v="26476221.80000000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1285998"/>
    <n v="739012.10000000009"/>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17613251"/>
    <n v="95114343.840000004"/>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44410333"/>
    <n v="860329683.1999998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758160"/>
    <n v="129283359.13"/>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327484"/>
    <n v="27257326.479999997"/>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83949839.949999988"/>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24934170.450000003"/>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40629848.509999998"/>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47161788"/>
    <n v="46648973.799999997"/>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90520.99"/>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681182.64"/>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650601.2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24225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88229.379999999"/>
    <n v="14224504.91"/>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8204364.400000000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8643"/>
    <n v="2831410.98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737146"/>
    <n v="737146"/>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459138"/>
    <n v="30656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1412760.9"/>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328819"/>
    <n v="2261345.16"/>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24462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6890881.150000000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9751037.029999999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2183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330707"/>
    <n v="1868222.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5571"/>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26714447.48"/>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072500"/>
    <n v="2072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1999999997"/>
    <n v="18623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625914.4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421958.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872268.86"/>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475020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3284727.87"/>
    <n v="3284603.2"/>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374967.4800000004"/>
    <n v="4374941.0600000005"/>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74447.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240108.4"/>
    <n v="2240061.4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256422.1800000006"/>
    <n v="3231800.0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906853.7600000002"/>
    <n v="2906851.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3015685.62"/>
    <n v="275705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783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
    <n v="1009869.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20073177.060000002"/>
    <n v="20073175.1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532794"/>
    <n v="532789.1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37068"/>
    <n v="37066.16000000000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474937"/>
    <n v="390768.3400000000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5999999996"/>
    <n v="2380563.52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000000041"/>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8248961.369999999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416153"/>
    <n v="416148.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130275"/>
    <n v="129433.0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148910"/>
    <n v="147098.79999999999"/>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1491567.50000000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55873"/>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25523.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149789.20000000001"/>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099999997"/>
    <n v="3087197.41"/>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004255.5099999999"/>
    <n v="1004255.51"/>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328606.9600000009"/>
    <n v="4328593.22"/>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360570.1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66210.76"/>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466642"/>
    <n v="450686.93"/>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98502"/>
    <n v="19811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75930"/>
    <n v="75874"/>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91701.64"/>
    <n v="2690612.8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5.51999999996"/>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40677230.549999997"/>
    <n v="31875799.60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7152803"/>
    <n v="6389502.59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33120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11464930.66"/>
    <n v="11400780.13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21022813.920000002"/>
    <n v="13206881.85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0031620.580000006"/>
    <n v="13423417.31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183795.7999999998"/>
    <n v="2110654.2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965530"/>
    <n v="1855144.98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9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775089"/>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65041"/>
    <n v="1351718.6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34378"/>
    <n v="33429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68900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62017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3775412"/>
    <n v="2319481.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276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2274552.57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019954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494075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3922554"/>
    <n v="22851972.14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1936975"/>
    <n v="4751430.519999999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6 - EQUIPOS DE DEFENSA Y SEGURIDAD"/>
    <s v="N"/>
    <s v="00 - N/A"/>
    <s v="10 - FONDO GENERAL"/>
    <s v="(en blanco)"/>
    <s v="99 - MULTIPROVINCIAL"/>
    <n v="0"/>
    <n v="25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8295462.1600000001"/>
    <n v="2475071.940000000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528883.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4"/>
    <n v="3092513.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5999999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7102663.699999999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39735.32"/>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1189692.21000000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4566595"/>
    <n v="1867401.5800000003"/>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67231.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391146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9068580.630000003"/>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2900000"/>
    <n v="245538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87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0000000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64617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478639.2099999999"/>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834805.229999999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3274747.6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68752356.01000000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8528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593611.94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1624168.4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3286574.57000000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155201"/>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46112.0800000000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971.83"/>
    <n v="2105448.680000000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318000"/>
    <n v="31187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602000"/>
    <n v="349119.5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117651.8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295608353.41999996"/>
    <n v="36603504.64000000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83696673.04000000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300000016"/>
    <n v="2398854.48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599999999"/>
    <n v="915958.67999999993"/>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
    <n v="5540166.890000000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3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32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762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165149.5"/>
    <n v="1248900.6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89368"/>
    <n v="417369.5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253940"/>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5215033.0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1072864.02"/>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352188.2400000002"/>
    <n v="1351810.2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51608.8"/>
    <n v="1465779.4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5000.0799999833107"/>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73650080.78"/>
    <n v="171858697.05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88127917.75"/>
    <n v="82843838.75"/>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20 - FONDOS CON DESTINO ESPECÍFICO"/>
    <s v="(en blanco)"/>
    <s v="99 - MULTIPROVINCIAL"/>
    <n v="0"/>
    <n v="15000000"/>
    <n v="4243398"/>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68262613.09999996"/>
    <n v="242849628.84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20 - FONDOS CON DESTINO ESPECÍFICO"/>
    <s v="(en blanco)"/>
    <s v="99 - MULTIPROVINCIAL"/>
    <n v="0"/>
    <n v="37305000"/>
    <n v="0"/>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2069599.5"/>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9126851"/>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14718041.14999998"/>
    <n v="292323470.32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43015394.359999999"/>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8371119.2400000002"/>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819.38999999943189"/>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1615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8955443"/>
    <n v="4640467.9999999991"/>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5290"/>
    <n v="-3.2014213502407074E-10"/>
  </r>
  <r>
    <s v="2025"/>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283671"/>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517398"/>
    <n v="0"/>
  </r>
  <r>
    <s v="2025"/>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4000"/>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226367"/>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11422939.640000001"/>
    <n v="5066642.99"/>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47856857"/>
    <n v="28454235.390000001"/>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454622"/>
    <n v="123918.88"/>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5265"/>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14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4909927.38"/>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16888.8799999999"/>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773845966.30000019"/>
    <n v="71633099.16999998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25679707"/>
    <n v="1307683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419288.00999999978"/>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02557925.81000006"/>
    <n v="889531912.89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89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32622373.70999998"/>
    <n v="115699653.55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9495077"/>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719721.1499999762"/>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1308074"/>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469089.9399999380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5.0000011920928955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2.9999999329447746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109999993816018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1.9999999552965164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9999980926513672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75722888.829999983"/>
    <n v="69625116.11999999"/>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65659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1692764.210000001"/>
    <n v="28286696.70000000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44190585.359999999"/>
    <n v="39189834.549999997"/>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477212291.09000003"/>
    <n v="477077052.1299999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300000003"/>
    <n v="3018159.18999999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56876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794080.2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6047.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9925901"/>
    <n v="6632758.159999999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56000"/>
    <n v="179676.110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220820.6"/>
    <n v="64510.6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99285.199999999721"/>
    <n v="99285.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14290448.309999999"/>
    <n v="4526779.269999999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1592000"/>
    <n v="3068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9664.2000000000116"/>
    <n v="9664.200000000000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062500"/>
    <n v="53058549.96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331617.3199999996"/>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393402"/>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8000000"/>
    <n v="378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55362803.179999992"/>
    <n v="53491820.620000012"/>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4622652.8699999992"/>
    <n v="4377652.83"/>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8"/>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3265294.41"/>
    <n v="13265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11857006.469999999"/>
    <n v="11567304.62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1600225.0699999998"/>
    <n v="1600225.069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1.0000000009313226E-2"/>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19108195.400000006"/>
    <n v="19083195.400000006"/>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3205839.530000000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80000001"/>
    <n v="23182313.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692007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6385043.5"/>
    <n v="16069521.97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20000"/>
    <n v="19181.99000000000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55228.83999999997"/>
    <n v="255226.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2329748.34"/>
    <n v="2327871.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5664337.65"/>
    <n v="15663072.62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135371.16"/>
    <n v="131688"/>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59873683.789999999"/>
    <n v="49465464.15999999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3578193"/>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4681609.3900000006"/>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8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2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00.04999999981374"/>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6054567.660000000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739"/>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3629300.29"/>
    <n v="2903440.46"/>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2127131.3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4554914"/>
    <n v="4510560.5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0"/>
    <n v="2507181"/>
    <n v="2005664.7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2717951.63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3256649.8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3604754"/>
    <n v="3077368.46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2180688.8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11890.0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5307068"/>
    <n v="5285689.08"/>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2342331.3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3183400"/>
    <n v="3128941.9699999997"/>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2472108.42"/>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2956398.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44418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1199840.49"/>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238685"/>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11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4062057.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4503826"/>
    <n v="3602981.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2798207.0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0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5116623.2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5420403"/>
    <n v="5420062.159999999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38494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3634334"/>
    <n v="3581740.28"/>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2338659.5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3164644"/>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5750540"/>
    <n v="2845453.4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77392.1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4114581.539999999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5467889"/>
    <n v="11069278.9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567277"/>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3074540"/>
    <n v="1874534.8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3574523"/>
    <n v="3571852.9099999997"/>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2709874"/>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2215575"/>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3208068"/>
    <n v="3190225.7199999997"/>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483357"/>
    <n v="1016204.84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1267089.62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959"/>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789066"/>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2"/>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8696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650000000372529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64000000059604645"/>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2621916.5"/>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3814352"/>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1734840.0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19483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4104535.1"/>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6078487"/>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17345"/>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3018755"/>
    <n v="3011965.4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9442145"/>
    <n v="9274302.0599999987"/>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2178275"/>
    <n v="2174845.79"/>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3011398"/>
    <n v="11089016.17"/>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2158275"/>
    <n v="2152142.58"/>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6842402"/>
    <n v="6826655.2699999996"/>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4130917.56"/>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4091739.55"/>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0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264679"/>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3128573.2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4763185"/>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486712.6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734006.73"/>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4062497.85"/>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5267490.49"/>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908"/>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2100"/>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625"/>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2161095.87"/>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20099"/>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2161095.87"/>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184041.799999999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4099039.7"/>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774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6"/>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945764.7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2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3452914.66"/>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4015927.02"/>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3977557.78"/>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5212540"/>
    <n v="5137471.42"/>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3984086.13"/>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5520892"/>
    <n v="5520791.9300000006"/>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4033639"/>
    <n v="3977569.12"/>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1"/>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751013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39333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7323967"/>
    <n v="7323966.79"/>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2310804.69"/>
    <n v="2161509.2000000002"/>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3933277"/>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8792713.8399999999"/>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47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57333"/>
    <n v="4546480.1899999995"/>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3314053.23"/>
    <n v="3199957.1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3314053.23"/>
    <n v="3199955.93"/>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4372024"/>
    <n v="4320175.92"/>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405223"/>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6400000005960464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2965827.4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5467133.6899999995"/>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16752160"/>
    <n v="16115906.479999997"/>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7779160.9499999983"/>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8472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68844"/>
    <n v="668064.91"/>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1905149.38"/>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68844"/>
    <n v="668064.91"/>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2628263"/>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68844"/>
    <n v="668063.93999999994"/>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430872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4766130.04"/>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68849"/>
    <n v="668070.46"/>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76234"/>
    <n v="575616.51"/>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1629132"/>
    <n v="9118786.5700000003"/>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1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6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5783031"/>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20915653"/>
    <n v="12827413.07"/>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3195206"/>
    <n v="2727287.3899999997"/>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0979406"/>
    <n v="28760224.060000002"/>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583068"/>
    <n v="5175960.2700000005"/>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39999999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62288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18582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116916.3199999998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4574917.2300000004"/>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82400059.700000003"/>
    <n v="82297192.359999999"/>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5208757.57"/>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3638985.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900000006"/>
    <n v="560423.4200000000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5579197"/>
    <n v="5531196.2200000007"/>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3849031"/>
    <n v="3817787.58"/>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7496599"/>
    <n v="7456610.25"/>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86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6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155056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5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1571741"/>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44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3148941.62"/>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573002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2179279.67"/>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777"/>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907"/>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777"/>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4876440.66"/>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661079.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740276.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2325120.1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2325120.1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3907991.9299999997"/>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3064780.37"/>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825172.17"/>
    <n v="2823758.93"/>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8732103.0600000005"/>
    <n v="8720971.95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5707524.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533868.0099999998"/>
    <n v="2533867.26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3053336.7"/>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269108.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78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8455545.5599999987"/>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566015.2200000002"/>
    <n v="2566013.5300000003"/>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59358184"/>
    <n v="30088253.53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6456796.4400000004"/>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4316742.5199999996"/>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10312546.86000000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33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13729972.64999999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54747972"/>
    <n v="32845207.59"/>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5300000"/>
    <n v="5228161.1900000004"/>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8722934"/>
    <n v="18719689.289999999"/>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5670455"/>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731617"/>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530497"/>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2913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5184202.26"/>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6983540"/>
    <n v="6983539.5899999999"/>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672934"/>
    <n v="2533867.26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401"/>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3545258.6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253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50000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0"/>
    <n v="336370"/>
    <n v="336268"/>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0"/>
    <n v="460369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n v="15586"/>
    <s v="30 - HATO MAYOR"/>
    <n v="0"/>
    <n v="254542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0"/>
    <n v="3002973"/>
    <n v="0"/>
  </r>
  <r>
    <s v="2025"/>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n v="13075"/>
    <s v="26 - SANTIAGO RODRIGUEZ"/>
    <n v="0"/>
    <n v="13400000"/>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n v="15587"/>
    <s v="30 - HATO MAYOR"/>
    <n v="0"/>
    <n v="3993635"/>
    <n v="0"/>
  </r>
  <r>
    <s v="2025"/>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n v="13458"/>
    <s v="08 - EL SEIBO"/>
    <n v="0"/>
    <n v="11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0"/>
    <n v="4856130"/>
    <n v="0"/>
  </r>
  <r>
    <s v="2025"/>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n v="13423"/>
    <s v="01 - DISTRITO NACIONAL"/>
    <n v="0"/>
    <n v="17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0"/>
    <n v="1595243"/>
    <n v="1595141.8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0"/>
    <n v="428477"/>
    <n v="342701.37"/>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0"/>
    <n v="3978165"/>
    <n v="0"/>
  </r>
  <r>
    <s v="2025"/>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n v="13428"/>
    <s v="21 - SAN CRISTOBAL"/>
    <n v="0"/>
    <n v="692643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0"/>
    <n v="17600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0"/>
    <n v="3617029"/>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0"/>
    <n v="22000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0"/>
    <n v="1547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5199502"/>
    <n v="76046916.46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7854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8084501"/>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555595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85478721"/>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6063587"/>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17444216"/>
    <n v="17087232.78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30852293"/>
    <n v="26085090.71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7201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324663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7838424"/>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44200603"/>
    <n v="40972322.880000003"/>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25000001"/>
    <n v="20339792.460000001"/>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9664939"/>
    <n v="35447623.95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387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32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3790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8043189"/>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3153356"/>
    <n v="79173614.479999989"/>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3873597"/>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87891033"/>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1161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1"/>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30439287"/>
    <n v="1816060.77"/>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1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1"/>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122059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224953"/>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67838700"/>
    <n v="10120657.390000001"/>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553720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30448303"/>
    <n v="21069703.41"/>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118949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9999456.8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2781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9626527"/>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8852768"/>
    <n v="17652569.890000001"/>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52547662.369999997"/>
    <n v="52327864.530000009"/>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2247859"/>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316181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39559239"/>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842696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769586"/>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7463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70028273"/>
    <n v="19598202.23"/>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66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64990463"/>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19105100"/>
    <n v="15589633.71000000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3264770"/>
    <n v="42264667.939999998"/>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85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5086224"/>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26662895.24000001"/>
    <n v="376050103.1799998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12861066"/>
    <n v="5588440.7200000007"/>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8494271"/>
    <n v="95728597.189999983"/>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4"/>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78163563.42000002"/>
    <n v="423248275.21999985"/>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9944369"/>
    <n v="47049565.479999997"/>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9733306"/>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619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10114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9858606"/>
    <n v="32186202.03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24549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3634933"/>
    <n v="48614675.75"/>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45026357"/>
    <n v="42131836.539999999"/>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9415635"/>
    <n v="7465623.8499999996"/>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7962826"/>
    <n v="46423281.71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0874273"/>
    <n v="48600326.25"/>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503693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14300000"/>
    <n v="14227104.07"/>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5457228"/>
    <n v="25431321.17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4200744"/>
    <n v="4200743.43"/>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40668055"/>
    <n v="40668050.630000003"/>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4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1060798"/>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0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1"/>
    <n v="0"/>
  </r>
  <r>
    <s v="2025"/>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n v="13707"/>
    <s v="21 - SAN CRISTOBAL"/>
    <n v="0"/>
    <n v="47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7247930"/>
    <n v="847188.84000000008"/>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365560"/>
    <n v="3431.4"/>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58800000"/>
    <n v="15861206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686106.19"/>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3400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11977362"/>
    <n v="10929594.24"/>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468496598.6999998"/>
    <n v="2042286801.0499995"/>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4559845.76"/>
    <n v="6379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14015335"/>
    <n v="3782031.4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363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8191129.510000005"/>
    <n v="13520021.63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80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68043576.150000006"/>
    <n v="61109595.16999999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5586253.91"/>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3858062.799999997"/>
    <n v="39079599.48000000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8260000"/>
    <n v="172500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83381.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9684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100000003"/>
    <n v="3965135.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500000002"/>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399999997"/>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605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30000005"/>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2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4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543464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99000"/>
    <n v="147972"/>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37299786.979999997"/>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82000000"/>
    <n v="80591582.26000000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616046.90000000037"/>
    <n v="52886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1856059"/>
    <n v="8679328.189999999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3729584.5700000003"/>
    <n v="3622634.1900000004"/>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7553501"/>
    <n v="6969976.79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307363.59"/>
    <n v="2509876.76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3306940"/>
    <n v="173194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1 - MINISTERIO DE DEPORTES Y RECREACIÓ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1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2145165.0099999998"/>
    <n v="2145158.0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41035.919999999998"/>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4 - VEHÍCULOS Y EQUIPO DE TRANSPORTE, TRACCIÓN Y ELEVACIÓN"/>
    <s v="N"/>
    <s v="00 - N/A"/>
    <s v="10 - FONDO GENERAL"/>
    <s v="(en blanco)"/>
    <s v="99 - MULTIPROVINCIAL"/>
    <n v="0"/>
    <n v="6750"/>
    <n v="675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4769"/>
    <n v="14768.5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8370297.629999995"/>
    <n v="110337.3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296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790317.26000000013"/>
    <n v="699208.6499999999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29999999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8769.5"/>
    <n v="35978.2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9990.5"/>
    <n v="187820.59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49717914.34000000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2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4"/>
    <n v="2035537.3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582830.14"/>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
    <n v="20980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6584127.7899999991"/>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2583787.9300000002"/>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39999999"/>
    <n v="11426393.439999999"/>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4278579.4300000006"/>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2679000"/>
    <n v="10295492.540000005"/>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1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7500000"/>
    <n v="5242297.640000000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794946.48"/>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2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469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4140000"/>
    <n v="10513612.98"/>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3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135477.37"/>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33955702"/>
    <n v="283555652.44000006"/>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355000"/>
    <n v="295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4000000"/>
    <n v="400000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6612677.84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986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0"/>
    <n v="75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3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520000"/>
    <n v="339761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1"/>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4930792.9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47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03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75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770000"/>
    <n v="612073.4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9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6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1884001"/>
    <n v="844859.07000000018"/>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7 - ACTIVOS BIOLÓGICOS"/>
    <s v="N"/>
    <s v="00 - N/A"/>
    <s v="10 - FONDO GENERAL"/>
    <s v="(en blanco)"/>
    <s v="99 - MULTIPROVINCIAL"/>
    <n v="0"/>
    <n v="3350000"/>
    <n v="240000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3915000"/>
    <n v="3431344.500000000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672660.4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32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4550000"/>
    <n v="34953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2727000"/>
    <n v="979121.9800000001"/>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6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5264000"/>
    <n v="0"/>
  </r>
  <r>
    <s v="2025"/>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en blanco)"/>
    <s v="99 - MULTIPROVINCIAL"/>
    <n v="0"/>
    <n v="914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467162"/>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106814"/>
    <n v="715010.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2982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2084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926516"/>
    <n v="923472.799999999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52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22772"/>
    <n v="916569.549999999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1069036.4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9006692.1999999993"/>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14103033.6"/>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3013709.98"/>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1967277.789999999"/>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101153627.83"/>
    <n v="28365710.379999999"/>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47892148"/>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4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4"/>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34146184"/>
    <n v="63414618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18546421.46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2412564.840000004"/>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79356238.020000011"/>
    <n v="79356235.84999999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3943955.849999994"/>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8308407.2300000004"/>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09387778"/>
    <n v="109387777.18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0674497"/>
    <n v="50674496.149999991"/>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17448459"/>
    <n v="6036321.75"/>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4"/>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20573161.25"/>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6890432"/>
    <n v="16890431.039999999"/>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6599999964"/>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637957.1799999997"/>
    <n v="2637957.180000000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801387.98"/>
    <n v="663723.2999999999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2917.8"/>
    <n v="82917.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3647248.28"/>
    <n v="2059325.7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234343.05"/>
    <n v="1234343.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200000"/>
    <n v="7747304.670000000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2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300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43232.4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894439891.74000037"/>
    <n v="876070732.6100001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1529078879.19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159795.16"/>
    <n v="3759090.0700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
    <n v="1579579.4"/>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815033.6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854301"/>
    <n v="11111279.200000003"/>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59999999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409083.6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12342131.4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694968"/>
    <n v="1327126.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355032"/>
    <n v="19165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519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1953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451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290600"/>
    <n v="278514.9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423515.75"/>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14807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164500"/>
    <n v="16000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9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56544.70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24426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5560875.1300000018"/>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59999996"/>
    <n v="10954459.72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98794.58000000007"/>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14632"/>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3048508.3"/>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383794.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324692.650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135087721.1900000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3013544.37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9239790.24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42565259.79000000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10562054.10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111668558.6300000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5400422.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4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9911328.5199999996"/>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80387406.68000000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1421711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901353.760000000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77777.7799999999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844444.4600000003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853332.54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3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739466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5260976"/>
    <n v="4223919.1800000006"/>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810111"/>
    <n v="301232.6400000000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532574"/>
    <n v="532571.6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13012988"/>
    <n v="7826744.1799999997"/>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3389387.21"/>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718924"/>
    <n v="3268923.1399999997"/>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0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8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293866.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456238.910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302978.189999999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08109"/>
    <n v="4633738.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7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65770.2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2206863.83"/>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9235403.100000001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387038.2900000000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1808003.58"/>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827691.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23573.01"/>
    <n v="421425.8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66600"/>
    <n v="54194.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1004496.3"/>
    <n v="629562.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3197958.0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617416.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52608.01999999999"/>
    <n v="94608.01"/>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3"/>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16012.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84785.99"/>
    <n v="825526.07"/>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95"/>
    <n v="6184152.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49999999"/>
    <n v="1698985.330000000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11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60311.85"/>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429511"/>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23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14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3544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9251005"/>
    <n v="1892227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1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16518455.52"/>
    <n v="14972998.34"/>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799998"/>
    <n v="799998"/>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58093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35876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4388499"/>
    <n v="3951388.5599999991"/>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100000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3827326"/>
    <n v="798756.7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9538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312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6431343"/>
    <n v="6384729.8900000006"/>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218400"/>
    <n v="3218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28883346.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5812660"/>
    <n v="5731074.33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55250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14329095.559999999"/>
    <n v="13612559.56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561492.4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541151"/>
    <n v="253875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1797249"/>
    <n v="1797248.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4 - VEHÍCULOS Y EQUIPO DE TRANSPORTE, TRACCIÓN Y ELEVACIÓN"/>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2958243.6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137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531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35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24769551"/>
    <n v="238710.6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6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408602"/>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6167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8310625"/>
    <n v="36695530.69000001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1050320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62821655.51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19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355613.0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0"/>
    <n v="142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335836"/>
    <n v="233583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5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1000001"/>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999999"/>
    <n v="2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674630.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40111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7725868.199999999"/>
    <n v="14264242.24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11565462"/>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5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128987531.90000001"/>
    <n v="120029108.53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3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118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en blanco)"/>
    <s v="99 - MULTIPROVINCIAL"/>
    <n v="0"/>
    <n v="637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399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877058.160000000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349993.60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0743887.5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35873400.069999978"/>
    <n v="27416976.00000000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51174668.04999995"/>
    <n v="101987305.1099999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3078114.57999999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747052"/>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451987.2000000000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2140393.1799999997"/>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12578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70333.899999999994"/>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10000002"/>
    <n v="61399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14842.279999999"/>
    <n v="13938894.27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1058542.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0"/>
    <n v="41000"/>
    <n v="4100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09999994"/>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30649.5999999996"/>
    <n v="2530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8476240.339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5152497.050000004"/>
    <n v="46628126.77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6112575.719999984"/>
    <n v="75528289.12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4000000055"/>
    <n v="23203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713212.5"/>
    <n v="10711012.0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0964953.52000001"/>
    <n v="110958705.4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10134435.169999998"/>
    <n v="10134435.1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111416602.67"/>
    <n v="111053540.00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96315532.3100000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180290.84"/>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86980.5"/>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29948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5966.3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25325.6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86147"/>
    <n v="1986133.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34027"/>
    <n v="33401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294739.079999999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06370.4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42910090"/>
    <n v="22453334.380000003"/>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392941.23"/>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118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500000"/>
    <n v="472044.9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742952.7600000007"/>
    <n v="5939882.3800000008"/>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440075.78"/>
    <n v="1440075.78"/>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222003.47999999998"/>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2528224.7999999998"/>
    <n v="2451958.8000000003"/>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2657588.21"/>
    <n v="2542703.0699999998"/>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01 - DISTRITO NACIONAL"/>
    <n v="0"/>
    <n v="23250"/>
    <n v="2299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1017393.72"/>
    <n v="1016876.95"/>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01 - DISTRITO NACIONAL"/>
    <n v="0"/>
    <n v="317125"/>
    <n v="317125"/>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1840253.3900000001"/>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64135267"/>
    <n v="15854618.19999999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00000005"/>
    <n v="941623.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92860.01"/>
    <n v="1517720.5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915941.9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16380.08"/>
    <n v="2059439.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274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099224.84"/>
    <n v="7679908.169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8999999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3074324.27"/>
    <n v="1621162.2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2776347"/>
    <n v="22690194.21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1896365.540000001"/>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4478769"/>
    <n v="1835102.81"/>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4646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5403753.27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25143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1051370.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247313.13999999998"/>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7644858.080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4646456.759999998"/>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15649330"/>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999999993"/>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40000002"/>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33251294.459999997"/>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50 - CRÉDITO INTERNO"/>
    <n v="14640"/>
    <s v="99 - MULTIPROVINCIAL"/>
    <n v="0"/>
    <n v="15000000"/>
    <n v="1500000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71140402.7099999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900000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338103035.38000005"/>
    <n v="338103027.3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0000001"/>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5000001"/>
    <n v="118905956.02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03034486.3299999"/>
    <n v="903813522.01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60 - CREDITO EXTERNO"/>
    <n v="14649"/>
    <s v="32 - SANTO DOMINGO"/>
    <n v="0"/>
    <n v="641312472.61000001"/>
    <n v="344838808.92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59999999"/>
    <n v="15488318.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0000000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86259919"/>
    <n v="86259918.34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50 - CRÉDITO INTERNO"/>
    <n v="14178"/>
    <s v="05 - DAJABON"/>
    <n v="0"/>
    <n v="1660288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77628310.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7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50 - CRÉDITO INTERNO"/>
    <n v="14911"/>
    <s v="11 - LA ALTAGRACIA"/>
    <n v="0"/>
    <n v="48198960"/>
    <n v="48198957.28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77824799"/>
    <n v="277824798.2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50 - CRÉDITO INTERNO"/>
    <n v="14178"/>
    <s v="05 - DAJABON"/>
    <n v="0"/>
    <n v="7568134"/>
    <n v="7568133.580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30776804.260000002"/>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69917639"/>
    <n v="69917638.01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187223.6099999994"/>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50 - CRÉDITO INTERNO"/>
    <n v="13537"/>
    <s v="27 - VALVERDE"/>
    <n v="0"/>
    <n v="47659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50 - CRÉDITO INTERNO"/>
    <n v="16656"/>
    <s v="32 - SANTO DOMINGO"/>
    <n v="0"/>
    <n v="1827548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50 - CRÉDITO INTERNO"/>
    <n v="14234"/>
    <s v="01 - DISTRITO NACIONAL"/>
    <n v="0"/>
    <n v="74779120"/>
    <n v="74779115.6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5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50 - CRÉDITO INTERNO"/>
    <n v="13532"/>
    <s v="18 - PUERTO PLATA"/>
    <n v="0"/>
    <n v="52509396"/>
    <n v="52509359.64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206310150"/>
    <n v="206310110.4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712384613"/>
    <n v="701851840.8199999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81"/>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399999997"/>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788020106.9099998"/>
    <n v="1788020106.80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50 - CRÉDITO INTERNO"/>
    <n v="13656"/>
    <s v="06 - DUARTE"/>
    <n v="0"/>
    <n v="278900257.20999998"/>
    <n v="278900254.30000001"/>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60 - CREDITO EXTERNO"/>
    <n v="13656"/>
    <s v="06 - DUARTE"/>
    <n v="0"/>
    <n v="50687527.390000001"/>
    <n v="50687527.39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6436824.2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60000000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19999997"/>
    <n v="39983897.24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71734416"/>
    <n v="71734415.08000001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1418778.4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60 - CREDITO EXTERNO"/>
    <n v="14278"/>
    <s v="30 - HATO MAYOR"/>
    <n v="0"/>
    <n v="24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50 - CRÉDITO INTERNO"/>
    <n v="14636"/>
    <s v="03 - BAHORUCO"/>
    <n v="0"/>
    <n v="104295991"/>
    <n v="104295990.84"/>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50 - CRÉDITO INTERNO"/>
    <n v="14637"/>
    <s v="26 - SANTIAGO RODRIGUEZ"/>
    <n v="0"/>
    <n v="6689130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44425975.75"/>
    <n v="42104740.96999999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57699193.189999998"/>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6317776.35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9174405.600000001"/>
    <n v="24103163.69999999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2492467.139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8971422.730000012"/>
    <n v="30061057.0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457109148"/>
    <n v="116250886.1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40330267.9999998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20689778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82855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50 - CRÉDITO INTERNO"/>
    <s v="(en blanco)"/>
    <s v="99 - MULTIPROVINCIAL"/>
    <n v="0"/>
    <n v="1000000000"/>
    <n v="1000000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63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678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71889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4285337.98999998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40342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60208.939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6239743.00000000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829400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999893"/>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2784004.5899999994"/>
    <n v="2784004.2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49739.32999999996"/>
    <n v="549739.3299999999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37840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850999.999999999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9999.9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500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1000000.00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4000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73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18880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085184.5"/>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605340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53591.8"/>
    <n v="2953420.11"/>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3352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349999.99"/>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00000"/>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26078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84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3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17000.259999999998"/>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289100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1.0000000002037268E-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100000000"/>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071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7216932"/>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424753174"/>
    <n v="4224926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11888607"/>
    <n v="44200161.539999999"/>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20 - FONDOS CON DESTINO ESPECÍFICO"/>
    <s v="(en blanco)"/>
    <s v="99 - MULTIPROVINCIAL"/>
    <n v="0"/>
    <n v="19500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0698110"/>
    <n v="429246062"/>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20 - FONDOS CON DESTINO ESPECÍFICO"/>
    <s v="(en blanco)"/>
    <s v="99 - MULTIPROVINCIAL"/>
    <n v="0"/>
    <n v="25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8658003.170000002"/>
    <n v="486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3956659.800000012"/>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1319358.55000001"/>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8138387"/>
    <n v="1813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2889862"/>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278823"/>
    <n v="1278822.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4070408"/>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97986244.69"/>
    <n v="197986244.6900000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0528619"/>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32939332"/>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19145261"/>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1587341"/>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179638711.80000001"/>
    <n v="99772366.149999991"/>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8428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2948949.859999999"/>
    <n v="48344246.0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88884514.80999997"/>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89020502.00999999"/>
    <n v="781445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999999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9700000"/>
    <n v="122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4398474.040001"/>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791606948.2299991"/>
    <n v="1583538109.9599993"/>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52027520.389999993"/>
    <n v="520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94824178.66000009"/>
    <n v="383095287.14000005"/>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4000001"/>
    <n v="220010579.74000001"/>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9181969.17999999"/>
    <n v="129181969.17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35"/>
    <n v="5026189339.510000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92239584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635000000"/>
    <n v="202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20906805"/>
    <n v="320906804.3399999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0166349.73999995"/>
    <n v="370166339.74999994"/>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1067393238.2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999999999.3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632162187.530000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6552346.85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43235580.959999986"/>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426781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1 - TRANSFERENCIAS DE CAPITAL AL SECTOR PRIVADO"/>
    <s v="N"/>
    <s v="00 - N/A"/>
    <s v="10 - FONDO GENERAL"/>
    <s v="(en blanco)"/>
    <s v="99 - MULTIPROVINCIAL"/>
    <n v="0"/>
    <n v="20000000"/>
    <n v="0"/>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6510647.98000002"/>
    <n v="550917999.96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6696056.7"/>
    <n v="1566696056.6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0 - N/A"/>
    <s v="0.0 - N/A"/>
    <s v="0.0.00 - N/A"/>
    <s v="2.5 - TRANSFERENCIAS DE CAPITAL"/>
    <s v="2.5.5 - TRANSFERENCIAS DE CAPITAL A INSTITUCIONES PÚBLICAS FINANCIERAS"/>
    <s v="N"/>
    <s v="00 - N/A"/>
    <s v="60 - CREDITO EXTERNO"/>
    <s v="(en blanco)"/>
    <s v="99 - MULTIPROVINCIAL"/>
    <n v="0"/>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5833804.929999962"/>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1846879918.55"/>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10 - FONDO GENERAL"/>
    <n v="14132"/>
    <s v="99 - MULTIPROVINCIAL"/>
    <n v="0"/>
    <n v="25000000"/>
    <n v="0"/>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60000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50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719413972.7400000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31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050000000"/>
    <n v="10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133000000"/>
    <n v="1133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20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1274725"/>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049082873"/>
    <n v="1998799999.99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200459172.35000005"/>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63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7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51183240"/>
    <n v="2610384.25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999999.95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592455528"/>
    <n v="592455527.4500000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5815876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198943847.42999983"/>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416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409830796.9099989"/>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8867282778.54002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825421348.699998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9F02AAD-1E77-40EB-BC26-2133C3812D8E}" name="TablaDinámica11" cacheId="2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0">
      <pivotArea outline="0" collapsedLevelsAreSubtotals="1" fieldPosition="0"/>
    </format>
    <format dxfId="1">
      <pivotArea type="all" dataOnly="0" outline="0" fieldPosition="0"/>
    </format>
    <format dxfId="2">
      <pivotArea outline="0" collapsedLevelsAreSubtotals="1" fieldPosition="0"/>
    </format>
    <format dxfId="3">
      <pivotArea field="1" type="button" dataOnly="0" labelOnly="1" outline="0" axis="axisRow" fieldPosition="0"/>
    </format>
    <format dxfId="4">
      <pivotArea dataOnly="0" labelOnly="1" fieldPosition="0">
        <references count="1">
          <reference field="1" count="0"/>
        </references>
      </pivotArea>
    </format>
    <format dxfId="5">
      <pivotArea dataOnly="0" labelOnly="1" grandRow="1" outline="0" fieldPosition="0"/>
    </format>
    <format dxfId="6">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987D-F0B9-4049-8AFF-DCB0E5D03710}">
  <dimension ref="A1:F189"/>
  <sheetViews>
    <sheetView showGridLines="0" tabSelected="1" topLeftCell="A2" workbookViewId="0">
      <selection activeCell="I27" sqref="I27"/>
    </sheetView>
  </sheetViews>
  <sheetFormatPr baseColWidth="10" defaultColWidth="11.5703125" defaultRowHeight="15"/>
  <cols>
    <col min="1" max="1" width="60.42578125" style="11" bestFit="1" customWidth="1"/>
    <col min="2" max="2" width="14.42578125" style="11" bestFit="1" customWidth="1"/>
    <col min="3" max="3" width="26.42578125" style="11" bestFit="1" customWidth="1"/>
    <col min="4" max="4" width="16.14062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1" t="s">
        <v>2008</v>
      </c>
      <c r="B1" s="181"/>
      <c r="C1" s="181"/>
      <c r="D1" s="181"/>
      <c r="E1" s="181"/>
      <c r="F1" s="181"/>
    </row>
    <row r="2" spans="1:6" ht="20.25">
      <c r="A2" s="182" t="s">
        <v>0</v>
      </c>
      <c r="B2" s="182"/>
      <c r="C2" s="182"/>
      <c r="D2" s="182"/>
      <c r="E2" s="182"/>
      <c r="F2" s="182"/>
    </row>
    <row r="3" spans="1:6">
      <c r="A3" s="183" t="s">
        <v>1</v>
      </c>
      <c r="B3" s="183"/>
      <c r="C3" s="183"/>
      <c r="D3" s="183"/>
      <c r="E3" s="183"/>
      <c r="F3" s="183"/>
    </row>
    <row r="5" spans="1:6" ht="18.75">
      <c r="A5" s="184" t="s">
        <v>22</v>
      </c>
      <c r="B5" s="184"/>
      <c r="C5" s="184"/>
      <c r="D5" s="184"/>
      <c r="E5" s="184"/>
      <c r="F5" s="184"/>
    </row>
    <row r="6" spans="1:6" ht="18.75">
      <c r="A6" s="184" t="s">
        <v>303</v>
      </c>
      <c r="B6" s="184"/>
      <c r="C6" s="184"/>
      <c r="D6" s="184"/>
      <c r="E6" s="184"/>
      <c r="F6" s="184"/>
    </row>
    <row r="7" spans="1:6">
      <c r="A7" s="179" t="s">
        <v>2016</v>
      </c>
      <c r="B7" s="179"/>
      <c r="C7" s="179"/>
      <c r="D7" s="179"/>
      <c r="E7" s="179"/>
      <c r="F7" s="179"/>
    </row>
    <row r="8" spans="1:6">
      <c r="A8" s="179" t="s">
        <v>2017</v>
      </c>
      <c r="B8" s="179"/>
      <c r="C8" s="179"/>
      <c r="D8" s="179"/>
      <c r="E8" s="179"/>
      <c r="F8" s="179"/>
    </row>
    <row r="9" spans="1:6" ht="15.75">
      <c r="A9" s="180" t="s">
        <v>2018</v>
      </c>
      <c r="B9" s="180"/>
      <c r="C9" s="180"/>
      <c r="D9" s="180"/>
      <c r="E9" s="180"/>
      <c r="F9" s="180"/>
    </row>
    <row r="13" spans="1:6">
      <c r="A13" s="168" t="s">
        <v>2009</v>
      </c>
      <c r="B13" s="168" t="s">
        <v>359</v>
      </c>
      <c r="C13" s="168" t="s">
        <v>1985</v>
      </c>
      <c r="D13" s="168" t="s">
        <v>360</v>
      </c>
    </row>
    <row r="14" spans="1:6">
      <c r="A14" s="169" t="s">
        <v>304</v>
      </c>
      <c r="B14" s="170">
        <v>1592355121494</v>
      </c>
      <c r="C14" s="170">
        <v>1673550967009.4702</v>
      </c>
      <c r="D14" s="170">
        <v>1549661724752.2905</v>
      </c>
    </row>
    <row r="15" spans="1:6">
      <c r="A15" s="171" t="s">
        <v>10</v>
      </c>
      <c r="B15" s="170">
        <v>1484234610959</v>
      </c>
      <c r="C15" s="170">
        <v>1563430456474.4702</v>
      </c>
      <c r="D15" s="170">
        <v>1465867129489.5706</v>
      </c>
    </row>
    <row r="16" spans="1:6">
      <c r="A16" s="172" t="s">
        <v>11</v>
      </c>
      <c r="B16" s="170">
        <v>1308196684792</v>
      </c>
      <c r="C16" s="170">
        <v>1345008876238.6204</v>
      </c>
      <c r="D16" s="170">
        <v>1283948007804.0005</v>
      </c>
    </row>
    <row r="17" spans="1:4">
      <c r="A17" s="173" t="s">
        <v>24</v>
      </c>
      <c r="B17" s="170">
        <v>516919627204</v>
      </c>
      <c r="C17" s="170">
        <v>533231132732.56036</v>
      </c>
      <c r="D17" s="170">
        <v>503598189985.6405</v>
      </c>
    </row>
    <row r="18" spans="1:4">
      <c r="A18" s="173" t="s">
        <v>25</v>
      </c>
      <c r="B18" s="170">
        <v>90986168678</v>
      </c>
      <c r="C18" s="170">
        <v>87843070485.860001</v>
      </c>
      <c r="D18" s="170">
        <v>87237232278.509979</v>
      </c>
    </row>
    <row r="19" spans="1:4">
      <c r="A19" s="173" t="s">
        <v>12</v>
      </c>
      <c r="B19" s="170">
        <v>298486441612</v>
      </c>
      <c r="C19" s="170">
        <v>286203627069</v>
      </c>
      <c r="D19" s="170">
        <v>261114276862.91</v>
      </c>
    </row>
    <row r="20" spans="1:4">
      <c r="A20" s="173" t="s">
        <v>26</v>
      </c>
      <c r="B20" s="170">
        <v>13500000000</v>
      </c>
      <c r="C20" s="170">
        <v>15437720970.379999</v>
      </c>
      <c r="D20" s="170">
        <v>14501312904.429996</v>
      </c>
    </row>
    <row r="21" spans="1:4">
      <c r="A21" s="173" t="s">
        <v>27</v>
      </c>
      <c r="B21" s="170">
        <v>388252040903</v>
      </c>
      <c r="C21" s="170">
        <v>419709414693.67999</v>
      </c>
      <c r="D21" s="170">
        <v>414939467552.27991</v>
      </c>
    </row>
    <row r="22" spans="1:4">
      <c r="A22" s="173" t="s">
        <v>28</v>
      </c>
      <c r="B22" s="170">
        <v>52406395</v>
      </c>
      <c r="C22" s="170">
        <v>2583910287.1400003</v>
      </c>
      <c r="D22" s="170">
        <v>2557528220.23</v>
      </c>
    </row>
    <row r="23" spans="1:4">
      <c r="A23" s="172" t="s">
        <v>13</v>
      </c>
      <c r="B23" s="170">
        <v>176037926167</v>
      </c>
      <c r="C23" s="170">
        <v>218421580235.85004</v>
      </c>
      <c r="D23" s="170">
        <v>181919121685.57001</v>
      </c>
    </row>
    <row r="24" spans="1:4">
      <c r="A24" s="173" t="s">
        <v>29</v>
      </c>
      <c r="B24" s="170">
        <v>53162528542</v>
      </c>
      <c r="C24" s="170">
        <v>76722798072.51004</v>
      </c>
      <c r="D24" s="170">
        <v>64499548708.940018</v>
      </c>
    </row>
    <row r="25" spans="1:4">
      <c r="A25" s="173" t="s">
        <v>30</v>
      </c>
      <c r="B25" s="170">
        <v>60255319620</v>
      </c>
      <c r="C25" s="170">
        <v>61043072119.850021</v>
      </c>
      <c r="D25" s="170">
        <v>45707244723.759979</v>
      </c>
    </row>
    <row r="26" spans="1:4">
      <c r="A26" s="173" t="s">
        <v>31</v>
      </c>
      <c r="B26" s="170">
        <v>10094704</v>
      </c>
      <c r="C26" s="170">
        <v>143793668.91</v>
      </c>
      <c r="D26" s="170">
        <v>114221396.62</v>
      </c>
    </row>
    <row r="27" spans="1:4">
      <c r="A27" s="173" t="s">
        <v>32</v>
      </c>
      <c r="B27" s="170">
        <v>1045835769</v>
      </c>
      <c r="C27" s="170">
        <v>3173802273.8800001</v>
      </c>
      <c r="D27" s="170">
        <v>2399560907.4400001</v>
      </c>
    </row>
    <row r="28" spans="1:4">
      <c r="A28" s="173" t="s">
        <v>33</v>
      </c>
      <c r="B28" s="170">
        <v>60117023257</v>
      </c>
      <c r="C28" s="170">
        <v>77139170253.270004</v>
      </c>
      <c r="D28" s="170">
        <v>69198545948.809998</v>
      </c>
    </row>
    <row r="29" spans="1:4">
      <c r="A29" s="173" t="s">
        <v>34</v>
      </c>
      <c r="B29" s="170">
        <v>1447124275</v>
      </c>
      <c r="C29" s="170">
        <v>198943847.42999983</v>
      </c>
      <c r="D29" s="170">
        <v>0</v>
      </c>
    </row>
    <row r="30" spans="1:4">
      <c r="A30" s="171" t="s">
        <v>305</v>
      </c>
      <c r="B30" s="170">
        <v>108120510535</v>
      </c>
      <c r="C30" s="170">
        <v>110120510535</v>
      </c>
      <c r="D30" s="170">
        <v>83794595262.720016</v>
      </c>
    </row>
    <row r="31" spans="1:4">
      <c r="A31" s="172" t="s">
        <v>21</v>
      </c>
      <c r="B31" s="170">
        <v>108120510535</v>
      </c>
      <c r="C31" s="170">
        <v>110120510535</v>
      </c>
      <c r="D31" s="170">
        <v>83794595262.720016</v>
      </c>
    </row>
    <row r="32" spans="1:4">
      <c r="A32" s="173" t="s">
        <v>36</v>
      </c>
      <c r="B32" s="170">
        <v>5117721882</v>
      </c>
      <c r="C32" s="170">
        <v>13579300000</v>
      </c>
      <c r="D32" s="170">
        <v>5647895396.2199993</v>
      </c>
    </row>
    <row r="33" spans="1:4">
      <c r="A33" s="173" t="s">
        <v>37</v>
      </c>
      <c r="B33" s="170">
        <v>103002788653</v>
      </c>
      <c r="C33" s="170">
        <v>96541210535</v>
      </c>
      <c r="D33" s="170">
        <v>78146699866.500015</v>
      </c>
    </row>
    <row r="34" spans="1:4">
      <c r="A34" s="173" t="s">
        <v>1991</v>
      </c>
      <c r="B34" s="170">
        <v>0</v>
      </c>
      <c r="C34" s="170">
        <v>0</v>
      </c>
      <c r="D34" s="170">
        <v>0</v>
      </c>
    </row>
    <row r="35" spans="1:4">
      <c r="A35" s="169" t="s">
        <v>240</v>
      </c>
      <c r="B35" s="170">
        <v>1592355121494</v>
      </c>
      <c r="C35" s="170">
        <v>1673550967009.4702</v>
      </c>
      <c r="D35" s="170">
        <v>1549661724752.2905</v>
      </c>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opLeftCell="A7" zoomScaleNormal="100" workbookViewId="0">
      <selection activeCell="J25" sqref="J25"/>
    </sheetView>
  </sheetViews>
  <sheetFormatPr baseColWidth="10" defaultColWidth="11.42578125" defaultRowHeight="15"/>
  <cols>
    <col min="1" max="1" width="12.42578125" style="11" customWidth="1"/>
    <col min="2" max="2" width="21.5703125" style="11" customWidth="1"/>
    <col min="3" max="3" width="40.85546875" style="11" customWidth="1"/>
    <col min="4" max="7" width="17.42578125" style="11" customWidth="1"/>
    <col min="8" max="8" width="10.85546875" style="11" bestFit="1" customWidth="1"/>
    <col min="9" max="9" width="13" style="11" bestFit="1" customWidth="1"/>
    <col min="10" max="10" width="23.42578125" style="11" customWidth="1"/>
    <col min="11" max="11" width="24.85546875" style="11" bestFit="1" customWidth="1"/>
    <col min="12" max="12" width="18.42578125" style="11" bestFit="1" customWidth="1"/>
    <col min="13" max="13" width="15.7109375" style="11" bestFit="1" customWidth="1"/>
    <col min="14" max="14" width="30.5703125" style="11" customWidth="1"/>
    <col min="15" max="15" width="32" style="11" customWidth="1"/>
    <col min="16" max="16384" width="11.42578125" style="11"/>
  </cols>
  <sheetData>
    <row r="1" spans="1:15" ht="28.5" customHeight="1">
      <c r="A1" s="181" t="s">
        <v>1966</v>
      </c>
      <c r="B1" s="181"/>
      <c r="C1" s="181"/>
      <c r="D1" s="181"/>
      <c r="E1" s="181"/>
      <c r="F1" s="181"/>
      <c r="G1" s="181"/>
      <c r="H1" s="181"/>
      <c r="I1" s="181"/>
      <c r="J1" s="181"/>
    </row>
    <row r="2" spans="1:15" ht="20.25">
      <c r="A2" s="182" t="s">
        <v>0</v>
      </c>
      <c r="B2" s="182"/>
      <c r="C2" s="182"/>
      <c r="D2" s="182"/>
      <c r="E2" s="182"/>
      <c r="F2" s="182"/>
      <c r="G2" s="182"/>
      <c r="H2" s="182"/>
      <c r="I2" s="182"/>
      <c r="J2" s="182"/>
    </row>
    <row r="3" spans="1:15" s="12" customFormat="1" ht="28.5" customHeight="1">
      <c r="A3" s="196" t="s">
        <v>1</v>
      </c>
      <c r="B3" s="196"/>
      <c r="C3" s="196"/>
      <c r="D3" s="196"/>
      <c r="E3" s="196"/>
      <c r="F3" s="196"/>
      <c r="G3" s="196"/>
      <c r="H3" s="196"/>
      <c r="I3" s="196"/>
      <c r="J3" s="196"/>
      <c r="O3" s="13"/>
    </row>
    <row r="4" spans="1:15" ht="18.75" customHeight="1">
      <c r="A4" s="197" t="s">
        <v>2</v>
      </c>
      <c r="B4" s="197"/>
      <c r="C4" s="197"/>
      <c r="D4" s="197"/>
      <c r="E4" s="197"/>
      <c r="F4" s="197"/>
      <c r="G4" s="197"/>
      <c r="H4" s="197"/>
      <c r="I4" s="197"/>
      <c r="J4" s="197"/>
    </row>
    <row r="5" spans="1:15" ht="18.75" customHeight="1">
      <c r="A5" s="197" t="s">
        <v>3</v>
      </c>
      <c r="B5" s="197"/>
      <c r="C5" s="197"/>
      <c r="D5" s="197"/>
      <c r="E5" s="197"/>
      <c r="F5" s="197"/>
      <c r="G5" s="197"/>
      <c r="H5" s="197"/>
      <c r="I5" s="197"/>
      <c r="J5" s="197"/>
    </row>
    <row r="6" spans="1:15" ht="18.75">
      <c r="A6" s="195" t="s">
        <v>2019</v>
      </c>
      <c r="B6" s="195"/>
      <c r="C6" s="195"/>
      <c r="D6" s="195"/>
      <c r="E6" s="195"/>
      <c r="F6" s="195"/>
      <c r="G6" s="195"/>
      <c r="H6" s="195"/>
      <c r="I6" s="195"/>
      <c r="J6" s="195"/>
    </row>
    <row r="7" spans="1:15" ht="18.75">
      <c r="A7" s="188" t="s">
        <v>275</v>
      </c>
      <c r="B7" s="188"/>
      <c r="C7" s="188"/>
      <c r="D7" s="188"/>
      <c r="E7" s="188"/>
      <c r="F7" s="188"/>
      <c r="G7" s="188"/>
      <c r="H7" s="188"/>
      <c r="I7" s="188"/>
      <c r="J7" s="188"/>
    </row>
    <row r="8" spans="1:15" ht="15.75">
      <c r="A8" s="189" t="s">
        <v>4</v>
      </c>
      <c r="B8" s="189"/>
      <c r="C8" s="189"/>
      <c r="D8" s="189"/>
      <c r="E8" s="189"/>
      <c r="F8" s="189"/>
      <c r="G8" s="189"/>
      <c r="H8" s="189"/>
      <c r="I8" s="189"/>
      <c r="J8" s="189"/>
    </row>
    <row r="9" spans="1:15" ht="15.75">
      <c r="A9" s="14"/>
      <c r="B9" s="14"/>
      <c r="C9" s="14"/>
      <c r="D9" s="14"/>
      <c r="E9" s="14"/>
      <c r="F9" s="14"/>
      <c r="G9" s="14"/>
    </row>
    <row r="10" spans="1:15">
      <c r="C10" s="190" t="s">
        <v>5</v>
      </c>
      <c r="D10" s="15" t="s">
        <v>312</v>
      </c>
      <c r="E10" s="193" t="s">
        <v>1961</v>
      </c>
      <c r="F10" s="191" t="s">
        <v>299</v>
      </c>
      <c r="G10" s="191" t="s">
        <v>300</v>
      </c>
      <c r="H10" s="191" t="s">
        <v>274</v>
      </c>
    </row>
    <row r="11" spans="1:15" ht="15.75" thickBot="1">
      <c r="C11" s="190"/>
      <c r="D11" s="163" t="s">
        <v>275</v>
      </c>
      <c r="E11" s="194"/>
      <c r="F11" s="192"/>
      <c r="G11" s="192"/>
      <c r="H11" s="192"/>
    </row>
    <row r="12" spans="1:15" s="164" customFormat="1" ht="15" customHeight="1">
      <c r="C12" s="190"/>
      <c r="D12" s="165">
        <v>1</v>
      </c>
      <c r="E12" s="165">
        <v>2</v>
      </c>
      <c r="F12" s="165">
        <v>3</v>
      </c>
      <c r="G12" s="165" t="s">
        <v>1959</v>
      </c>
      <c r="H12" s="165" t="s">
        <v>1960</v>
      </c>
    </row>
    <row r="13" spans="1:15">
      <c r="C13" s="18" t="s">
        <v>6</v>
      </c>
      <c r="D13" s="19">
        <f>D14+D16</f>
        <v>1241364.7314939999</v>
      </c>
      <c r="E13" s="19">
        <f>E14+E16</f>
        <v>1283327.86181583</v>
      </c>
      <c r="F13" s="19">
        <f>F14+F16</f>
        <v>1199787.3999999999</v>
      </c>
      <c r="G13" s="106">
        <f>IFERROR(F13/E13,"-")</f>
        <v>0.93490325870613811</v>
      </c>
      <c r="H13" s="115">
        <f>F13/$D$34</f>
        <v>0.15057385656083666</v>
      </c>
      <c r="J13" s="156"/>
    </row>
    <row r="14" spans="1:15">
      <c r="C14" s="155" t="s">
        <v>7</v>
      </c>
      <c r="D14" s="156">
        <v>1240428.3720559999</v>
      </c>
      <c r="E14" s="156">
        <v>1282178.46517375</v>
      </c>
      <c r="F14" s="156">
        <f>1197993+F15</f>
        <v>1198325</v>
      </c>
      <c r="G14" s="157">
        <f t="shared" ref="G14:G21" si="0">IFERROR(F14/E14,"-")</f>
        <v>0.9346007849520489</v>
      </c>
      <c r="H14" s="158">
        <f t="shared" ref="H14:H20" si="1">F14/$D$34</f>
        <v>0.15039032470524746</v>
      </c>
      <c r="I14" s="162"/>
      <c r="J14" s="156"/>
      <c r="K14" s="154"/>
    </row>
    <row r="15" spans="1:15">
      <c r="C15" s="152" t="s">
        <v>8</v>
      </c>
      <c r="D15" s="116">
        <v>535.15810899999997</v>
      </c>
      <c r="E15" s="116">
        <v>956.37563867999995</v>
      </c>
      <c r="F15" s="116">
        <v>332</v>
      </c>
      <c r="G15" s="117">
        <f t="shared" si="0"/>
        <v>0.34714393233419244</v>
      </c>
      <c r="H15" s="118">
        <f t="shared" si="1"/>
        <v>4.1666148834533332E-5</v>
      </c>
      <c r="I15" s="64"/>
      <c r="J15" s="160"/>
      <c r="K15" s="47"/>
    </row>
    <row r="16" spans="1:15">
      <c r="C16" s="155" t="s">
        <v>9</v>
      </c>
      <c r="D16" s="156">
        <v>936.35943799999995</v>
      </c>
      <c r="E16" s="156">
        <v>1149.39664208</v>
      </c>
      <c r="F16" s="156">
        <f>845.4+F17</f>
        <v>1462.4</v>
      </c>
      <c r="G16" s="157">
        <f t="shared" si="0"/>
        <v>1.2723197079761561</v>
      </c>
      <c r="H16" s="158">
        <f t="shared" si="1"/>
        <v>1.8353185558922153E-4</v>
      </c>
      <c r="I16" s="64"/>
      <c r="J16" s="153"/>
      <c r="K16" s="154"/>
    </row>
    <row r="17" spans="3:13">
      <c r="C17" s="152" t="s">
        <v>313</v>
      </c>
      <c r="D17" s="116">
        <v>936.35943799999995</v>
      </c>
      <c r="E17" s="116">
        <v>1087.74261508</v>
      </c>
      <c r="F17" s="116">
        <v>617</v>
      </c>
      <c r="G17" s="117">
        <f t="shared" si="0"/>
        <v>0.56722977609424785</v>
      </c>
      <c r="H17" s="118">
        <f t="shared" si="1"/>
        <v>7.7433776599117671E-5</v>
      </c>
      <c r="I17" s="64"/>
      <c r="J17" s="159"/>
    </row>
    <row r="18" spans="3:13">
      <c r="C18" s="18" t="s">
        <v>10</v>
      </c>
      <c r="D18" s="19">
        <f>D19+D21</f>
        <v>1484234.6109590002</v>
      </c>
      <c r="E18" s="19">
        <f>E19+E21</f>
        <v>1563430.4564744702</v>
      </c>
      <c r="F18" s="19">
        <f>F19+F21</f>
        <v>1465867.1294895695</v>
      </c>
      <c r="G18" s="106">
        <f t="shared" si="0"/>
        <v>0.93759663144537575</v>
      </c>
      <c r="H18" s="115">
        <f>F18/$D$34</f>
        <v>0.1839669818944655</v>
      </c>
    </row>
    <row r="19" spans="3:13">
      <c r="C19" s="155" t="s">
        <v>11</v>
      </c>
      <c r="D19" s="156">
        <v>1308196.6847920001</v>
      </c>
      <c r="E19" s="156">
        <v>1345008.8762386201</v>
      </c>
      <c r="F19" s="156">
        <v>1283948.0078039996</v>
      </c>
      <c r="G19" s="157">
        <f t="shared" si="0"/>
        <v>0.95460188440883742</v>
      </c>
      <c r="H19" s="158">
        <f t="shared" si="1"/>
        <v>0.16113605056916872</v>
      </c>
      <c r="J19" s="64"/>
    </row>
    <row r="20" spans="3:13">
      <c r="C20" s="113" t="s">
        <v>12</v>
      </c>
      <c r="D20" s="116">
        <v>298486.441612</v>
      </c>
      <c r="E20" s="116">
        <v>286203.62706899998</v>
      </c>
      <c r="F20" s="116">
        <v>261114.27686290996</v>
      </c>
      <c r="G20" s="117">
        <f t="shared" si="0"/>
        <v>0.9123374135295591</v>
      </c>
      <c r="H20" s="118">
        <f t="shared" si="1"/>
        <v>3.2769958802986596E-2</v>
      </c>
    </row>
    <row r="21" spans="3:13">
      <c r="C21" s="155" t="s">
        <v>13</v>
      </c>
      <c r="D21" s="156">
        <v>176037.926167</v>
      </c>
      <c r="E21" s="156">
        <v>218421.58023585004</v>
      </c>
      <c r="F21" s="156">
        <v>181919.12168556999</v>
      </c>
      <c r="G21" s="157">
        <f t="shared" si="0"/>
        <v>0.83288071393465357</v>
      </c>
      <c r="H21" s="158">
        <f>F21/$D$34</f>
        <v>2.2830931325296806E-2</v>
      </c>
      <c r="K21" s="16"/>
    </row>
    <row r="22" spans="3:13">
      <c r="C22" s="119" t="s">
        <v>14</v>
      </c>
      <c r="D22" s="119"/>
      <c r="E22" s="119"/>
      <c r="F22" s="119"/>
      <c r="G22" s="120"/>
      <c r="H22" s="17"/>
    </row>
    <row r="23" spans="3:13">
      <c r="C23" s="121" t="s">
        <v>15</v>
      </c>
      <c r="D23" s="122">
        <f>(D14-D19)</f>
        <v>-67768.312736000167</v>
      </c>
      <c r="E23" s="122">
        <f>(E14-E19)</f>
        <v>-62830.41106487019</v>
      </c>
      <c r="F23" s="122">
        <f>(F14-F19)</f>
        <v>-85623.007803999586</v>
      </c>
      <c r="G23" s="117">
        <f>IFERROR(F23/E23,"-")</f>
        <v>1.3627637692135555</v>
      </c>
      <c r="H23" s="123">
        <f>F23/$D$34</f>
        <v>-1.0745725863921252E-2</v>
      </c>
      <c r="J23" s="10"/>
      <c r="K23" s="64"/>
    </row>
    <row r="24" spans="3:13">
      <c r="C24" s="121" t="s">
        <v>16</v>
      </c>
      <c r="D24" s="122">
        <f>(D16-D21)</f>
        <v>-175101.56672899998</v>
      </c>
      <c r="E24" s="122">
        <f>(E16-E21)</f>
        <v>-217272.18359377002</v>
      </c>
      <c r="F24" s="122">
        <f>(F16-F21)</f>
        <v>-180456.72168557</v>
      </c>
      <c r="G24" s="117">
        <f>IFERROR(F24/E24,"-")</f>
        <v>0.8305560274709014</v>
      </c>
      <c r="H24" s="123">
        <f>F24/$D$34</f>
        <v>-2.2647399469707584E-2</v>
      </c>
    </row>
    <row r="25" spans="3:13">
      <c r="C25" s="121" t="s">
        <v>17</v>
      </c>
      <c r="D25" s="122">
        <f>(D13-(D18-D20))</f>
        <v>55616.56214699964</v>
      </c>
      <c r="E25" s="122">
        <f>(E13-(E18-E20))</f>
        <v>6101.0324103597086</v>
      </c>
      <c r="F25" s="122">
        <f>(F13-(F18-F20))</f>
        <v>-4965.4526266595349</v>
      </c>
      <c r="G25" s="117">
        <f>IFERROR(F25/E25,"-")</f>
        <v>-0.81387088162784871</v>
      </c>
      <c r="H25" s="123">
        <f>F25/$D$34</f>
        <v>-6.2316653064223087E-4</v>
      </c>
    </row>
    <row r="26" spans="3:13">
      <c r="C26" s="121" t="s">
        <v>18</v>
      </c>
      <c r="D26" s="122">
        <f>D13-D18</f>
        <v>-242869.87946500024</v>
      </c>
      <c r="E26" s="122">
        <f>E13-E18</f>
        <v>-280102.59465864021</v>
      </c>
      <c r="F26" s="122">
        <f>F13-F18</f>
        <v>-266079.72948956955</v>
      </c>
      <c r="G26" s="117">
        <f>IFERROR(F26/E26,"-")</f>
        <v>0.94993668235683337</v>
      </c>
      <c r="H26" s="123">
        <f>F26/$D$34</f>
        <v>-3.3393125333628836E-2</v>
      </c>
    </row>
    <row r="27" spans="3:13">
      <c r="C27" s="119" t="s">
        <v>19</v>
      </c>
      <c r="D27" s="124">
        <f>D29-D31</f>
        <v>242869.87946500001</v>
      </c>
      <c r="E27" s="124">
        <f>E29-E31</f>
        <v>280102.59465863998</v>
      </c>
      <c r="F27" s="124">
        <f>F29-F31</f>
        <v>281241.40473727998</v>
      </c>
      <c r="G27" s="120">
        <f>IFERROR(F27/E27,"-")</f>
        <v>1.0040656891451787</v>
      </c>
      <c r="H27" s="125">
        <f>F27/$D$34</f>
        <v>3.529592237414679E-2</v>
      </c>
    </row>
    <row r="28" spans="3:13">
      <c r="C28" s="126"/>
      <c r="D28" s="126"/>
      <c r="E28" s="126"/>
      <c r="F28" s="126"/>
      <c r="G28" s="127"/>
      <c r="H28" s="123"/>
    </row>
    <row r="29" spans="3:13" ht="17.25" customHeight="1">
      <c r="C29" s="18" t="s">
        <v>20</v>
      </c>
      <c r="D29" s="19">
        <v>350990.39</v>
      </c>
      <c r="E29" s="19">
        <v>390223.10519363999</v>
      </c>
      <c r="F29" s="19">
        <v>365036</v>
      </c>
      <c r="G29" s="106">
        <f>IFERROR(F29/E29,"-")</f>
        <v>0.93545460312725093</v>
      </c>
      <c r="H29" s="99">
        <f>F29/$D$34</f>
        <v>4.5812181644465988E-2</v>
      </c>
    </row>
    <row r="30" spans="3:13">
      <c r="C30" s="128"/>
      <c r="D30" s="129"/>
      <c r="E30" s="129"/>
      <c r="F30" s="129"/>
      <c r="G30" s="130"/>
      <c r="H30" s="123"/>
    </row>
    <row r="31" spans="3:13">
      <c r="C31" s="18" t="s">
        <v>21</v>
      </c>
      <c r="D31" s="19">
        <v>108120.51053499999</v>
      </c>
      <c r="E31" s="19">
        <v>110120.51053499999</v>
      </c>
      <c r="F31" s="19">
        <v>83794.595262719988</v>
      </c>
      <c r="G31" s="106">
        <f>IFERROR(F31/E31,"-")</f>
        <v>0.76093540481804478</v>
      </c>
      <c r="H31" s="100">
        <f>F31/$D$34</f>
        <v>1.0516259270319194E-2</v>
      </c>
    </row>
    <row r="32" spans="3:13">
      <c r="F32" s="64"/>
      <c r="G32" s="107"/>
      <c r="M32" s="10"/>
    </row>
    <row r="33" spans="3:12" ht="15.75" thickBot="1">
      <c r="F33" s="64"/>
    </row>
    <row r="34" spans="3:12" ht="15.75" thickBot="1">
      <c r="C34" s="114" t="s">
        <v>267</v>
      </c>
      <c r="D34" s="151">
        <v>7968099.0273052305</v>
      </c>
      <c r="F34" s="64"/>
      <c r="L34" s="10"/>
    </row>
    <row r="35" spans="3:12" ht="19.149999999999999" customHeight="1">
      <c r="C35" s="135" t="s">
        <v>308</v>
      </c>
      <c r="F35" s="20"/>
      <c r="G35" s="21"/>
      <c r="H35" s="22"/>
      <c r="I35" s="23"/>
      <c r="J35" s="10"/>
      <c r="K35" s="53"/>
    </row>
    <row r="36" spans="3:12" ht="12.75" customHeight="1">
      <c r="C36" s="136" t="s">
        <v>301</v>
      </c>
      <c r="I36" s="23"/>
    </row>
    <row r="37" spans="3:12">
      <c r="C37" s="186" t="s">
        <v>1968</v>
      </c>
      <c r="D37" s="186"/>
      <c r="E37" s="186"/>
      <c r="F37" s="186"/>
      <c r="G37" s="186"/>
      <c r="H37" s="186"/>
      <c r="I37" s="23"/>
    </row>
    <row r="38" spans="3:12" ht="24.75" customHeight="1">
      <c r="C38" s="187" t="s">
        <v>2020</v>
      </c>
      <c r="D38" s="187"/>
      <c r="E38" s="187"/>
      <c r="F38" s="187"/>
      <c r="G38" s="187"/>
      <c r="H38" s="187"/>
      <c r="I38" s="139"/>
    </row>
    <row r="39" spans="3:12" ht="36" customHeight="1">
      <c r="C39" s="187" t="s">
        <v>1963</v>
      </c>
      <c r="D39" s="187"/>
      <c r="E39" s="187"/>
      <c r="F39" s="187"/>
      <c r="G39" s="187"/>
      <c r="H39" s="138"/>
      <c r="I39" s="139"/>
    </row>
    <row r="40" spans="3:12" ht="27" customHeight="1">
      <c r="C40" s="187" t="s">
        <v>1983</v>
      </c>
      <c r="D40" s="187"/>
      <c r="E40" s="187"/>
      <c r="F40" s="187"/>
      <c r="G40" s="187"/>
      <c r="H40" s="187"/>
      <c r="I40" s="139"/>
    </row>
    <row r="41" spans="3:12">
      <c r="C41" s="187" t="s">
        <v>1967</v>
      </c>
      <c r="D41" s="187"/>
      <c r="E41" s="187"/>
      <c r="F41" s="187"/>
      <c r="G41" s="187"/>
      <c r="H41" s="187"/>
      <c r="I41" s="187"/>
    </row>
    <row r="42" spans="3:12">
      <c r="C42" s="185" t="s">
        <v>309</v>
      </c>
      <c r="D42" s="185"/>
      <c r="E42" s="20"/>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topLeftCell="A6" zoomScaleNormal="100" workbookViewId="0">
      <selection activeCell="G26" sqref="G26"/>
    </sheetView>
  </sheetViews>
  <sheetFormatPr baseColWidth="10" defaultColWidth="11.42578125" defaultRowHeight="15"/>
  <cols>
    <col min="1" max="1" width="17.42578125" style="11" customWidth="1"/>
    <col min="2" max="2" width="69.140625" style="11" customWidth="1"/>
    <col min="3" max="3" width="15.28515625" style="11" bestFit="1" customWidth="1"/>
    <col min="4" max="4" width="15" style="11" customWidth="1"/>
    <col min="5" max="5" width="15.140625" style="11" customWidth="1"/>
    <col min="6" max="6" width="37.5703125" style="11" customWidth="1"/>
    <col min="7" max="7" width="18.85546875" style="11" customWidth="1"/>
    <col min="8" max="8" width="25.42578125" style="11" bestFit="1" customWidth="1"/>
    <col min="9" max="9" width="14.140625" style="11" bestFit="1" customWidth="1"/>
    <col min="10" max="10" width="21.85546875" style="11" bestFit="1" customWidth="1"/>
    <col min="11" max="12" width="20.42578125" style="11" bestFit="1" customWidth="1"/>
    <col min="13" max="16384" width="11.42578125" style="11"/>
  </cols>
  <sheetData>
    <row r="1" spans="1:10" ht="28.5" customHeight="1">
      <c r="A1" s="181" t="s">
        <v>1966</v>
      </c>
      <c r="B1" s="181"/>
      <c r="C1" s="181"/>
      <c r="D1" s="181"/>
      <c r="E1" s="181"/>
      <c r="F1" s="181"/>
      <c r="G1" s="27"/>
      <c r="H1" s="27"/>
    </row>
    <row r="2" spans="1:10" ht="21" customHeight="1">
      <c r="A2" s="182" t="s">
        <v>0</v>
      </c>
      <c r="B2" s="182"/>
      <c r="C2" s="182"/>
      <c r="D2" s="182"/>
      <c r="E2" s="182"/>
      <c r="F2" s="182"/>
      <c r="G2" s="28"/>
      <c r="H2" s="28"/>
    </row>
    <row r="3" spans="1:10" ht="15" customHeight="1">
      <c r="A3" s="183" t="s">
        <v>1</v>
      </c>
      <c r="B3" s="183"/>
      <c r="C3" s="183"/>
      <c r="D3" s="183"/>
      <c r="E3" s="183"/>
      <c r="F3" s="183"/>
      <c r="G3" s="29"/>
      <c r="H3" s="30"/>
    </row>
    <row r="4" spans="1:10" ht="18.75">
      <c r="A4" s="198" t="s">
        <v>22</v>
      </c>
      <c r="B4" s="198"/>
      <c r="C4" s="198"/>
      <c r="D4" s="198"/>
      <c r="E4" s="198"/>
      <c r="F4" s="198"/>
      <c r="G4" s="31"/>
      <c r="H4" s="32"/>
    </row>
    <row r="5" spans="1:10" ht="18.75" customHeight="1">
      <c r="A5" s="184" t="s">
        <v>23</v>
      </c>
      <c r="B5" s="184"/>
      <c r="C5" s="184"/>
      <c r="D5" s="184"/>
      <c r="E5" s="184"/>
      <c r="F5" s="184"/>
      <c r="G5" s="31"/>
      <c r="H5" s="31"/>
    </row>
    <row r="6" spans="1:10" ht="18.75">
      <c r="A6" s="200" t="s">
        <v>2019</v>
      </c>
      <c r="B6" s="200"/>
      <c r="C6" s="200"/>
      <c r="D6" s="200"/>
      <c r="E6" s="200"/>
      <c r="F6" s="200"/>
      <c r="G6" s="10"/>
      <c r="H6" s="33"/>
    </row>
    <row r="7" spans="1:10" ht="18.75">
      <c r="A7" s="188" t="s">
        <v>275</v>
      </c>
      <c r="B7" s="188"/>
      <c r="C7" s="188"/>
      <c r="D7" s="188"/>
      <c r="E7" s="188"/>
      <c r="F7" s="188"/>
      <c r="G7" s="34"/>
      <c r="H7" s="34"/>
      <c r="I7" s="34"/>
      <c r="J7" s="34"/>
    </row>
    <row r="8" spans="1:10" ht="15.75">
      <c r="A8" s="180" t="s">
        <v>4</v>
      </c>
      <c r="B8" s="180"/>
      <c r="C8" s="180"/>
      <c r="D8" s="180"/>
      <c r="E8" s="180"/>
      <c r="F8" s="180"/>
      <c r="G8" s="10"/>
      <c r="H8" s="35"/>
    </row>
    <row r="9" spans="1:10">
      <c r="G9" s="10"/>
    </row>
    <row r="10" spans="1:10">
      <c r="G10" s="10"/>
      <c r="H10" s="10"/>
    </row>
    <row r="11" spans="1:10" ht="15" customHeight="1">
      <c r="B11" s="199" t="s">
        <v>5</v>
      </c>
      <c r="C11" s="37" t="s">
        <v>312</v>
      </c>
      <c r="D11" s="201" t="s">
        <v>1961</v>
      </c>
      <c r="E11" s="201" t="s">
        <v>299</v>
      </c>
      <c r="G11" s="10"/>
    </row>
    <row r="12" spans="1:10" ht="15" customHeight="1">
      <c r="B12" s="199"/>
      <c r="C12" s="15" t="s">
        <v>275</v>
      </c>
      <c r="D12" s="201"/>
      <c r="E12" s="201"/>
      <c r="F12" s="10"/>
      <c r="G12" s="10"/>
      <c r="H12" s="10"/>
      <c r="I12" s="10"/>
    </row>
    <row r="13" spans="1:10">
      <c r="B13" s="38" t="s">
        <v>10</v>
      </c>
      <c r="C13" s="39">
        <f>+C14+C21</f>
        <v>1484234.610959</v>
      </c>
      <c r="D13" s="39">
        <f>+D14+D21</f>
        <v>1563430.4564744702</v>
      </c>
      <c r="E13" s="39">
        <f>+E14+E21</f>
        <v>1465867.1294895695</v>
      </c>
      <c r="G13" s="10"/>
      <c r="H13" s="10"/>
      <c r="I13" s="10"/>
    </row>
    <row r="14" spans="1:10">
      <c r="B14" s="40" t="s">
        <v>11</v>
      </c>
      <c r="C14" s="41">
        <f>SUM(C15:C20)</f>
        <v>1308196.6847919999</v>
      </c>
      <c r="D14" s="41">
        <f>SUM(D15:D20)</f>
        <v>1345008.8762386201</v>
      </c>
      <c r="E14" s="41">
        <f>SUM(E15:E20)</f>
        <v>1283948.0078039996</v>
      </c>
      <c r="F14" s="108"/>
      <c r="G14" s="10"/>
      <c r="H14" s="10"/>
      <c r="I14" s="10"/>
    </row>
    <row r="15" spans="1:10" ht="12.75" customHeight="1">
      <c r="B15" s="42" t="s">
        <v>24</v>
      </c>
      <c r="C15" s="43">
        <v>516919.62720400002</v>
      </c>
      <c r="D15" s="43">
        <v>533231.13273256016</v>
      </c>
      <c r="E15" s="43">
        <v>503598.18998563971</v>
      </c>
      <c r="F15" s="43"/>
      <c r="G15" s="10"/>
      <c r="H15" s="10"/>
      <c r="I15" s="10"/>
    </row>
    <row r="16" spans="1:10">
      <c r="B16" s="42" t="s">
        <v>25</v>
      </c>
      <c r="C16" s="43">
        <v>90986.168678000002</v>
      </c>
      <c r="D16" s="43">
        <v>87843.070485860007</v>
      </c>
      <c r="E16" s="43">
        <v>87237.232278510011</v>
      </c>
      <c r="F16" s="44"/>
      <c r="G16" s="10"/>
      <c r="H16" s="10"/>
    </row>
    <row r="17" spans="2:10">
      <c r="B17" s="42" t="s">
        <v>12</v>
      </c>
      <c r="C17" s="43">
        <v>298486.441612</v>
      </c>
      <c r="D17" s="43">
        <v>286203.62706899998</v>
      </c>
      <c r="E17" s="43">
        <v>261114.27686290996</v>
      </c>
      <c r="F17" s="43"/>
      <c r="G17" s="10"/>
      <c r="H17" s="10"/>
    </row>
    <row r="18" spans="2:10">
      <c r="B18" s="42" t="s">
        <v>26</v>
      </c>
      <c r="C18" s="45">
        <v>13500</v>
      </c>
      <c r="D18" s="45">
        <v>15437.72097038</v>
      </c>
      <c r="E18" s="45">
        <v>14501.31290443</v>
      </c>
      <c r="F18" s="46"/>
      <c r="G18" s="10"/>
      <c r="H18" s="10"/>
    </row>
    <row r="19" spans="2:10">
      <c r="B19" s="42" t="s">
        <v>27</v>
      </c>
      <c r="C19" s="43">
        <v>388252.04090299999</v>
      </c>
      <c r="D19" s="43">
        <v>419709.41469368001</v>
      </c>
      <c r="E19" s="43">
        <v>414939.46755228</v>
      </c>
      <c r="F19" s="43"/>
      <c r="G19" s="10"/>
      <c r="H19" s="10"/>
    </row>
    <row r="20" spans="2:10">
      <c r="B20" s="42" t="s">
        <v>28</v>
      </c>
      <c r="C20" s="43">
        <v>52.406395000000003</v>
      </c>
      <c r="D20" s="43">
        <v>2583.9102871400005</v>
      </c>
      <c r="E20" s="43">
        <v>2557.52822023</v>
      </c>
      <c r="F20" s="43"/>
      <c r="G20" s="10"/>
      <c r="H20" s="10"/>
      <c r="J20" s="10"/>
    </row>
    <row r="21" spans="2:10">
      <c r="B21" s="40" t="s">
        <v>13</v>
      </c>
      <c r="C21" s="41">
        <f>SUM(C22:C27)</f>
        <v>176037.92616700003</v>
      </c>
      <c r="D21" s="41">
        <f>SUM(D22:D27)</f>
        <v>218421.58023585004</v>
      </c>
      <c r="E21" s="41">
        <f>SUM(E22:E27)</f>
        <v>181919.12168556999</v>
      </c>
      <c r="F21" s="150"/>
      <c r="G21" s="10"/>
      <c r="H21" s="10"/>
      <c r="I21" s="10"/>
    </row>
    <row r="22" spans="2:10">
      <c r="B22" s="42" t="s">
        <v>29</v>
      </c>
      <c r="C22" s="43">
        <v>53162.528542</v>
      </c>
      <c r="D22" s="43">
        <v>76722.798072510122</v>
      </c>
      <c r="E22" s="43">
        <v>64499.548708940063</v>
      </c>
      <c r="F22" s="43"/>
      <c r="G22" s="10"/>
      <c r="H22" s="10"/>
      <c r="I22" s="47"/>
    </row>
    <row r="23" spans="2:10">
      <c r="B23" s="42" t="s">
        <v>30</v>
      </c>
      <c r="C23" s="43">
        <v>60255.319620000002</v>
      </c>
      <c r="D23" s="43">
        <v>61043.072119849996</v>
      </c>
      <c r="E23" s="43">
        <v>45707.244723759977</v>
      </c>
      <c r="F23" s="43"/>
      <c r="G23" s="10"/>
      <c r="H23" s="10"/>
    </row>
    <row r="24" spans="2:10">
      <c r="B24" s="42" t="s">
        <v>31</v>
      </c>
      <c r="C24" s="43">
        <v>10.094704</v>
      </c>
      <c r="D24" s="43">
        <v>143.79366891000001</v>
      </c>
      <c r="E24" s="43">
        <v>114.22139662000001</v>
      </c>
      <c r="F24" s="43"/>
      <c r="G24" s="10"/>
      <c r="H24" s="10"/>
    </row>
    <row r="25" spans="2:10">
      <c r="B25" s="42" t="s">
        <v>32</v>
      </c>
      <c r="C25" s="43">
        <v>1045.835769</v>
      </c>
      <c r="D25" s="43">
        <v>3173.8022738800005</v>
      </c>
      <c r="E25" s="43">
        <v>2399.5609074400004</v>
      </c>
      <c r="F25" s="43"/>
      <c r="G25" s="10"/>
      <c r="H25" s="10"/>
    </row>
    <row r="26" spans="2:10">
      <c r="B26" s="42" t="s">
        <v>33</v>
      </c>
      <c r="C26" s="43">
        <v>60117.023257000001</v>
      </c>
      <c r="D26" s="43">
        <v>77139.170253269927</v>
      </c>
      <c r="E26" s="43">
        <v>69198.54594880993</v>
      </c>
      <c r="F26" s="43"/>
      <c r="G26" s="10"/>
      <c r="H26" s="10"/>
    </row>
    <row r="27" spans="2:10">
      <c r="B27" s="42" t="s">
        <v>34</v>
      </c>
      <c r="C27" s="43">
        <v>1447.1242749999999</v>
      </c>
      <c r="D27" s="43">
        <v>198.94384743000001</v>
      </c>
      <c r="E27" s="48">
        <v>0</v>
      </c>
      <c r="F27" s="43"/>
      <c r="G27" s="10"/>
      <c r="H27" s="10"/>
    </row>
    <row r="28" spans="2:10">
      <c r="B28" s="38" t="s">
        <v>35</v>
      </c>
      <c r="C28" s="39">
        <f>C29</f>
        <v>108120.51053499999</v>
      </c>
      <c r="D28" s="39">
        <f>D29</f>
        <v>110120.51053500001</v>
      </c>
      <c r="E28" s="39">
        <f>E29</f>
        <v>83794.595262719988</v>
      </c>
      <c r="F28" s="43"/>
      <c r="G28" s="10"/>
      <c r="H28" s="10"/>
    </row>
    <row r="29" spans="2:10">
      <c r="B29" s="40" t="s">
        <v>21</v>
      </c>
      <c r="C29" s="41">
        <f>SUM(C30:C32)</f>
        <v>108120.51053499999</v>
      </c>
      <c r="D29" s="41">
        <f>SUM(D30:D32)</f>
        <v>110120.51053500001</v>
      </c>
      <c r="E29" s="41">
        <f>SUM(E30:E32)</f>
        <v>83794.595262719988</v>
      </c>
      <c r="F29" s="43"/>
      <c r="G29" s="10"/>
      <c r="H29" s="10"/>
    </row>
    <row r="30" spans="2:10">
      <c r="B30" s="42" t="s">
        <v>36</v>
      </c>
      <c r="C30" s="43">
        <v>5117.7218819999998</v>
      </c>
      <c r="D30" s="43">
        <v>13579.3</v>
      </c>
      <c r="E30" s="48">
        <v>5647.8953962199994</v>
      </c>
      <c r="F30" s="43"/>
      <c r="G30" s="10"/>
      <c r="H30" s="10"/>
    </row>
    <row r="31" spans="2:10">
      <c r="B31" s="42" t="s">
        <v>37</v>
      </c>
      <c r="C31" s="43">
        <v>103002.788653</v>
      </c>
      <c r="D31" s="43">
        <v>96541.210535000006</v>
      </c>
      <c r="E31" s="43">
        <v>78146.699866499985</v>
      </c>
      <c r="F31" s="43"/>
      <c r="G31" s="10"/>
      <c r="H31" s="10"/>
    </row>
    <row r="32" spans="2:10">
      <c r="B32" s="42" t="s">
        <v>273</v>
      </c>
      <c r="C32" s="48">
        <v>0</v>
      </c>
      <c r="D32" s="48">
        <v>0</v>
      </c>
      <c r="E32" s="48">
        <v>0</v>
      </c>
      <c r="H32" s="10"/>
    </row>
    <row r="33" spans="2:20" ht="15" customHeight="1">
      <c r="B33" s="49" t="s">
        <v>38</v>
      </c>
      <c r="C33" s="50">
        <f>C13+C28</f>
        <v>1592355.1214939998</v>
      </c>
      <c r="D33" s="50">
        <f>D13+D28</f>
        <v>1673550.9670094703</v>
      </c>
      <c r="E33" s="50">
        <f>E13+E28</f>
        <v>1549661.7247522895</v>
      </c>
      <c r="H33" s="10"/>
      <c r="I33" s="22"/>
      <c r="J33" s="22"/>
      <c r="K33" s="22"/>
      <c r="L33" s="22"/>
      <c r="M33" s="22"/>
      <c r="N33" s="22"/>
      <c r="O33" s="22"/>
    </row>
    <row r="34" spans="2:20" ht="19.149999999999999" customHeight="1">
      <c r="B34" s="135" t="s">
        <v>308</v>
      </c>
      <c r="E34" s="20"/>
      <c r="F34" s="21"/>
      <c r="G34" s="22"/>
      <c r="H34" s="23"/>
      <c r="I34" s="22"/>
      <c r="J34" s="22"/>
      <c r="K34" s="22"/>
      <c r="L34" s="22"/>
      <c r="M34" s="22"/>
      <c r="N34" s="22"/>
      <c r="O34" s="22"/>
      <c r="P34" s="22"/>
      <c r="Q34" s="22"/>
      <c r="R34" s="22"/>
      <c r="S34" s="22"/>
      <c r="T34" s="22"/>
    </row>
    <row r="35" spans="2:20">
      <c r="B35" s="136" t="s">
        <v>301</v>
      </c>
      <c r="C35" s="137"/>
      <c r="D35" s="137"/>
      <c r="E35" s="137"/>
      <c r="F35" s="137"/>
      <c r="G35" s="25"/>
      <c r="H35" s="23"/>
    </row>
    <row r="36" spans="2:20" ht="35.25" customHeight="1">
      <c r="B36" s="187" t="s">
        <v>2020</v>
      </c>
      <c r="C36" s="187"/>
      <c r="D36" s="187"/>
      <c r="E36" s="187"/>
      <c r="F36" s="140"/>
      <c r="G36" s="140"/>
      <c r="H36" s="139"/>
    </row>
    <row r="37" spans="2:20" ht="35.25" customHeight="1">
      <c r="B37" s="187" t="s">
        <v>1963</v>
      </c>
      <c r="C37" s="187"/>
      <c r="D37" s="187"/>
      <c r="E37" s="187"/>
      <c r="F37" s="140"/>
      <c r="G37" s="140"/>
      <c r="H37" s="139"/>
    </row>
    <row r="38" spans="2:20">
      <c r="B38" s="185" t="s">
        <v>309</v>
      </c>
      <c r="C38" s="185"/>
      <c r="D38" s="20"/>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D20" sqref="D20"/>
    </sheetView>
  </sheetViews>
  <sheetFormatPr baseColWidth="10" defaultColWidth="11.42578125" defaultRowHeight="15"/>
  <cols>
    <col min="1" max="1" width="29.42578125" style="11" customWidth="1"/>
    <col min="2" max="2" width="69.5703125" style="11" customWidth="1"/>
    <col min="3" max="5" width="19" style="11" customWidth="1"/>
    <col min="6" max="6" width="14.140625" style="11" bestFit="1" customWidth="1"/>
    <col min="7" max="7" width="13.42578125" style="11" bestFit="1" customWidth="1"/>
    <col min="8" max="8" width="14.140625" style="11" bestFit="1" customWidth="1"/>
    <col min="9" max="16384" width="11.42578125" style="11"/>
  </cols>
  <sheetData>
    <row r="1" spans="1:9" ht="28.5" customHeight="1">
      <c r="A1" s="181" t="s">
        <v>1966</v>
      </c>
      <c r="B1" s="181"/>
      <c r="C1" s="181"/>
      <c r="D1" s="181"/>
      <c r="E1" s="181"/>
      <c r="F1" s="181"/>
    </row>
    <row r="2" spans="1:9" ht="21" customHeight="1">
      <c r="A2" s="182" t="s">
        <v>0</v>
      </c>
      <c r="B2" s="182"/>
      <c r="C2" s="182"/>
      <c r="D2" s="182"/>
      <c r="E2" s="182"/>
      <c r="F2" s="182"/>
    </row>
    <row r="3" spans="1:9" ht="15" customHeight="1">
      <c r="A3" s="183" t="s">
        <v>1</v>
      </c>
      <c r="B3" s="183"/>
      <c r="C3" s="183"/>
      <c r="D3" s="183"/>
      <c r="E3" s="183"/>
      <c r="F3" s="183"/>
    </row>
    <row r="4" spans="1:9" ht="18.75" customHeight="1">
      <c r="A4" s="184" t="s">
        <v>22</v>
      </c>
      <c r="B4" s="184"/>
      <c r="C4" s="184"/>
      <c r="D4" s="184"/>
      <c r="E4" s="184"/>
      <c r="F4" s="184"/>
    </row>
    <row r="5" spans="1:9" ht="18.75" customHeight="1">
      <c r="A5" s="184" t="s">
        <v>39</v>
      </c>
      <c r="B5" s="184"/>
      <c r="C5" s="184"/>
      <c r="D5" s="184"/>
      <c r="E5" s="184"/>
      <c r="F5" s="184"/>
    </row>
    <row r="6" spans="1:9" ht="18.75">
      <c r="A6" s="200" t="s">
        <v>2019</v>
      </c>
      <c r="B6" s="200"/>
      <c r="C6" s="200"/>
      <c r="D6" s="200"/>
      <c r="E6" s="200"/>
      <c r="F6" s="200"/>
    </row>
    <row r="7" spans="1:9" ht="18.75">
      <c r="A7" s="188" t="s">
        <v>275</v>
      </c>
      <c r="B7" s="188"/>
      <c r="C7" s="188"/>
      <c r="D7" s="188"/>
      <c r="E7" s="188"/>
      <c r="F7" s="188"/>
    </row>
    <row r="8" spans="1:9" ht="15.75">
      <c r="A8" s="180" t="s">
        <v>4</v>
      </c>
      <c r="B8" s="180"/>
      <c r="C8" s="180"/>
      <c r="D8" s="180"/>
      <c r="E8" s="180"/>
      <c r="F8" s="180"/>
    </row>
    <row r="10" spans="1:9">
      <c r="H10" s="47"/>
    </row>
    <row r="11" spans="1:9" ht="15" customHeight="1">
      <c r="B11" s="199" t="s">
        <v>5</v>
      </c>
      <c r="C11" s="36" t="s">
        <v>312</v>
      </c>
      <c r="D11" s="199" t="s">
        <v>1961</v>
      </c>
      <c r="E11" s="199" t="s">
        <v>299</v>
      </c>
    </row>
    <row r="12" spans="1:9">
      <c r="B12" s="199"/>
      <c r="C12" s="15" t="s">
        <v>275</v>
      </c>
      <c r="D12" s="199"/>
      <c r="E12" s="199"/>
    </row>
    <row r="13" spans="1:9">
      <c r="B13" s="51" t="s">
        <v>10</v>
      </c>
      <c r="C13" s="52">
        <f>C14+C17+C43+C45+C47+C49+C51+C53+C55</f>
        <v>1484234.6109590004</v>
      </c>
      <c r="D13" s="52">
        <f>D14+D17+D43+D45+D47+D49+D51+D53+D55</f>
        <v>1563430.4564744697</v>
      </c>
      <c r="E13" s="52">
        <f>E14+E17+E43+E45+E47+E49+E51+E53+E55</f>
        <v>1465867.1294895699</v>
      </c>
      <c r="H13" s="10"/>
      <c r="I13" s="53"/>
    </row>
    <row r="14" spans="1:9">
      <c r="B14" s="54" t="s">
        <v>40</v>
      </c>
      <c r="C14" s="55">
        <f>SUM(C15:C16)</f>
        <v>8907.1543020000008</v>
      </c>
      <c r="D14" s="55">
        <f>SUM(D15:D16)</f>
        <v>9934.8663020000004</v>
      </c>
      <c r="E14" s="55">
        <f>SUM(E15:E16)</f>
        <v>9934.8663020000004</v>
      </c>
      <c r="H14" s="10"/>
    </row>
    <row r="15" spans="1:9">
      <c r="B15" s="56" t="s">
        <v>41</v>
      </c>
      <c r="C15" s="45">
        <v>3010.7791240000001</v>
      </c>
      <c r="D15" s="45">
        <v>3288.4911240000001</v>
      </c>
      <c r="E15" s="45">
        <v>3288.4911240000001</v>
      </c>
      <c r="F15" s="45"/>
      <c r="H15" s="10"/>
    </row>
    <row r="16" spans="1:9">
      <c r="B16" s="56" t="s">
        <v>42</v>
      </c>
      <c r="C16" s="45">
        <v>5896.3751780000002</v>
      </c>
      <c r="D16" s="45">
        <v>6646.3751780000002</v>
      </c>
      <c r="E16" s="45">
        <v>6646.3751780000002</v>
      </c>
      <c r="F16" s="45"/>
      <c r="H16" s="10"/>
    </row>
    <row r="17" spans="2:10">
      <c r="B17" s="54" t="s">
        <v>43</v>
      </c>
      <c r="C17" s="55">
        <f>SUM(C18:C42)</f>
        <v>1449825.2822310003</v>
      </c>
      <c r="D17" s="55">
        <f>SUM(D18:D42)</f>
        <v>1524359.4517272697</v>
      </c>
      <c r="E17" s="55">
        <f>SUM(E18:E42)</f>
        <v>1426934.1868552901</v>
      </c>
      <c r="F17" s="45"/>
    </row>
    <row r="18" spans="2:10">
      <c r="B18" s="56" t="s">
        <v>44</v>
      </c>
      <c r="C18" s="45">
        <v>127178.682615</v>
      </c>
      <c r="D18" s="45">
        <v>130924.73650735998</v>
      </c>
      <c r="E18" s="45">
        <v>116585.07810791007</v>
      </c>
      <c r="F18" s="57"/>
    </row>
    <row r="19" spans="2:10">
      <c r="B19" s="56" t="s">
        <v>314</v>
      </c>
      <c r="C19" s="45">
        <v>73721.962713999994</v>
      </c>
      <c r="D19" s="45">
        <v>82922.369650400113</v>
      </c>
      <c r="E19" s="45">
        <v>78280.851797410112</v>
      </c>
      <c r="F19" s="57"/>
    </row>
    <row r="20" spans="2:10">
      <c r="B20" s="56" t="s">
        <v>45</v>
      </c>
      <c r="C20" s="45">
        <v>64622.485397999997</v>
      </c>
      <c r="D20" s="45">
        <v>67031.025922690096</v>
      </c>
      <c r="E20" s="45">
        <v>63412.514828329884</v>
      </c>
      <c r="F20" s="57"/>
    </row>
    <row r="21" spans="2:10">
      <c r="B21" s="56" t="s">
        <v>46</v>
      </c>
      <c r="C21" s="45">
        <v>15344.286414</v>
      </c>
      <c r="D21" s="45">
        <v>15469.263527399999</v>
      </c>
      <c r="E21" s="45">
        <v>13867.418385189991</v>
      </c>
      <c r="F21" s="57"/>
      <c r="H21" s="58"/>
    </row>
    <row r="22" spans="2:10">
      <c r="B22" s="56" t="s">
        <v>47</v>
      </c>
      <c r="C22" s="45">
        <v>21512.650364000001</v>
      </c>
      <c r="D22" s="45">
        <v>23193.644808639998</v>
      </c>
      <c r="E22" s="45">
        <v>21265.271485629986</v>
      </c>
      <c r="F22" s="57"/>
    </row>
    <row r="23" spans="2:10">
      <c r="B23" s="56" t="s">
        <v>48</v>
      </c>
      <c r="C23" s="58">
        <v>309832.15000000002</v>
      </c>
      <c r="D23" s="58">
        <v>309912.23124880949</v>
      </c>
      <c r="E23" s="58">
        <v>302699.80030201044</v>
      </c>
      <c r="F23" s="57"/>
    </row>
    <row r="24" spans="2:10">
      <c r="B24" s="56" t="s">
        <v>49</v>
      </c>
      <c r="C24" s="58">
        <v>150968.273193</v>
      </c>
      <c r="D24" s="58">
        <v>164183.58614802005</v>
      </c>
      <c r="E24" s="58">
        <v>155352.30720547997</v>
      </c>
      <c r="F24" s="57"/>
    </row>
    <row r="25" spans="2:10">
      <c r="B25" s="59" t="s">
        <v>50</v>
      </c>
      <c r="C25" s="58">
        <v>5502.585634</v>
      </c>
      <c r="D25" s="58">
        <v>5927.1612577799988</v>
      </c>
      <c r="E25" s="58">
        <v>5489.7951941100009</v>
      </c>
      <c r="F25" s="57"/>
      <c r="H25" s="58"/>
    </row>
    <row r="26" spans="2:10">
      <c r="B26" s="59" t="s">
        <v>51</v>
      </c>
      <c r="C26" s="58">
        <v>3023.3434499999998</v>
      </c>
      <c r="D26" s="58">
        <v>3199.9977180000001</v>
      </c>
      <c r="E26" s="58">
        <v>2464.8139360799992</v>
      </c>
      <c r="F26" s="57"/>
      <c r="H26" s="58"/>
      <c r="J26" s="58"/>
    </row>
    <row r="27" spans="2:10">
      <c r="B27" s="59" t="s">
        <v>52</v>
      </c>
      <c r="C27" s="58">
        <v>18535.516531000001</v>
      </c>
      <c r="D27" s="58">
        <v>20975.289947450005</v>
      </c>
      <c r="E27" s="58">
        <v>18821.404659139993</v>
      </c>
      <c r="F27" s="57"/>
      <c r="H27" s="58"/>
    </row>
    <row r="28" spans="2:10">
      <c r="B28" s="59" t="s">
        <v>53</v>
      </c>
      <c r="C28" s="58">
        <v>64208.597908000003</v>
      </c>
      <c r="D28" s="58">
        <v>84974.439435669978</v>
      </c>
      <c r="E28" s="58">
        <v>74895.049884559965</v>
      </c>
      <c r="F28" s="57"/>
      <c r="H28" s="58"/>
    </row>
    <row r="29" spans="2:10">
      <c r="B29" s="59" t="s">
        <v>54</v>
      </c>
      <c r="C29" s="58">
        <v>21563.980144000001</v>
      </c>
      <c r="D29" s="58">
        <v>25065.691243410005</v>
      </c>
      <c r="E29" s="58">
        <v>22659.337157740007</v>
      </c>
      <c r="F29" s="57"/>
    </row>
    <row r="30" spans="2:10">
      <c r="B30" s="59" t="s">
        <v>55</v>
      </c>
      <c r="C30" s="58">
        <v>9400.0550249999997</v>
      </c>
      <c r="D30" s="58">
        <v>9314.4457327999971</v>
      </c>
      <c r="E30" s="58">
        <v>6686.3973397400014</v>
      </c>
      <c r="F30" s="57"/>
    </row>
    <row r="31" spans="2:10">
      <c r="B31" s="59" t="s">
        <v>56</v>
      </c>
      <c r="C31" s="58">
        <v>11681.565715000001</v>
      </c>
      <c r="D31" s="58">
        <v>12761.423419999999</v>
      </c>
      <c r="E31" s="58">
        <v>12663.736285339999</v>
      </c>
      <c r="F31" s="57"/>
      <c r="G31" s="53"/>
    </row>
    <row r="32" spans="2:10">
      <c r="B32" s="59" t="s">
        <v>57</v>
      </c>
      <c r="C32" s="58">
        <v>1254.3081549999999</v>
      </c>
      <c r="D32" s="58">
        <v>1272.3060341400001</v>
      </c>
      <c r="E32" s="58">
        <v>1191.8450496700007</v>
      </c>
      <c r="F32" s="57"/>
    </row>
    <row r="33" spans="2:6">
      <c r="B33" s="59" t="s">
        <v>58</v>
      </c>
      <c r="C33" s="58">
        <v>4163.0385219999998</v>
      </c>
      <c r="D33" s="58">
        <v>4384.3903920699986</v>
      </c>
      <c r="E33" s="58">
        <v>4245.2922545700012</v>
      </c>
      <c r="F33" s="57"/>
    </row>
    <row r="34" spans="2:6">
      <c r="B34" s="59" t="s">
        <v>59</v>
      </c>
      <c r="C34" s="58">
        <v>754.73537499999998</v>
      </c>
      <c r="D34" s="58">
        <v>765.17219399999999</v>
      </c>
      <c r="E34" s="58">
        <v>710.04102423000006</v>
      </c>
      <c r="F34" s="57"/>
    </row>
    <row r="35" spans="2:6">
      <c r="B35" s="59" t="s">
        <v>60</v>
      </c>
      <c r="C35" s="58">
        <v>17321.712416999999</v>
      </c>
      <c r="D35" s="58">
        <v>17408.908767000004</v>
      </c>
      <c r="E35" s="58">
        <v>13390.669145109989</v>
      </c>
      <c r="F35" s="57"/>
    </row>
    <row r="36" spans="2:6">
      <c r="B36" s="59" t="s">
        <v>61</v>
      </c>
      <c r="C36" s="58">
        <v>22851.776170000001</v>
      </c>
      <c r="D36" s="58">
        <v>22936.841089869999</v>
      </c>
      <c r="E36" s="58">
        <v>22339.740157850003</v>
      </c>
      <c r="F36" s="57"/>
    </row>
    <row r="37" spans="2:6">
      <c r="B37" s="59" t="s">
        <v>62</v>
      </c>
      <c r="C37" s="58">
        <v>4007.4039579999999</v>
      </c>
      <c r="D37" s="58">
        <v>4594.7348057599993</v>
      </c>
      <c r="E37" s="58">
        <v>3458.5347671600011</v>
      </c>
      <c r="F37" s="57"/>
    </row>
    <row r="38" spans="2:6">
      <c r="B38" s="59" t="s">
        <v>63</v>
      </c>
      <c r="C38" s="58">
        <v>2714.3816029999998</v>
      </c>
      <c r="D38" s="58">
        <v>2826.329369</v>
      </c>
      <c r="E38" s="58">
        <v>2508.1784758199992</v>
      </c>
      <c r="F38" s="57"/>
    </row>
    <row r="39" spans="2:6">
      <c r="B39" s="59" t="s">
        <v>64</v>
      </c>
      <c r="C39" s="58">
        <v>5749.8536160000003</v>
      </c>
      <c r="D39" s="58">
        <v>6039.8536160000012</v>
      </c>
      <c r="E39" s="58">
        <v>4148.4082655399998</v>
      </c>
      <c r="F39" s="57"/>
    </row>
    <row r="40" spans="2:6">
      <c r="B40" s="59" t="s">
        <v>65</v>
      </c>
      <c r="C40" s="58">
        <v>17535.521616999999</v>
      </c>
      <c r="D40" s="58">
        <v>26125.047603999992</v>
      </c>
      <c r="E40" s="58">
        <v>23939.191324770003</v>
      </c>
      <c r="F40" s="57"/>
    </row>
    <row r="41" spans="2:6">
      <c r="B41" s="59" t="s">
        <v>320</v>
      </c>
      <c r="C41" s="58">
        <v>333486.47113800002</v>
      </c>
      <c r="D41" s="58">
        <v>321211.432569</v>
      </c>
      <c r="E41" s="58">
        <v>296122.08236290998</v>
      </c>
      <c r="F41" s="57"/>
    </row>
    <row r="42" spans="2:6">
      <c r="B42" s="59" t="s">
        <v>67</v>
      </c>
      <c r="C42" s="58">
        <v>142889.94455499999</v>
      </c>
      <c r="D42" s="58">
        <v>160939.12871799999</v>
      </c>
      <c r="E42" s="58">
        <v>159736.42745899002</v>
      </c>
      <c r="F42" s="57"/>
    </row>
    <row r="43" spans="2:6">
      <c r="B43" s="54" t="s">
        <v>68</v>
      </c>
      <c r="C43" s="55">
        <f>C44</f>
        <v>12921.593863</v>
      </c>
      <c r="D43" s="55">
        <f>D44</f>
        <v>12921.593863</v>
      </c>
      <c r="E43" s="55">
        <f>E44</f>
        <v>12921.593862989999</v>
      </c>
      <c r="F43" s="57"/>
    </row>
    <row r="44" spans="2:6">
      <c r="B44" s="56" t="s">
        <v>69</v>
      </c>
      <c r="C44" s="45">
        <v>12921.593863</v>
      </c>
      <c r="D44" s="45">
        <v>12921.593863</v>
      </c>
      <c r="E44" s="45">
        <v>12921.593862989999</v>
      </c>
      <c r="F44" s="57"/>
    </row>
    <row r="45" spans="2:6">
      <c r="B45" s="54" t="s">
        <v>70</v>
      </c>
      <c r="C45" s="55">
        <f>C46</f>
        <v>6750.8917369999999</v>
      </c>
      <c r="D45" s="55">
        <f>D46</f>
        <v>10150.891737</v>
      </c>
      <c r="E45" s="55">
        <f>E46</f>
        <v>10150.891737</v>
      </c>
      <c r="F45" s="57"/>
    </row>
    <row r="46" spans="2:6">
      <c r="B46" s="56" t="s">
        <v>71</v>
      </c>
      <c r="C46" s="45">
        <v>6750.8917369999999</v>
      </c>
      <c r="D46" s="45">
        <v>10150.891737</v>
      </c>
      <c r="E46" s="45">
        <v>10150.891737</v>
      </c>
      <c r="F46" s="57"/>
    </row>
    <row r="47" spans="2:6">
      <c r="B47" s="54" t="s">
        <v>72</v>
      </c>
      <c r="C47" s="55">
        <f>C48</f>
        <v>1524.2480869999999</v>
      </c>
      <c r="D47" s="55">
        <f>D48</f>
        <v>1546.9930432000001</v>
      </c>
      <c r="E47" s="55">
        <f>E48</f>
        <v>1546.9928205000003</v>
      </c>
      <c r="F47" s="57"/>
    </row>
    <row r="48" spans="2:6">
      <c r="B48" s="56" t="s">
        <v>73</v>
      </c>
      <c r="C48" s="45">
        <v>1524.2480869999999</v>
      </c>
      <c r="D48" s="45">
        <v>1546.9930432000001</v>
      </c>
      <c r="E48" s="45">
        <v>1546.9928205000003</v>
      </c>
      <c r="F48" s="57"/>
    </row>
    <row r="49" spans="2:6">
      <c r="B49" s="54" t="s">
        <v>74</v>
      </c>
      <c r="C49" s="55">
        <f>C50</f>
        <v>1900.371875</v>
      </c>
      <c r="D49" s="55">
        <f>D50</f>
        <v>2000.371875</v>
      </c>
      <c r="E49" s="55">
        <f>E50</f>
        <v>2000.371768</v>
      </c>
      <c r="F49" s="57"/>
    </row>
    <row r="50" spans="2:6">
      <c r="B50" s="56" t="s">
        <v>75</v>
      </c>
      <c r="C50" s="45">
        <v>1900.371875</v>
      </c>
      <c r="D50" s="45">
        <v>2000.371875</v>
      </c>
      <c r="E50" s="45">
        <v>2000.371768</v>
      </c>
      <c r="F50" s="57"/>
    </row>
    <row r="51" spans="2:6">
      <c r="B51" s="54" t="s">
        <v>76</v>
      </c>
      <c r="C51" s="55">
        <f>C52</f>
        <v>375</v>
      </c>
      <c r="D51" s="55">
        <f>D52</f>
        <v>400.18087100000002</v>
      </c>
      <c r="E51" s="55">
        <f>E52</f>
        <v>384.4281556900001</v>
      </c>
      <c r="F51" s="57"/>
    </row>
    <row r="52" spans="2:6">
      <c r="B52" s="56" t="s">
        <v>77</v>
      </c>
      <c r="C52" s="45">
        <v>375</v>
      </c>
      <c r="D52" s="45">
        <v>400.18087100000002</v>
      </c>
      <c r="E52" s="45">
        <v>384.4281556900001</v>
      </c>
      <c r="F52" s="57"/>
    </row>
    <row r="53" spans="2:6">
      <c r="B53" s="54" t="s">
        <v>78</v>
      </c>
      <c r="C53" s="55">
        <f>C54</f>
        <v>1193.3993809999999</v>
      </c>
      <c r="D53" s="55">
        <f>D54</f>
        <v>1193.3993809999999</v>
      </c>
      <c r="E53" s="55">
        <f>E54</f>
        <v>1193.3993809900001</v>
      </c>
      <c r="F53" s="57"/>
    </row>
    <row r="54" spans="2:6">
      <c r="B54" s="56" t="s">
        <v>315</v>
      </c>
      <c r="C54" s="45">
        <v>1193.3993809999999</v>
      </c>
      <c r="D54" s="45">
        <v>1193.3993809999999</v>
      </c>
      <c r="E54" s="45">
        <v>1193.3993809900001</v>
      </c>
      <c r="F54" s="57"/>
    </row>
    <row r="55" spans="2:6">
      <c r="B55" s="60" t="s">
        <v>79</v>
      </c>
      <c r="C55" s="55">
        <f>C56</f>
        <v>836.66948300000001</v>
      </c>
      <c r="D55" s="55">
        <f>D56</f>
        <v>922.70767499999999</v>
      </c>
      <c r="E55" s="55">
        <f>E56</f>
        <v>800.39860711000017</v>
      </c>
      <c r="F55" s="57"/>
    </row>
    <row r="56" spans="2:6">
      <c r="B56" s="56" t="s">
        <v>306</v>
      </c>
      <c r="C56" s="45">
        <v>836.66948300000001</v>
      </c>
      <c r="D56" s="45">
        <v>922.70767499999999</v>
      </c>
      <c r="E56" s="45">
        <v>800.39860711000017</v>
      </c>
      <c r="F56" s="57"/>
    </row>
    <row r="57" spans="2:6">
      <c r="B57" s="61" t="s">
        <v>35</v>
      </c>
      <c r="C57" s="62">
        <f>C58</f>
        <v>108120.51053500001</v>
      </c>
      <c r="D57" s="62">
        <f>D58</f>
        <v>110120.51053499999</v>
      </c>
      <c r="E57" s="62">
        <f>E58</f>
        <v>83794.595262720002</v>
      </c>
      <c r="F57" s="57"/>
    </row>
    <row r="58" spans="2:6">
      <c r="B58" s="54" t="s">
        <v>43</v>
      </c>
      <c r="C58" s="55">
        <f>SUM(C59:C63)</f>
        <v>108120.51053500001</v>
      </c>
      <c r="D58" s="55">
        <f>SUM(D59:D63)</f>
        <v>110120.51053499999</v>
      </c>
      <c r="E58" s="55">
        <f>SUM(E59:E63)</f>
        <v>83794.595262720002</v>
      </c>
      <c r="F58" s="57"/>
    </row>
    <row r="59" spans="2:6">
      <c r="B59" s="56" t="s">
        <v>48</v>
      </c>
      <c r="C59" s="45">
        <v>0</v>
      </c>
      <c r="D59" s="45">
        <v>50</v>
      </c>
      <c r="E59" s="45">
        <v>44.164942350000004</v>
      </c>
      <c r="F59" s="57"/>
    </row>
    <row r="60" spans="2:6">
      <c r="B60" s="56" t="s">
        <v>52</v>
      </c>
      <c r="C60" s="45">
        <v>0</v>
      </c>
      <c r="D60" s="45">
        <v>2000</v>
      </c>
      <c r="E60" s="45">
        <v>2000</v>
      </c>
      <c r="F60" s="57"/>
    </row>
    <row r="61" spans="2:6">
      <c r="B61" s="56" t="s">
        <v>62</v>
      </c>
      <c r="C61" s="45">
        <v>835.789266</v>
      </c>
      <c r="D61" s="45">
        <v>0</v>
      </c>
      <c r="E61" s="45">
        <v>0</v>
      </c>
      <c r="F61" s="57"/>
    </row>
    <row r="62" spans="2:6">
      <c r="B62" s="56" t="s">
        <v>66</v>
      </c>
      <c r="C62" s="45">
        <v>93784.721269000001</v>
      </c>
      <c r="D62" s="45">
        <v>97283.488652999993</v>
      </c>
      <c r="E62" s="45">
        <v>77925.008971670002</v>
      </c>
      <c r="F62" s="57"/>
    </row>
    <row r="63" spans="2:6">
      <c r="B63" s="56" t="s">
        <v>67</v>
      </c>
      <c r="C63" s="45">
        <v>13500</v>
      </c>
      <c r="D63" s="45">
        <v>10787.021881999999</v>
      </c>
      <c r="E63" s="45">
        <v>3825.4213486999997</v>
      </c>
    </row>
    <row r="64" spans="2:6">
      <c r="B64" s="49" t="s">
        <v>80</v>
      </c>
      <c r="C64" s="50">
        <f>C13+C57</f>
        <v>1592355.1214940003</v>
      </c>
      <c r="D64" s="50">
        <f>D13+D57</f>
        <v>1673550.9670094696</v>
      </c>
      <c r="E64" s="50">
        <f>(E13+E57)</f>
        <v>1549661.7247522899</v>
      </c>
    </row>
    <row r="65" spans="2:6">
      <c r="B65" s="135" t="s">
        <v>308</v>
      </c>
      <c r="E65" s="20"/>
      <c r="F65" s="57"/>
    </row>
    <row r="66" spans="2:6">
      <c r="B66" s="136" t="s">
        <v>301</v>
      </c>
      <c r="C66" s="137"/>
      <c r="D66" s="137"/>
      <c r="E66" s="137"/>
    </row>
    <row r="67" spans="2:6" ht="32.450000000000003" customHeight="1">
      <c r="B67" s="187" t="s">
        <v>2020</v>
      </c>
      <c r="C67" s="187"/>
      <c r="D67" s="187"/>
      <c r="E67" s="187"/>
    </row>
    <row r="68" spans="2:6" ht="39" customHeight="1">
      <c r="B68" s="187" t="s">
        <v>1963</v>
      </c>
      <c r="C68" s="187"/>
      <c r="D68" s="187"/>
      <c r="E68" s="187"/>
    </row>
    <row r="69" spans="2:6">
      <c r="B69" s="185" t="s">
        <v>310</v>
      </c>
      <c r="C69" s="185"/>
      <c r="D69" s="20"/>
    </row>
    <row r="70" spans="2:6">
      <c r="C70" s="64"/>
      <c r="D70" s="64"/>
      <c r="E70" s="64"/>
    </row>
    <row r="71" spans="2:6">
      <c r="C71" s="64"/>
      <c r="D71" s="64"/>
      <c r="E71" s="64"/>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G26" sqref="G26"/>
    </sheetView>
  </sheetViews>
  <sheetFormatPr baseColWidth="10" defaultColWidth="11.5703125" defaultRowHeight="15"/>
  <cols>
    <col min="1" max="1" width="11.5703125" style="11"/>
    <col min="2" max="2" width="101.7109375" style="11" bestFit="1" customWidth="1"/>
    <col min="3" max="5" width="16.7109375" style="11" customWidth="1"/>
    <col min="6" max="16384" width="11.5703125" style="11"/>
  </cols>
  <sheetData>
    <row r="1" spans="1:6" ht="28.15" customHeight="1">
      <c r="A1" s="181" t="s">
        <v>1966</v>
      </c>
      <c r="B1" s="181"/>
      <c r="C1" s="181"/>
      <c r="D1" s="181"/>
      <c r="E1" s="181"/>
    </row>
    <row r="2" spans="1:6" ht="21" customHeight="1">
      <c r="A2" s="182" t="s">
        <v>0</v>
      </c>
      <c r="B2" s="182"/>
      <c r="C2" s="182"/>
      <c r="D2" s="182"/>
      <c r="E2" s="182"/>
    </row>
    <row r="3" spans="1:6" ht="14.45" customHeight="1">
      <c r="A3" s="183" t="s">
        <v>1</v>
      </c>
      <c r="B3" s="183"/>
      <c r="C3" s="183"/>
      <c r="D3" s="183"/>
      <c r="E3" s="183"/>
    </row>
    <row r="5" spans="1:6" ht="18" customHeight="1">
      <c r="A5" s="184" t="s">
        <v>22</v>
      </c>
      <c r="B5" s="184"/>
      <c r="C5" s="184"/>
      <c r="D5" s="184"/>
      <c r="E5" s="184"/>
      <c r="F5" s="184"/>
    </row>
    <row r="6" spans="1:6" ht="18" customHeight="1">
      <c r="A6" s="184" t="s">
        <v>81</v>
      </c>
      <c r="B6" s="184"/>
      <c r="C6" s="184"/>
      <c r="D6" s="184"/>
      <c r="E6" s="184"/>
      <c r="F6" s="184"/>
    </row>
    <row r="7" spans="1:6" ht="18.75">
      <c r="A7" s="200" t="s">
        <v>2019</v>
      </c>
      <c r="B7" s="200"/>
      <c r="C7" s="200"/>
      <c r="D7" s="200"/>
      <c r="E7" s="200"/>
      <c r="F7" s="200"/>
    </row>
    <row r="8" spans="1:6" ht="18.75">
      <c r="A8" s="188" t="s">
        <v>275</v>
      </c>
      <c r="B8" s="188"/>
      <c r="C8" s="188"/>
      <c r="D8" s="188"/>
      <c r="E8" s="188"/>
      <c r="F8" s="188"/>
    </row>
    <row r="9" spans="1:6" ht="15.75">
      <c r="A9" s="180" t="s">
        <v>4</v>
      </c>
      <c r="B9" s="180"/>
      <c r="C9" s="180"/>
      <c r="D9" s="180"/>
      <c r="E9" s="180"/>
      <c r="F9" s="180"/>
    </row>
    <row r="11" spans="1:6">
      <c r="B11" s="199" t="s">
        <v>5</v>
      </c>
      <c r="C11" s="36" t="s">
        <v>312</v>
      </c>
      <c r="D11" s="199" t="s">
        <v>1961</v>
      </c>
      <c r="E11" s="199" t="s">
        <v>299</v>
      </c>
    </row>
    <row r="12" spans="1:6">
      <c r="B12" s="199"/>
      <c r="C12" s="15" t="s">
        <v>275</v>
      </c>
      <c r="D12" s="199"/>
      <c r="E12" s="199"/>
    </row>
    <row r="13" spans="1:6">
      <c r="B13" s="65" t="s">
        <v>239</v>
      </c>
      <c r="C13" s="132">
        <f>C14+C38+C74+C104+C150</f>
        <v>1484234.610959</v>
      </c>
      <c r="D13" s="132">
        <f>D14+D38+D74+D104+D150</f>
        <v>1563430.45647447</v>
      </c>
      <c r="E13" s="132">
        <f>E14+E38+E74+E104+E150</f>
        <v>1465867.1294895699</v>
      </c>
    </row>
    <row r="14" spans="1:6">
      <c r="B14" s="109" t="s">
        <v>302</v>
      </c>
      <c r="C14" s="133">
        <f>C15+C22+C25+C30</f>
        <v>239464.28887499997</v>
      </c>
      <c r="D14" s="133">
        <f>D15+D22+D25+D30</f>
        <v>262799.00398740999</v>
      </c>
      <c r="E14" s="133">
        <f>E15+E22+E25+E30</f>
        <v>246136.2869871599</v>
      </c>
    </row>
    <row r="15" spans="1:6">
      <c r="B15" s="110" t="s">
        <v>82</v>
      </c>
      <c r="C15" s="133">
        <f>SUM(C16:C21)</f>
        <v>92986.411967000007</v>
      </c>
      <c r="D15" s="133">
        <f>SUM(D16:D21)</f>
        <v>108763.45079517998</v>
      </c>
      <c r="E15" s="133">
        <f>SUM(E16:E21)</f>
        <v>101625.51833399996</v>
      </c>
    </row>
    <row r="16" spans="1:6">
      <c r="B16" s="59" t="s">
        <v>83</v>
      </c>
      <c r="C16" s="131">
        <v>7957.6912179999999</v>
      </c>
      <c r="D16" s="131">
        <v>10115.3073045</v>
      </c>
      <c r="E16" s="131">
        <v>10113.8073045</v>
      </c>
    </row>
    <row r="17" spans="2:5">
      <c r="B17" s="59" t="s">
        <v>84</v>
      </c>
      <c r="C17" s="131">
        <v>50979.967939000002</v>
      </c>
      <c r="D17" s="131">
        <v>52430.703254179993</v>
      </c>
      <c r="E17" s="131">
        <v>46035.234422849986</v>
      </c>
    </row>
    <row r="18" spans="2:5">
      <c r="B18" s="59" t="s">
        <v>85</v>
      </c>
      <c r="C18" s="131">
        <v>26405.736634000001</v>
      </c>
      <c r="D18" s="131">
        <f>35240.42996351+0.24944</f>
        <v>35240.679403510003</v>
      </c>
      <c r="E18" s="131">
        <f>34542.84586841+0.24944</f>
        <v>34543.095308409997</v>
      </c>
    </row>
    <row r="19" spans="2:5">
      <c r="B19" s="59" t="s">
        <v>86</v>
      </c>
      <c r="C19" s="131">
        <v>6738.7567369999997</v>
      </c>
      <c r="D19" s="131">
        <v>10135.723737</v>
      </c>
      <c r="E19" s="131">
        <v>10135.723737</v>
      </c>
    </row>
    <row r="20" spans="2:5">
      <c r="B20" s="59" t="s">
        <v>87</v>
      </c>
      <c r="C20" s="131">
        <v>813.15455099999997</v>
      </c>
      <c r="D20" s="131">
        <v>749.58220799000003</v>
      </c>
      <c r="E20" s="131">
        <v>707.21851121999964</v>
      </c>
    </row>
    <row r="21" spans="2:5">
      <c r="B21" s="59" t="s">
        <v>276</v>
      </c>
      <c r="C21" s="131">
        <v>91.104888000000003</v>
      </c>
      <c r="D21" s="131">
        <v>91.454887999999997</v>
      </c>
      <c r="E21" s="131">
        <v>90.439050019999996</v>
      </c>
    </row>
    <row r="22" spans="2:5">
      <c r="B22" s="110" t="s">
        <v>88</v>
      </c>
      <c r="C22" s="133">
        <f>SUM(C23:C24)</f>
        <v>15166.993748999999</v>
      </c>
      <c r="D22" s="133">
        <f>SUM(D23:D24)</f>
        <v>15292.094955789998</v>
      </c>
      <c r="E22" s="133">
        <f>SUM(E23:E24)</f>
        <v>13708.465884400001</v>
      </c>
    </row>
    <row r="23" spans="2:5">
      <c r="B23" s="59" t="s">
        <v>89</v>
      </c>
      <c r="C23" s="131">
        <v>5679.9169469999997</v>
      </c>
      <c r="D23" s="131">
        <v>5883.7507434199988</v>
      </c>
      <c r="E23" s="131">
        <v>4466.1650940199988</v>
      </c>
    </row>
    <row r="24" spans="2:5">
      <c r="B24" s="59" t="s">
        <v>90</v>
      </c>
      <c r="C24" s="131">
        <v>9487.0768019999996</v>
      </c>
      <c r="D24" s="131">
        <v>9408.3442123699988</v>
      </c>
      <c r="E24" s="131">
        <v>9242.3007903800008</v>
      </c>
    </row>
    <row r="25" spans="2:5">
      <c r="B25" s="110" t="s">
        <v>91</v>
      </c>
      <c r="C25" s="133">
        <f>SUM(C26:C29)</f>
        <v>53706.951427000007</v>
      </c>
      <c r="D25" s="133">
        <f>SUM(D26:D29)</f>
        <v>56762.663043040047</v>
      </c>
      <c r="E25" s="133">
        <f>SUM(E26:E29)</f>
        <v>53368.045771799952</v>
      </c>
    </row>
    <row r="26" spans="2:5">
      <c r="B26" s="59" t="s">
        <v>92</v>
      </c>
      <c r="C26" s="131">
        <v>49289.055265000003</v>
      </c>
      <c r="D26" s="131">
        <v>51865.616942370048</v>
      </c>
      <c r="E26" s="131">
        <v>48894.118686519949</v>
      </c>
    </row>
    <row r="27" spans="2:5">
      <c r="B27" s="59" t="s">
        <v>93</v>
      </c>
      <c r="C27" s="131">
        <v>4065.0264830000001</v>
      </c>
      <c r="D27" s="131">
        <v>4526.0064479999992</v>
      </c>
      <c r="E27" s="131">
        <v>4108.7807571700005</v>
      </c>
    </row>
    <row r="28" spans="2:5">
      <c r="B28" s="59" t="s">
        <v>249</v>
      </c>
      <c r="C28" s="131">
        <v>280.480234</v>
      </c>
      <c r="D28" s="131">
        <v>288.70055266999998</v>
      </c>
      <c r="E28" s="131">
        <v>283.76714011999991</v>
      </c>
    </row>
    <row r="29" spans="2:5">
      <c r="B29" s="59" t="s">
        <v>94</v>
      </c>
      <c r="C29" s="131">
        <v>72.389444999999995</v>
      </c>
      <c r="D29" s="131">
        <v>82.339100000000002</v>
      </c>
      <c r="E29" s="131">
        <v>81.37918799000002</v>
      </c>
    </row>
    <row r="30" spans="2:5">
      <c r="B30" s="110" t="s">
        <v>95</v>
      </c>
      <c r="C30" s="133">
        <f>SUM(C31:C37)</f>
        <v>77603.931731999983</v>
      </c>
      <c r="D30" s="133">
        <f>SUM(D31:D37)</f>
        <v>81980.795193399987</v>
      </c>
      <c r="E30" s="133">
        <f>SUM(E31:E37)</f>
        <v>77434.256996959972</v>
      </c>
    </row>
    <row r="31" spans="2:5">
      <c r="B31" s="59" t="s">
        <v>96</v>
      </c>
      <c r="C31" s="131">
        <v>38088.754744999998</v>
      </c>
      <c r="D31" s="131">
        <v>37882.04676000998</v>
      </c>
      <c r="E31" s="131">
        <v>35931.733710339999</v>
      </c>
    </row>
    <row r="32" spans="2:5">
      <c r="B32" s="59" t="s">
        <v>97</v>
      </c>
      <c r="C32" s="131">
        <v>1400.4293500000001</v>
      </c>
      <c r="D32" s="131">
        <v>1140.2172377900001</v>
      </c>
      <c r="E32" s="131">
        <v>1055.6435000000001</v>
      </c>
    </row>
    <row r="33" spans="2:5">
      <c r="B33" s="59" t="s">
        <v>98</v>
      </c>
      <c r="C33" s="131">
        <v>26646.094384</v>
      </c>
      <c r="D33" s="131">
        <v>28964.54621927</v>
      </c>
      <c r="E33" s="131">
        <v>28724.43694142998</v>
      </c>
    </row>
    <row r="34" spans="2:5">
      <c r="B34" s="59" t="s">
        <v>99</v>
      </c>
      <c r="C34" s="131">
        <v>2809.3564959999999</v>
      </c>
      <c r="D34" s="131">
        <v>3390.02161733</v>
      </c>
      <c r="E34" s="131">
        <v>3358.0490615099998</v>
      </c>
    </row>
    <row r="35" spans="2:5">
      <c r="B35" s="59" t="s">
        <v>100</v>
      </c>
      <c r="C35" s="131">
        <v>4003.9843820000001</v>
      </c>
      <c r="D35" s="131">
        <v>5169.3877456200016</v>
      </c>
      <c r="E35" s="131">
        <v>3784.4640660499999</v>
      </c>
    </row>
    <row r="36" spans="2:5">
      <c r="B36" s="59" t="s">
        <v>101</v>
      </c>
      <c r="C36" s="131">
        <v>69.484139999999996</v>
      </c>
      <c r="D36" s="131">
        <v>69.484139999999996</v>
      </c>
      <c r="E36" s="122">
        <v>69.484139999999996</v>
      </c>
    </row>
    <row r="37" spans="2:5">
      <c r="B37" s="59" t="s">
        <v>102</v>
      </c>
      <c r="C37" s="131">
        <v>4585.8282349999999</v>
      </c>
      <c r="D37" s="131">
        <v>5365.0914733800009</v>
      </c>
      <c r="E37" s="134">
        <v>4510.4455776299992</v>
      </c>
    </row>
    <row r="38" spans="2:5">
      <c r="B38" s="109" t="s">
        <v>261</v>
      </c>
      <c r="C38" s="133">
        <f>C39+C43+C49+C51+C56+C59+C65+C67+C69</f>
        <v>230637.10148299995</v>
      </c>
      <c r="D38" s="133">
        <f>D39+D43+D49+D51+D56+D59+D65+D67+D69</f>
        <v>277691.72420654004</v>
      </c>
      <c r="E38" s="133">
        <f>E39+E43+E49+E51+E56+E59+E65+E67+E69</f>
        <v>253490.29424931997</v>
      </c>
    </row>
    <row r="39" spans="2:5">
      <c r="B39" s="110" t="s">
        <v>103</v>
      </c>
      <c r="C39" s="133">
        <f>SUM(C40:C42)</f>
        <v>23281.068770999998</v>
      </c>
      <c r="D39" s="133">
        <f>SUM(D40:D42)</f>
        <v>26880.874590000003</v>
      </c>
      <c r="E39" s="133">
        <f>SUM(E40:E42)</f>
        <v>24198.289280720008</v>
      </c>
    </row>
    <row r="40" spans="2:5">
      <c r="B40" s="59" t="s">
        <v>104</v>
      </c>
      <c r="C40" s="131">
        <v>21343.196200999999</v>
      </c>
      <c r="D40" s="131">
        <v>24748.946542580001</v>
      </c>
      <c r="E40" s="134">
        <v>22508.74226860001</v>
      </c>
    </row>
    <row r="41" spans="2:5">
      <c r="B41" s="59" t="s">
        <v>105</v>
      </c>
      <c r="C41" s="131">
        <v>1694.5834649999999</v>
      </c>
      <c r="D41" s="131">
        <v>1827.0424496900002</v>
      </c>
      <c r="E41" s="134">
        <v>1437.1056387799997</v>
      </c>
    </row>
    <row r="42" spans="2:5">
      <c r="B42" s="59" t="s">
        <v>106</v>
      </c>
      <c r="C42" s="131">
        <v>243.28910500000001</v>
      </c>
      <c r="D42" s="131">
        <v>304.88559773000003</v>
      </c>
      <c r="E42" s="134">
        <v>252.44137334000001</v>
      </c>
    </row>
    <row r="43" spans="2:5">
      <c r="B43" s="110" t="s">
        <v>107</v>
      </c>
      <c r="C43" s="133">
        <f>SUM(C44:C48)</f>
        <v>18069.727753000003</v>
      </c>
      <c r="D43" s="133">
        <f>SUM(D44:D48)</f>
        <v>20446.881928050003</v>
      </c>
      <c r="E43" s="133">
        <f>SUM(E44:E48)</f>
        <v>18311.120738649995</v>
      </c>
    </row>
    <row r="44" spans="2:5">
      <c r="B44" s="59" t="s">
        <v>108</v>
      </c>
      <c r="C44" s="131">
        <v>12036.003957000001</v>
      </c>
      <c r="D44" s="131">
        <v>14266.110352989999</v>
      </c>
      <c r="E44" s="131">
        <v>12717.504793129994</v>
      </c>
    </row>
    <row r="45" spans="2:5">
      <c r="B45" s="59" t="s">
        <v>109</v>
      </c>
      <c r="C45" s="131">
        <v>178.780957</v>
      </c>
      <c r="D45" s="131">
        <v>153.43017953999998</v>
      </c>
      <c r="E45" s="131">
        <v>153.43017953999998</v>
      </c>
    </row>
    <row r="46" spans="2:5">
      <c r="B46" s="59" t="s">
        <v>250</v>
      </c>
      <c r="C46" s="131">
        <v>252.44</v>
      </c>
      <c r="D46" s="131">
        <v>377.44</v>
      </c>
      <c r="E46" s="131">
        <v>0</v>
      </c>
    </row>
    <row r="47" spans="2:5">
      <c r="B47" s="59" t="s">
        <v>110</v>
      </c>
      <c r="C47" s="131">
        <v>281.636753</v>
      </c>
      <c r="D47" s="131">
        <v>158.35067351999999</v>
      </c>
      <c r="E47" s="131">
        <v>138.92259308999996</v>
      </c>
    </row>
    <row r="48" spans="2:5">
      <c r="B48" s="59" t="s">
        <v>111</v>
      </c>
      <c r="C48" s="131">
        <v>5320.866086</v>
      </c>
      <c r="D48" s="131">
        <v>5491.550722</v>
      </c>
      <c r="E48" s="131">
        <v>5301.2631728900005</v>
      </c>
    </row>
    <row r="49" spans="2:10">
      <c r="B49" s="110" t="s">
        <v>112</v>
      </c>
      <c r="C49" s="133">
        <f>SUM(C50)</f>
        <v>8478.6767419999996</v>
      </c>
      <c r="D49" s="133">
        <f>SUM(D50)</f>
        <v>7687.3398289999996</v>
      </c>
      <c r="E49" s="133">
        <f>SUM(E50)</f>
        <v>5260.3022174900007</v>
      </c>
    </row>
    <row r="50" spans="2:10">
      <c r="B50" s="59" t="s">
        <v>113</v>
      </c>
      <c r="C50" s="131">
        <v>8478.6767419999996</v>
      </c>
      <c r="D50" s="131">
        <v>7687.3398289999996</v>
      </c>
      <c r="E50" s="131">
        <v>5260.3022174900007</v>
      </c>
    </row>
    <row r="51" spans="2:10">
      <c r="B51" s="110" t="s">
        <v>114</v>
      </c>
      <c r="C51" s="133">
        <f>SUM(C52:C55)</f>
        <v>90444.999545999977</v>
      </c>
      <c r="D51" s="133">
        <f>SUM(D52:D55)</f>
        <v>111374.27044058</v>
      </c>
      <c r="E51" s="133">
        <f>SUM(E52:E55)</f>
        <v>108416.62265697001</v>
      </c>
    </row>
    <row r="52" spans="2:10">
      <c r="B52" s="59" t="s">
        <v>115</v>
      </c>
      <c r="C52" s="131">
        <v>670.85495600000002</v>
      </c>
      <c r="D52" s="131">
        <v>652.250539</v>
      </c>
      <c r="E52" s="131">
        <v>517.99861973999998</v>
      </c>
    </row>
    <row r="53" spans="2:10">
      <c r="B53" s="59" t="s">
        <v>116</v>
      </c>
      <c r="C53" s="131">
        <v>84996.417663999993</v>
      </c>
      <c r="D53" s="131">
        <v>107225.48604113</v>
      </c>
      <c r="E53" s="131">
        <v>105828.30869481001</v>
      </c>
    </row>
    <row r="54" spans="2:10">
      <c r="B54" s="59" t="s">
        <v>117</v>
      </c>
      <c r="C54" s="131">
        <v>51.500000999999997</v>
      </c>
      <c r="D54" s="131">
        <v>50.459600999999999</v>
      </c>
      <c r="E54" s="131">
        <v>25.299866689999998</v>
      </c>
    </row>
    <row r="55" spans="2:10">
      <c r="B55" s="59" t="s">
        <v>118</v>
      </c>
      <c r="C55" s="131">
        <v>4726.2269249999999</v>
      </c>
      <c r="D55" s="131">
        <v>3446.0742594500002</v>
      </c>
      <c r="E55" s="131">
        <v>2045.0154757300002</v>
      </c>
    </row>
    <row r="56" spans="2:10">
      <c r="B56" s="110" t="s">
        <v>119</v>
      </c>
      <c r="C56" s="133">
        <f>SUM(C57:C58)</f>
        <v>879.26182300000005</v>
      </c>
      <c r="D56" s="133">
        <f>SUM(D57:D58)</f>
        <v>1032.924788</v>
      </c>
      <c r="E56" s="133">
        <f>SUM(E57:E58)</f>
        <v>968.25244065999971</v>
      </c>
    </row>
    <row r="57" spans="2:10">
      <c r="B57" s="59" t="s">
        <v>120</v>
      </c>
      <c r="C57" s="131">
        <v>868.70703800000001</v>
      </c>
      <c r="D57" s="131">
        <v>1032.924788</v>
      </c>
      <c r="E57" s="131">
        <v>968.25244065999971</v>
      </c>
    </row>
    <row r="58" spans="2:10">
      <c r="B58" s="59" t="s">
        <v>244</v>
      </c>
      <c r="C58" s="131">
        <v>10.554785000000001</v>
      </c>
      <c r="D58" s="131">
        <v>0</v>
      </c>
      <c r="E58" s="131">
        <v>0</v>
      </c>
    </row>
    <row r="59" spans="2:10">
      <c r="B59" s="110" t="s">
        <v>121</v>
      </c>
      <c r="C59" s="133">
        <f>SUM(C60:C64)</f>
        <v>77465.525556000008</v>
      </c>
      <c r="D59" s="133">
        <f>SUM(D60:D64)</f>
        <v>99128.546368790063</v>
      </c>
      <c r="E59" s="133">
        <f>SUM(E60:E64)</f>
        <v>87725.697807379984</v>
      </c>
    </row>
    <row r="60" spans="2:10">
      <c r="B60" s="59" t="s">
        <v>122</v>
      </c>
      <c r="C60" s="131">
        <v>37110.140373000002</v>
      </c>
      <c r="D60" s="131">
        <v>56085.566991170061</v>
      </c>
      <c r="E60" s="131">
        <v>51057.976049219978</v>
      </c>
      <c r="J60" s="133"/>
    </row>
    <row r="61" spans="2:10">
      <c r="B61" s="59" t="s">
        <v>123</v>
      </c>
      <c r="C61" s="131">
        <v>21.182604000000001</v>
      </c>
      <c r="D61" s="131">
        <v>223.182604</v>
      </c>
      <c r="E61" s="131">
        <v>221.99172252000002</v>
      </c>
    </row>
    <row r="62" spans="2:10">
      <c r="B62" s="59" t="s">
        <v>124</v>
      </c>
      <c r="C62" s="131">
        <v>35218.491996999997</v>
      </c>
      <c r="D62" s="131">
        <v>37613.649130999991</v>
      </c>
      <c r="E62" s="131">
        <v>32159.289997250002</v>
      </c>
    </row>
    <row r="63" spans="2:10">
      <c r="B63" s="59" t="s">
        <v>125</v>
      </c>
      <c r="C63" s="131">
        <v>1202.5105940000001</v>
      </c>
      <c r="D63" s="131">
        <v>1262.5105940000001</v>
      </c>
      <c r="E63" s="131">
        <v>1035.0704607100001</v>
      </c>
    </row>
    <row r="64" spans="2:10">
      <c r="B64" s="59" t="s">
        <v>126</v>
      </c>
      <c r="C64" s="131">
        <v>3913.1999879999998</v>
      </c>
      <c r="D64" s="131">
        <v>3943.6370486199999</v>
      </c>
      <c r="E64" s="131">
        <v>3251.3695776800009</v>
      </c>
    </row>
    <row r="65" spans="2:5">
      <c r="B65" s="110" t="s">
        <v>127</v>
      </c>
      <c r="C65" s="133">
        <f>C66</f>
        <v>3805.3082479999998</v>
      </c>
      <c r="D65" s="133">
        <f>D66</f>
        <v>3063.9238212999999</v>
      </c>
      <c r="E65" s="133">
        <f>E66</f>
        <v>2615.6701191399984</v>
      </c>
    </row>
    <row r="66" spans="2:5">
      <c r="B66" s="59" t="s">
        <v>128</v>
      </c>
      <c r="C66" s="131">
        <v>3805.3082479999998</v>
      </c>
      <c r="D66" s="131">
        <v>3063.9238212999999</v>
      </c>
      <c r="E66" s="131">
        <v>2615.6701191399984</v>
      </c>
    </row>
    <row r="67" spans="2:5">
      <c r="B67" s="110" t="s">
        <v>129</v>
      </c>
      <c r="C67" s="133">
        <f>C68</f>
        <v>149.70302000000001</v>
      </c>
      <c r="D67" s="133">
        <f>D68</f>
        <v>122.70302</v>
      </c>
      <c r="E67" s="133">
        <f>E68</f>
        <v>74.851509959999987</v>
      </c>
    </row>
    <row r="68" spans="2:5">
      <c r="B68" s="59" t="s">
        <v>130</v>
      </c>
      <c r="C68" s="131">
        <v>149.70302000000001</v>
      </c>
      <c r="D68" s="131">
        <v>122.70302</v>
      </c>
      <c r="E68" s="131">
        <v>74.851509959999987</v>
      </c>
    </row>
    <row r="69" spans="2:5">
      <c r="B69" s="110" t="s">
        <v>131</v>
      </c>
      <c r="C69" s="133">
        <f>SUM(C70:C73)</f>
        <v>8062.8300239999999</v>
      </c>
      <c r="D69" s="133">
        <f>SUM(D70:D73)</f>
        <v>7954.2594208200017</v>
      </c>
      <c r="E69" s="133">
        <f>SUM(E70:E73)</f>
        <v>5919.4874783500009</v>
      </c>
    </row>
    <row r="70" spans="2:5">
      <c r="B70" s="59" t="s">
        <v>243</v>
      </c>
      <c r="C70" s="131">
        <v>146.51128</v>
      </c>
      <c r="D70" s="131">
        <v>72.412564840000002</v>
      </c>
      <c r="E70" s="131">
        <v>72.412564840000002</v>
      </c>
    </row>
    <row r="71" spans="2:5">
      <c r="B71" s="59" t="s">
        <v>277</v>
      </c>
      <c r="C71" s="131">
        <v>3.9225690000000002</v>
      </c>
      <c r="D71" s="131">
        <v>0</v>
      </c>
      <c r="E71" s="131">
        <v>0</v>
      </c>
    </row>
    <row r="72" spans="2:5">
      <c r="B72" s="59" t="s">
        <v>132</v>
      </c>
      <c r="C72" s="131">
        <v>7738.7249179999999</v>
      </c>
      <c r="D72" s="131">
        <v>7708.1755989800013</v>
      </c>
      <c r="E72" s="131">
        <v>5673.4036565100005</v>
      </c>
    </row>
    <row r="73" spans="2:5">
      <c r="B73" s="59" t="s">
        <v>251</v>
      </c>
      <c r="C73" s="131">
        <v>173.671257</v>
      </c>
      <c r="D73" s="131">
        <v>173.671257</v>
      </c>
      <c r="E73" s="131">
        <v>173.671257</v>
      </c>
    </row>
    <row r="74" spans="2:5">
      <c r="B74" s="109" t="s">
        <v>268</v>
      </c>
      <c r="C74" s="133">
        <f>C75+C80+C95</f>
        <v>14788.243644000002</v>
      </c>
      <c r="D74" s="133">
        <f>D75+D80+D95</f>
        <v>14363.1757511</v>
      </c>
      <c r="E74" s="133">
        <f>E75+E80+E95</f>
        <v>12011.77767894</v>
      </c>
    </row>
    <row r="75" spans="2:5">
      <c r="B75" s="110" t="s">
        <v>133</v>
      </c>
      <c r="C75" s="133">
        <f>SUM(C76:C79)</f>
        <v>1069.4035680000002</v>
      </c>
      <c r="D75" s="133">
        <f>SUM(D76:D79)</f>
        <v>919.47801300000015</v>
      </c>
      <c r="E75" s="133">
        <f>SUM(E76:E79)</f>
        <v>602.53590975999987</v>
      </c>
    </row>
    <row r="76" spans="2:5">
      <c r="B76" s="59" t="s">
        <v>134</v>
      </c>
      <c r="C76" s="131">
        <v>225.042</v>
      </c>
      <c r="D76" s="131">
        <v>149.042</v>
      </c>
      <c r="E76" s="131">
        <v>147.62533306</v>
      </c>
    </row>
    <row r="77" spans="2:5">
      <c r="B77" s="59" t="s">
        <v>135</v>
      </c>
      <c r="C77" s="131">
        <v>736.63497900000004</v>
      </c>
      <c r="D77" s="131">
        <v>629.51614400000005</v>
      </c>
      <c r="E77" s="131">
        <v>332.10036831999986</v>
      </c>
    </row>
    <row r="78" spans="2:5">
      <c r="B78" s="59" t="s">
        <v>248</v>
      </c>
      <c r="C78" s="131">
        <v>18.204464000000002</v>
      </c>
      <c r="D78" s="131">
        <v>6.9857670000000001</v>
      </c>
      <c r="E78" s="131">
        <v>0</v>
      </c>
    </row>
    <row r="79" spans="2:5">
      <c r="B79" s="59" t="s">
        <v>136</v>
      </c>
      <c r="C79" s="131">
        <v>89.522125000000003</v>
      </c>
      <c r="D79" s="131">
        <v>133.934102</v>
      </c>
      <c r="E79" s="131">
        <v>122.81020838000002</v>
      </c>
    </row>
    <row r="80" spans="2:5">
      <c r="B80" s="110" t="s">
        <v>137</v>
      </c>
      <c r="C80" s="133">
        <f>SUM(C81:C94)</f>
        <v>8369.8522960000009</v>
      </c>
      <c r="D80" s="133">
        <f>SUM(D81:D94)</f>
        <v>9125.2022888299998</v>
      </c>
      <c r="E80" s="133">
        <f>SUM(E81:E94)</f>
        <v>7563.3256835800003</v>
      </c>
    </row>
    <row r="81" spans="2:5">
      <c r="B81" s="59" t="s">
        <v>138</v>
      </c>
      <c r="C81" s="131">
        <v>1130.0497190000001</v>
      </c>
      <c r="D81" s="131">
        <v>855.67836453999996</v>
      </c>
      <c r="E81" s="131">
        <v>176.39228611999999</v>
      </c>
    </row>
    <row r="82" spans="2:5">
      <c r="B82" s="59" t="s">
        <v>252</v>
      </c>
      <c r="C82" s="131">
        <v>31.467776000000001</v>
      </c>
      <c r="D82" s="131">
        <v>3.87276752</v>
      </c>
      <c r="E82" s="131">
        <v>2.15895138</v>
      </c>
    </row>
    <row r="83" spans="2:5">
      <c r="B83" s="59" t="s">
        <v>139</v>
      </c>
      <c r="C83" s="131">
        <v>320.09149500000001</v>
      </c>
      <c r="D83" s="131">
        <v>277.78220599999997</v>
      </c>
      <c r="E83" s="131">
        <v>185.66390708999998</v>
      </c>
    </row>
    <row r="84" spans="2:5">
      <c r="B84" s="59" t="s">
        <v>140</v>
      </c>
      <c r="C84" s="131">
        <v>35</v>
      </c>
      <c r="D84" s="131">
        <v>10.946491</v>
      </c>
      <c r="E84" s="131">
        <v>8.5458102600000014</v>
      </c>
    </row>
    <row r="85" spans="2:5">
      <c r="B85" s="59" t="s">
        <v>141</v>
      </c>
      <c r="C85" s="131">
        <v>8.4097159999999995</v>
      </c>
      <c r="D85" s="131">
        <v>24.828903350000001</v>
      </c>
      <c r="E85" s="131">
        <v>18.777649960000002</v>
      </c>
    </row>
    <row r="86" spans="2:5">
      <c r="B86" s="59" t="s">
        <v>142</v>
      </c>
      <c r="C86" s="131">
        <v>166.3</v>
      </c>
      <c r="D86" s="131">
        <v>166.3</v>
      </c>
      <c r="E86" s="131">
        <v>166.3</v>
      </c>
    </row>
    <row r="87" spans="2:5">
      <c r="B87" s="59" t="s">
        <v>253</v>
      </c>
      <c r="C87" s="131">
        <v>121.855463</v>
      </c>
      <c r="D87" s="131">
        <v>181.28340399999999</v>
      </c>
      <c r="E87" s="131">
        <v>93.973731290000018</v>
      </c>
    </row>
    <row r="88" spans="2:5">
      <c r="B88" s="59" t="s">
        <v>143</v>
      </c>
      <c r="C88" s="131">
        <v>1338.1688340000001</v>
      </c>
      <c r="D88" s="131">
        <v>1141.9886980000001</v>
      </c>
      <c r="E88" s="131">
        <v>1099.9827308600002</v>
      </c>
    </row>
    <row r="89" spans="2:5">
      <c r="B89" s="59" t="s">
        <v>144</v>
      </c>
      <c r="C89" s="131">
        <v>2031.4511130000001</v>
      </c>
      <c r="D89" s="131">
        <v>2052.6871580000002</v>
      </c>
      <c r="E89" s="131">
        <v>1791.856865009999</v>
      </c>
    </row>
    <row r="90" spans="2:5">
      <c r="B90" s="59" t="s">
        <v>145</v>
      </c>
      <c r="C90" s="131">
        <v>101.411794</v>
      </c>
      <c r="D90" s="131">
        <v>106.411794</v>
      </c>
      <c r="E90" s="131">
        <v>97.340661890000007</v>
      </c>
    </row>
    <row r="91" spans="2:5">
      <c r="B91" s="59" t="s">
        <v>146</v>
      </c>
      <c r="C91" s="131">
        <v>1</v>
      </c>
      <c r="D91" s="131">
        <v>1</v>
      </c>
      <c r="E91" s="131">
        <v>0.60308693000000002</v>
      </c>
    </row>
    <row r="92" spans="2:5">
      <c r="B92" s="59" t="s">
        <v>254</v>
      </c>
      <c r="C92" s="131">
        <v>30.547778999999998</v>
      </c>
      <c r="D92" s="131">
        <v>45.366580999999996</v>
      </c>
      <c r="E92" s="131">
        <v>32.830236509999999</v>
      </c>
    </row>
    <row r="93" spans="2:5">
      <c r="B93" s="59" t="s">
        <v>316</v>
      </c>
      <c r="C93" s="131">
        <v>12</v>
      </c>
      <c r="D93" s="131">
        <v>13.918896</v>
      </c>
      <c r="E93" s="131">
        <v>13.91889559</v>
      </c>
    </row>
    <row r="94" spans="2:5">
      <c r="B94" s="59" t="s">
        <v>147</v>
      </c>
      <c r="C94" s="131">
        <v>3042.0986069999999</v>
      </c>
      <c r="D94" s="131">
        <v>4243.1370254200001</v>
      </c>
      <c r="E94" s="131">
        <v>3874.9808706900017</v>
      </c>
    </row>
    <row r="95" spans="2:5">
      <c r="B95" s="110" t="s">
        <v>148</v>
      </c>
      <c r="C95" s="133">
        <f>SUM(C96:C103)</f>
        <v>5348.9877800000004</v>
      </c>
      <c r="D95" s="133">
        <f>SUM(D96:D103)</f>
        <v>4318.4954492699999</v>
      </c>
      <c r="E95" s="133">
        <f>SUM(E96:E103)</f>
        <v>3845.9160855999994</v>
      </c>
    </row>
    <row r="96" spans="2:5">
      <c r="B96" s="59" t="s">
        <v>149</v>
      </c>
      <c r="C96" s="131">
        <v>260.17793799999998</v>
      </c>
      <c r="D96" s="131">
        <v>312.10490850000002</v>
      </c>
      <c r="E96" s="131">
        <v>289.17393994000003</v>
      </c>
    </row>
    <row r="97" spans="2:5">
      <c r="B97" s="59" t="s">
        <v>150</v>
      </c>
      <c r="C97" s="131">
        <v>5.5485429999999996</v>
      </c>
      <c r="D97" s="131">
        <v>5.4505917400000001</v>
      </c>
      <c r="E97" s="131">
        <v>5.3194617400000004</v>
      </c>
    </row>
    <row r="98" spans="2:5">
      <c r="B98" s="59" t="s">
        <v>151</v>
      </c>
      <c r="C98" s="131">
        <v>153.29686799999999</v>
      </c>
      <c r="D98" s="131">
        <v>147.862154</v>
      </c>
      <c r="E98" s="131">
        <v>126.12042576999998</v>
      </c>
    </row>
    <row r="99" spans="2:5">
      <c r="B99" s="59" t="s">
        <v>152</v>
      </c>
      <c r="C99" s="131">
        <v>17.3</v>
      </c>
      <c r="D99" s="131">
        <v>11.700714</v>
      </c>
      <c r="E99" s="131">
        <v>7.7122605700000006</v>
      </c>
    </row>
    <row r="100" spans="2:5">
      <c r="B100" s="59" t="s">
        <v>255</v>
      </c>
      <c r="C100" s="131">
        <v>4740.9021789999997</v>
      </c>
      <c r="D100" s="131">
        <v>3156.60127964</v>
      </c>
      <c r="E100" s="131">
        <v>2828.9212721199992</v>
      </c>
    </row>
    <row r="101" spans="2:5">
      <c r="B101" s="59" t="s">
        <v>256</v>
      </c>
      <c r="C101" s="131">
        <v>6.0446759999999999</v>
      </c>
      <c r="D101" s="131">
        <v>443.18193839999998</v>
      </c>
      <c r="E101" s="131">
        <v>420.47092643000002</v>
      </c>
    </row>
    <row r="102" spans="2:5">
      <c r="B102" s="59" t="s">
        <v>153</v>
      </c>
      <c r="C102" s="131">
        <v>6.5530090000000003</v>
      </c>
      <c r="D102" s="131">
        <v>4.7595332499999996</v>
      </c>
      <c r="E102" s="131">
        <v>4.6072532500000003</v>
      </c>
    </row>
    <row r="103" spans="2:5">
      <c r="B103" s="59" t="s">
        <v>154</v>
      </c>
      <c r="C103" s="131">
        <v>159.16456700000001</v>
      </c>
      <c r="D103" s="131">
        <v>236.83432973999999</v>
      </c>
      <c r="E103" s="131">
        <v>163.59054578000001</v>
      </c>
    </row>
    <row r="104" spans="2:5">
      <c r="B104" s="109" t="s">
        <v>262</v>
      </c>
      <c r="C104" s="133">
        <f>C105+C110+C117+C124+C136+C145</f>
        <v>665858.50581899995</v>
      </c>
      <c r="D104" s="133">
        <f>D105+D110+D117+D124+D136+D145</f>
        <v>687365.11996041995</v>
      </c>
      <c r="E104" s="133">
        <f>E105+E110+E117+E124+E136+E145</f>
        <v>658106.68821123999</v>
      </c>
    </row>
    <row r="105" spans="2:5">
      <c r="B105" s="110" t="s">
        <v>155</v>
      </c>
      <c r="C105" s="133">
        <f>SUM(C106:C109)</f>
        <v>30826.676151</v>
      </c>
      <c r="D105" s="133">
        <f>SUM(D106:D109)</f>
        <v>35656.587898730002</v>
      </c>
      <c r="E105" s="133">
        <f>SUM(E106:E109)</f>
        <v>32774.178558300002</v>
      </c>
    </row>
    <row r="106" spans="2:5">
      <c r="B106" s="59" t="s">
        <v>156</v>
      </c>
      <c r="C106" s="131">
        <v>8210.0601779999997</v>
      </c>
      <c r="D106" s="131">
        <v>7025.4736620000003</v>
      </c>
      <c r="E106" s="131">
        <v>6152.0681069200018</v>
      </c>
    </row>
    <row r="107" spans="2:5">
      <c r="B107" s="59" t="s">
        <v>157</v>
      </c>
      <c r="C107" s="131">
        <v>761.51309400000002</v>
      </c>
      <c r="D107" s="131">
        <v>1225.07177441</v>
      </c>
      <c r="E107" s="131">
        <v>865.89254148000009</v>
      </c>
    </row>
    <row r="108" spans="2:5">
      <c r="B108" s="59" t="s">
        <v>158</v>
      </c>
      <c r="C108" s="131">
        <v>21833.102878999998</v>
      </c>
      <c r="D108" s="131">
        <v>27399.492462319999</v>
      </c>
      <c r="E108" s="131">
        <v>25756.217909899999</v>
      </c>
    </row>
    <row r="109" spans="2:5">
      <c r="B109" s="59" t="s">
        <v>272</v>
      </c>
      <c r="C109" s="131">
        <v>22</v>
      </c>
      <c r="D109" s="131">
        <v>6.55</v>
      </c>
      <c r="E109" s="131">
        <v>0</v>
      </c>
    </row>
    <row r="110" spans="2:5">
      <c r="B110" s="110" t="s">
        <v>159</v>
      </c>
      <c r="C110" s="133">
        <f>SUM(C111:C116)</f>
        <v>137362.566364</v>
      </c>
      <c r="D110" s="133">
        <f>SUM(D111:D116)</f>
        <v>151635.70301650002</v>
      </c>
      <c r="E110" s="133">
        <f>SUM(E111:E116)</f>
        <v>143770.82455953999</v>
      </c>
    </row>
    <row r="111" spans="2:5">
      <c r="B111" s="59" t="s">
        <v>257</v>
      </c>
      <c r="C111" s="131">
        <v>212.50466499999999</v>
      </c>
      <c r="D111" s="131">
        <v>236.19451801</v>
      </c>
      <c r="E111" s="131">
        <v>211.51656808000001</v>
      </c>
    </row>
    <row r="112" spans="2:5">
      <c r="B112" s="59" t="s">
        <v>160</v>
      </c>
      <c r="C112" s="131">
        <v>13920.343099</v>
      </c>
      <c r="D112" s="131">
        <v>15271.539663680001</v>
      </c>
      <c r="E112" s="131">
        <v>14862.798363010004</v>
      </c>
    </row>
    <row r="113" spans="2:5">
      <c r="B113" s="59" t="s">
        <v>161</v>
      </c>
      <c r="C113" s="131">
        <v>11014.63715</v>
      </c>
      <c r="D113" s="131">
        <v>15226.167357030003</v>
      </c>
      <c r="E113" s="131">
        <v>13270.877772530002</v>
      </c>
    </row>
    <row r="114" spans="2:5">
      <c r="B114" s="59" t="s">
        <v>162</v>
      </c>
      <c r="C114" s="131">
        <v>35.07</v>
      </c>
      <c r="D114" s="131">
        <v>40.882932780000012</v>
      </c>
      <c r="E114" s="131">
        <v>18.396578929999997</v>
      </c>
    </row>
    <row r="115" spans="2:5">
      <c r="B115" s="59" t="s">
        <v>163</v>
      </c>
      <c r="C115" s="131">
        <v>91.010413999999997</v>
      </c>
      <c r="D115" s="131">
        <v>106.89314945999999</v>
      </c>
      <c r="E115" s="131">
        <v>95.13617459999999</v>
      </c>
    </row>
    <row r="116" spans="2:5">
      <c r="B116" s="59" t="s">
        <v>164</v>
      </c>
      <c r="C116" s="131">
        <v>112089.001036</v>
      </c>
      <c r="D116" s="131">
        <v>120754.02539554001</v>
      </c>
      <c r="E116" s="131">
        <v>115312.09910239</v>
      </c>
    </row>
    <row r="117" spans="2:5">
      <c r="B117" s="110" t="s">
        <v>165</v>
      </c>
      <c r="C117" s="133">
        <f>SUM(C118:C123)</f>
        <v>12302.416115</v>
      </c>
      <c r="D117" s="133">
        <f>SUM(D118:D123)</f>
        <v>16414.530888959998</v>
      </c>
      <c r="E117" s="133">
        <f>SUM(E118:E123)</f>
        <v>15298.687397240003</v>
      </c>
    </row>
    <row r="118" spans="2:5">
      <c r="B118" s="59" t="s">
        <v>166</v>
      </c>
      <c r="C118" s="131">
        <v>2555.0100000000002</v>
      </c>
      <c r="D118" s="131">
        <v>3023.48487892</v>
      </c>
      <c r="E118" s="131">
        <v>3010.0763055700004</v>
      </c>
    </row>
    <row r="119" spans="2:5">
      <c r="B119" s="59" t="s">
        <v>167</v>
      </c>
      <c r="C119" s="131">
        <v>2345.722436</v>
      </c>
      <c r="D119" s="131">
        <v>5031.3007643399988</v>
      </c>
      <c r="E119" s="131">
        <v>4498.3525816599995</v>
      </c>
    </row>
    <row r="120" spans="2:5">
      <c r="B120" s="59" t="s">
        <v>168</v>
      </c>
      <c r="C120" s="131">
        <v>4302.6366909999997</v>
      </c>
      <c r="D120" s="131">
        <v>4854.6913753099998</v>
      </c>
      <c r="E120" s="131">
        <v>4667.7667475300013</v>
      </c>
    </row>
    <row r="121" spans="2:5">
      <c r="B121" s="59" t="s">
        <v>242</v>
      </c>
      <c r="C121" s="131">
        <v>1.3018430000000001</v>
      </c>
      <c r="D121" s="131">
        <v>0</v>
      </c>
      <c r="E121" s="131">
        <v>0</v>
      </c>
    </row>
    <row r="122" spans="2:5">
      <c r="B122" s="59" t="s">
        <v>169</v>
      </c>
      <c r="C122" s="131">
        <v>209.42951099999999</v>
      </c>
      <c r="D122" s="131">
        <v>762.78183403000025</v>
      </c>
      <c r="E122" s="131">
        <v>715.88720031999992</v>
      </c>
    </row>
    <row r="123" spans="2:5">
      <c r="B123" s="59" t="s">
        <v>170</v>
      </c>
      <c r="C123" s="131">
        <v>2888.315634</v>
      </c>
      <c r="D123" s="131">
        <v>2742.2720363600001</v>
      </c>
      <c r="E123" s="131">
        <v>2406.6045621599997</v>
      </c>
    </row>
    <row r="124" spans="2:5">
      <c r="B124" s="110" t="s">
        <v>278</v>
      </c>
      <c r="C124" s="133">
        <f>SUM(C125:C135)</f>
        <v>309600.27435099997</v>
      </c>
      <c r="D124" s="133">
        <f>SUM(D125:D135)</f>
        <v>309818.58692527993</v>
      </c>
      <c r="E124" s="133">
        <f>SUM(E125:E135)</f>
        <v>301919.20651035011</v>
      </c>
    </row>
    <row r="125" spans="2:5">
      <c r="B125" s="59" t="s">
        <v>171</v>
      </c>
      <c r="C125" s="131">
        <v>15790.264520999999</v>
      </c>
      <c r="D125" s="131">
        <v>14318.623357619979</v>
      </c>
      <c r="E125" s="131">
        <v>13676.512376680006</v>
      </c>
    </row>
    <row r="126" spans="2:5">
      <c r="B126" s="59" t="s">
        <v>245</v>
      </c>
      <c r="C126" s="131">
        <v>110523.979362</v>
      </c>
      <c r="D126" s="131">
        <v>116379.68409458996</v>
      </c>
      <c r="E126" s="131">
        <v>115197.37407505007</v>
      </c>
    </row>
    <row r="127" spans="2:5">
      <c r="B127" s="59" t="s">
        <v>246</v>
      </c>
      <c r="C127" s="131">
        <v>33349.383498000003</v>
      </c>
      <c r="D127" s="131">
        <v>32675.4629107</v>
      </c>
      <c r="E127" s="131">
        <v>32456.727216329997</v>
      </c>
    </row>
    <row r="128" spans="2:5">
      <c r="B128" s="59" t="s">
        <v>172</v>
      </c>
      <c r="C128" s="131">
        <v>25693.434943</v>
      </c>
      <c r="D128" s="131">
        <v>27069.290834599997</v>
      </c>
      <c r="E128" s="131">
        <v>26252.087402859997</v>
      </c>
    </row>
    <row r="129" spans="2:5">
      <c r="B129" s="59" t="s">
        <v>173</v>
      </c>
      <c r="C129" s="131">
        <v>4244.5817889999998</v>
      </c>
      <c r="D129" s="131">
        <v>2569.0082500900007</v>
      </c>
      <c r="E129" s="131">
        <v>2547.04574413</v>
      </c>
    </row>
    <row r="130" spans="2:5">
      <c r="B130" s="59" t="s">
        <v>174</v>
      </c>
      <c r="C130" s="131">
        <v>12539.267331999999</v>
      </c>
      <c r="D130" s="131">
        <v>13406.19253842</v>
      </c>
      <c r="E130" s="131">
        <v>13174.883012309998</v>
      </c>
    </row>
    <row r="131" spans="2:5">
      <c r="B131" s="59" t="s">
        <v>175</v>
      </c>
      <c r="C131" s="131">
        <v>1607.7136760000001</v>
      </c>
      <c r="D131" s="131">
        <v>1452.8779988800004</v>
      </c>
      <c r="E131" s="131">
        <v>1357.4238670399998</v>
      </c>
    </row>
    <row r="132" spans="2:5">
      <c r="B132" s="59" t="s">
        <v>176</v>
      </c>
      <c r="C132" s="131">
        <v>718.99446699999999</v>
      </c>
      <c r="D132" s="131">
        <v>714.1805665600001</v>
      </c>
      <c r="E132" s="131">
        <v>662.42004122000026</v>
      </c>
    </row>
    <row r="133" spans="2:5">
      <c r="B133" s="59" t="s">
        <v>177</v>
      </c>
      <c r="C133" s="131">
        <v>839.652468</v>
      </c>
      <c r="D133" s="131">
        <v>464.89781835000002</v>
      </c>
      <c r="E133" s="131">
        <v>403.13673016999991</v>
      </c>
    </row>
    <row r="134" spans="2:5">
      <c r="B134" s="59" t="s">
        <v>178</v>
      </c>
      <c r="C134" s="131">
        <v>973.19638599999996</v>
      </c>
      <c r="D134" s="131">
        <v>2530.7779672199999</v>
      </c>
      <c r="E134" s="131">
        <v>2261.3995233600003</v>
      </c>
    </row>
    <row r="135" spans="2:5">
      <c r="B135" s="59" t="s">
        <v>179</v>
      </c>
      <c r="C135" s="131">
        <v>103319.805909</v>
      </c>
      <c r="D135" s="131">
        <v>98237.590588250008</v>
      </c>
      <c r="E135" s="131">
        <v>93930.196521200007</v>
      </c>
    </row>
    <row r="136" spans="2:5">
      <c r="B136" s="110" t="s">
        <v>263</v>
      </c>
      <c r="C136" s="133">
        <f>SUM(C137:C144)</f>
        <v>174781.847098</v>
      </c>
      <c r="D136" s="133">
        <f>SUM(D137:D144)</f>
        <v>172841.31880481</v>
      </c>
      <c r="E136" s="133">
        <f>SUM(E137:E144)</f>
        <v>163469.43483851996</v>
      </c>
    </row>
    <row r="137" spans="2:5">
      <c r="B137" s="59" t="s">
        <v>180</v>
      </c>
      <c r="C137" s="131">
        <v>91290.753301999997</v>
      </c>
      <c r="D137" s="131">
        <v>88336.651583359999</v>
      </c>
      <c r="E137" s="131">
        <v>87708.401515439997</v>
      </c>
    </row>
    <row r="138" spans="2:5">
      <c r="B138" s="59" t="s">
        <v>247</v>
      </c>
      <c r="C138" s="131">
        <v>6.6924960000000002</v>
      </c>
      <c r="D138" s="131">
        <v>10.29249699</v>
      </c>
      <c r="E138" s="131">
        <v>10.2919982</v>
      </c>
    </row>
    <row r="139" spans="2:5">
      <c r="B139" s="59" t="s">
        <v>181</v>
      </c>
      <c r="C139" s="131">
        <v>1147.105</v>
      </c>
      <c r="D139" s="131">
        <v>640.93210366000005</v>
      </c>
      <c r="E139" s="131">
        <v>321.26329616999999</v>
      </c>
    </row>
    <row r="140" spans="2:5">
      <c r="B140" s="59" t="s">
        <v>182</v>
      </c>
      <c r="C140" s="131">
        <v>3530.3857640000001</v>
      </c>
      <c r="D140" s="131">
        <v>4056.1080249999995</v>
      </c>
      <c r="E140" s="131">
        <v>3122.5088065499999</v>
      </c>
    </row>
    <row r="141" spans="2:5">
      <c r="B141" s="59" t="s">
        <v>183</v>
      </c>
      <c r="C141" s="131">
        <v>1578.403695</v>
      </c>
      <c r="D141" s="131">
        <v>1588.6268139999995</v>
      </c>
      <c r="E141" s="131">
        <v>1459.4431899700007</v>
      </c>
    </row>
    <row r="142" spans="2:5">
      <c r="B142" s="59" t="s">
        <v>184</v>
      </c>
      <c r="C142" s="131">
        <v>73145.556675</v>
      </c>
      <c r="D142" s="131">
        <v>74090.757615800016</v>
      </c>
      <c r="E142" s="131">
        <v>67522.792992779956</v>
      </c>
    </row>
    <row r="143" spans="2:5">
      <c r="B143" s="59" t="s">
        <v>258</v>
      </c>
      <c r="C143" s="131">
        <v>1.6</v>
      </c>
      <c r="D143" s="131">
        <v>1.6</v>
      </c>
      <c r="E143" s="131">
        <v>1.4081509999999999</v>
      </c>
    </row>
    <row r="144" spans="2:5">
      <c r="B144" s="59" t="s">
        <v>185</v>
      </c>
      <c r="C144" s="131">
        <v>4081.3501660000002</v>
      </c>
      <c r="D144" s="131">
        <v>4116.3501660000002</v>
      </c>
      <c r="E144" s="131">
        <v>3323.3248884099999</v>
      </c>
    </row>
    <row r="145" spans="2:5">
      <c r="B145" s="110" t="s">
        <v>186</v>
      </c>
      <c r="C145" s="133">
        <f>SUM(C146:C149)</f>
        <v>984.72573999999997</v>
      </c>
      <c r="D145" s="133">
        <f>SUM(D146:D149)</f>
        <v>998.39242614</v>
      </c>
      <c r="E145" s="133">
        <f>SUM(E146:E149)</f>
        <v>874.35634729000003</v>
      </c>
    </row>
    <row r="146" spans="2:5">
      <c r="B146" s="59" t="s">
        <v>187</v>
      </c>
      <c r="C146" s="131">
        <v>224.073001</v>
      </c>
      <c r="D146" s="131">
        <v>241.49175666999994</v>
      </c>
      <c r="E146" s="131">
        <v>205.58855806999998</v>
      </c>
    </row>
    <row r="147" spans="2:5">
      <c r="B147" s="59" t="s">
        <v>259</v>
      </c>
      <c r="C147" s="131">
        <v>112.47176399999999</v>
      </c>
      <c r="D147" s="131">
        <v>112.86176399999999</v>
      </c>
      <c r="E147" s="131">
        <v>84.540820180000011</v>
      </c>
    </row>
    <row r="148" spans="2:5">
      <c r="B148" s="59" t="s">
        <v>188</v>
      </c>
      <c r="C148" s="131">
        <v>253.35952499999999</v>
      </c>
      <c r="D148" s="131">
        <v>223.12177177999999</v>
      </c>
      <c r="E148" s="131">
        <v>170.39852883999998</v>
      </c>
    </row>
    <row r="149" spans="2:5">
      <c r="B149" s="59" t="s">
        <v>189</v>
      </c>
      <c r="C149" s="131">
        <v>394.82145000000003</v>
      </c>
      <c r="D149" s="131">
        <v>420.91713369000001</v>
      </c>
      <c r="E149" s="131">
        <v>413.82844020000005</v>
      </c>
    </row>
    <row r="150" spans="2:5">
      <c r="B150" s="109" t="s">
        <v>279</v>
      </c>
      <c r="C150" s="133">
        <f t="shared" ref="C150:E151" si="0">C151</f>
        <v>333486.47113800002</v>
      </c>
      <c r="D150" s="133">
        <f t="shared" si="0"/>
        <v>321211.432569</v>
      </c>
      <c r="E150" s="133">
        <f t="shared" si="0"/>
        <v>296122.08236290998</v>
      </c>
    </row>
    <row r="151" spans="2:5">
      <c r="B151" s="110" t="s">
        <v>280</v>
      </c>
      <c r="C151" s="133">
        <f t="shared" si="0"/>
        <v>333486.47113800002</v>
      </c>
      <c r="D151" s="133">
        <f t="shared" si="0"/>
        <v>321211.432569</v>
      </c>
      <c r="E151" s="133">
        <f t="shared" si="0"/>
        <v>296122.08236290998</v>
      </c>
    </row>
    <row r="152" spans="2:5">
      <c r="B152" s="59" t="s">
        <v>281</v>
      </c>
      <c r="C152" s="131">
        <v>333486.47113800002</v>
      </c>
      <c r="D152" s="131">
        <v>321211.432569</v>
      </c>
      <c r="E152" s="131">
        <v>296122.08236290998</v>
      </c>
    </row>
    <row r="153" spans="2:5">
      <c r="B153" s="65" t="s">
        <v>241</v>
      </c>
      <c r="C153" s="132">
        <f>C154+C157</f>
        <v>108120.51053499999</v>
      </c>
      <c r="D153" s="132">
        <f t="shared" ref="D153:E153" si="1">D154+D157</f>
        <v>110120.51053499999</v>
      </c>
      <c r="E153" s="132">
        <f t="shared" si="1"/>
        <v>83794.595262719988</v>
      </c>
    </row>
    <row r="154" spans="2:5">
      <c r="B154" s="109" t="s">
        <v>282</v>
      </c>
      <c r="C154" s="133">
        <f t="shared" ref="C154:E155" si="2">C155</f>
        <v>108120.51053499999</v>
      </c>
      <c r="D154" s="133">
        <f t="shared" si="2"/>
        <v>110120.51053499999</v>
      </c>
      <c r="E154" s="133">
        <f t="shared" si="2"/>
        <v>83794.595262719988</v>
      </c>
    </row>
    <row r="155" spans="2:5">
      <c r="B155" s="110" t="s">
        <v>283</v>
      </c>
      <c r="C155" s="133">
        <f t="shared" si="2"/>
        <v>108120.51053499999</v>
      </c>
      <c r="D155" s="133">
        <f t="shared" si="2"/>
        <v>110120.51053499999</v>
      </c>
      <c r="E155" s="133">
        <f>E156</f>
        <v>83794.595262719988</v>
      </c>
    </row>
    <row r="156" spans="2:5">
      <c r="B156" s="59" t="s">
        <v>284</v>
      </c>
      <c r="C156" s="131">
        <v>108120.51053499999</v>
      </c>
      <c r="D156" s="131">
        <v>110120.51053499999</v>
      </c>
      <c r="E156" s="131">
        <v>83794.595262719988</v>
      </c>
    </row>
    <row r="157" spans="2:5">
      <c r="B157" s="109" t="s">
        <v>262</v>
      </c>
      <c r="C157" s="133">
        <f t="shared" ref="C157:E158" si="3">C158</f>
        <v>0</v>
      </c>
      <c r="D157" s="133">
        <f t="shared" si="3"/>
        <v>0</v>
      </c>
      <c r="E157" s="133">
        <f t="shared" si="3"/>
        <v>0</v>
      </c>
    </row>
    <row r="158" spans="2:5">
      <c r="B158" s="110" t="s">
        <v>278</v>
      </c>
      <c r="C158" s="133">
        <f t="shared" si="3"/>
        <v>0</v>
      </c>
      <c r="D158" s="133">
        <f t="shared" si="3"/>
        <v>0</v>
      </c>
      <c r="E158" s="133">
        <f>E159</f>
        <v>0</v>
      </c>
    </row>
    <row r="159" spans="2:5">
      <c r="B159" s="59" t="s">
        <v>179</v>
      </c>
      <c r="C159" s="131">
        <v>0</v>
      </c>
      <c r="D159" s="131">
        <v>0</v>
      </c>
      <c r="E159" s="131">
        <v>0</v>
      </c>
    </row>
    <row r="160" spans="2:5">
      <c r="B160" s="49" t="s">
        <v>240</v>
      </c>
      <c r="C160" s="17">
        <f>C153+C13</f>
        <v>1592355.1214939998</v>
      </c>
      <c r="D160" s="17">
        <f>D153+D13</f>
        <v>1673550.9670094699</v>
      </c>
      <c r="E160" s="17">
        <f>E153+E13</f>
        <v>1549661.7247522899</v>
      </c>
    </row>
    <row r="161" spans="2:6">
      <c r="B161" s="135" t="s">
        <v>308</v>
      </c>
      <c r="E161" s="20"/>
      <c r="F161" s="20"/>
    </row>
    <row r="162" spans="2:6">
      <c r="B162" s="136" t="s">
        <v>301</v>
      </c>
      <c r="C162" s="137"/>
      <c r="D162" s="137"/>
      <c r="E162" s="137"/>
      <c r="F162" s="26"/>
    </row>
    <row r="163" spans="2:6" ht="27" customHeight="1">
      <c r="B163" s="187" t="s">
        <v>2020</v>
      </c>
      <c r="C163" s="187"/>
      <c r="D163" s="187"/>
      <c r="E163" s="187"/>
      <c r="F163" s="23"/>
    </row>
    <row r="164" spans="2:6" ht="27" customHeight="1">
      <c r="B164" s="187" t="s">
        <v>1963</v>
      </c>
      <c r="C164" s="187"/>
      <c r="D164" s="187"/>
      <c r="E164" s="187"/>
      <c r="F164" s="23"/>
    </row>
    <row r="165" spans="2:6" ht="25.5" customHeight="1">
      <c r="B165" s="185" t="s">
        <v>309</v>
      </c>
      <c r="C165" s="185"/>
      <c r="D165" s="20"/>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G26" sqref="G26"/>
    </sheetView>
  </sheetViews>
  <sheetFormatPr baseColWidth="10" defaultColWidth="11.5703125" defaultRowHeight="15"/>
  <cols>
    <col min="1" max="1" width="11.5703125" style="11"/>
    <col min="2" max="2" width="9.140625" style="11" customWidth="1"/>
    <col min="3" max="3" width="100.42578125" style="11" customWidth="1"/>
    <col min="4" max="6" width="21.42578125" style="11" customWidth="1"/>
    <col min="7" max="16384" width="11.5703125" style="11"/>
  </cols>
  <sheetData>
    <row r="1" spans="1:7" ht="28.15" customHeight="1">
      <c r="A1" s="181" t="s">
        <v>1966</v>
      </c>
      <c r="B1" s="181"/>
      <c r="C1" s="181"/>
      <c r="D1" s="181"/>
      <c r="E1" s="181"/>
      <c r="F1" s="181"/>
    </row>
    <row r="2" spans="1:7" ht="21" customHeight="1">
      <c r="A2" s="182" t="s">
        <v>0</v>
      </c>
      <c r="B2" s="182"/>
      <c r="C2" s="182"/>
      <c r="D2" s="182"/>
      <c r="E2" s="182"/>
      <c r="F2" s="182"/>
    </row>
    <row r="3" spans="1:7" ht="14.45" customHeight="1">
      <c r="A3" s="183" t="s">
        <v>1</v>
      </c>
      <c r="B3" s="183"/>
      <c r="C3" s="183"/>
      <c r="D3" s="183"/>
      <c r="E3" s="183"/>
      <c r="F3" s="183"/>
    </row>
    <row r="5" spans="1:7" ht="18" customHeight="1">
      <c r="A5" s="184" t="s">
        <v>22</v>
      </c>
      <c r="B5" s="184"/>
      <c r="C5" s="184"/>
      <c r="D5" s="184"/>
      <c r="E5" s="184"/>
      <c r="F5" s="184"/>
      <c r="G5" s="31"/>
    </row>
    <row r="6" spans="1:7" ht="18.75">
      <c r="A6" s="198" t="s">
        <v>190</v>
      </c>
      <c r="B6" s="198"/>
      <c r="C6" s="198"/>
      <c r="D6" s="198"/>
      <c r="E6" s="198"/>
      <c r="F6" s="198"/>
    </row>
    <row r="7" spans="1:7" ht="18.75">
      <c r="A7" s="200" t="s">
        <v>2019</v>
      </c>
      <c r="B7" s="200"/>
      <c r="C7" s="200"/>
      <c r="D7" s="200"/>
      <c r="E7" s="200"/>
      <c r="F7" s="200"/>
    </row>
    <row r="8" spans="1:7" ht="18.75">
      <c r="A8" s="188" t="s">
        <v>275</v>
      </c>
      <c r="B8" s="188"/>
      <c r="C8" s="188"/>
      <c r="D8" s="188"/>
      <c r="E8" s="188"/>
      <c r="F8" s="188"/>
    </row>
    <row r="9" spans="1:7" ht="15.75">
      <c r="A9" s="180" t="s">
        <v>4</v>
      </c>
      <c r="B9" s="180"/>
      <c r="C9" s="180"/>
      <c r="D9" s="180"/>
      <c r="E9" s="180"/>
      <c r="F9" s="180"/>
    </row>
    <row r="11" spans="1:7">
      <c r="C11" s="199" t="s">
        <v>5</v>
      </c>
      <c r="D11" s="36" t="s">
        <v>312</v>
      </c>
      <c r="E11" s="199" t="s">
        <v>1961</v>
      </c>
      <c r="F11" s="199" t="s">
        <v>299</v>
      </c>
    </row>
    <row r="12" spans="1:7">
      <c r="C12" s="199"/>
      <c r="D12" s="15" t="s">
        <v>275</v>
      </c>
      <c r="E12" s="199"/>
      <c r="F12" s="199"/>
    </row>
    <row r="13" spans="1:7">
      <c r="C13" s="38" t="s">
        <v>239</v>
      </c>
      <c r="D13" s="55">
        <f>D14+D20+D30+D40+D49+D56+D66+D70</f>
        <v>1484234.610959</v>
      </c>
      <c r="E13" s="55">
        <f>E14+E20+E30+E40+E49+E56+E66+E70</f>
        <v>1563430.45647447</v>
      </c>
      <c r="F13" s="55">
        <f>F14+F20+F30+F40+F49+F56+F66+F70</f>
        <v>1465867.1294895702</v>
      </c>
    </row>
    <row r="14" spans="1:7">
      <c r="C14" s="109" t="s">
        <v>285</v>
      </c>
      <c r="D14" s="133">
        <f>SUM(D15:D19)</f>
        <v>359129.92480000004</v>
      </c>
      <c r="E14" s="133">
        <f>SUM(E15:E19)</f>
        <v>363556.92712603003</v>
      </c>
      <c r="F14" s="133">
        <f>SUM(F15:F19)</f>
        <v>357752.34692937013</v>
      </c>
    </row>
    <row r="15" spans="1:7">
      <c r="C15" s="111" t="s">
        <v>191</v>
      </c>
      <c r="D15" s="131">
        <v>292808.493173</v>
      </c>
      <c r="E15" s="131">
        <v>295085.53348092997</v>
      </c>
      <c r="F15" s="131">
        <v>292711.41818300012</v>
      </c>
    </row>
    <row r="16" spans="1:7">
      <c r="C16" s="111" t="s">
        <v>192</v>
      </c>
      <c r="D16" s="131">
        <v>24402.035100000001</v>
      </c>
      <c r="E16" s="131">
        <v>27242.369635089995</v>
      </c>
      <c r="F16" s="131">
        <v>24517.465645290013</v>
      </c>
    </row>
    <row r="17" spans="3:6">
      <c r="C17" s="111" t="s">
        <v>193</v>
      </c>
      <c r="D17" s="131">
        <v>1099.1648299999999</v>
      </c>
      <c r="E17" s="131">
        <v>714.18305887000008</v>
      </c>
      <c r="F17" s="131">
        <v>696.46708984999987</v>
      </c>
    </row>
    <row r="18" spans="3:6">
      <c r="C18" s="111" t="s">
        <v>260</v>
      </c>
      <c r="D18" s="131">
        <v>3422.9494800000002</v>
      </c>
      <c r="E18" s="131">
        <v>2167.8450996300003</v>
      </c>
      <c r="F18" s="131">
        <v>1917.4126554300001</v>
      </c>
    </row>
    <row r="19" spans="3:6">
      <c r="C19" s="111" t="s">
        <v>194</v>
      </c>
      <c r="D19" s="131">
        <v>37397.282217</v>
      </c>
      <c r="E19" s="131">
        <v>38346.995851510008</v>
      </c>
      <c r="F19" s="131">
        <v>37909.583355800001</v>
      </c>
    </row>
    <row r="20" spans="3:6">
      <c r="C20" s="109" t="s">
        <v>286</v>
      </c>
      <c r="D20" s="133">
        <f>SUM(D21:D29)</f>
        <v>99817.643202999985</v>
      </c>
      <c r="E20" s="133">
        <f>SUM(E21:E29)</f>
        <v>124675.06328734997</v>
      </c>
      <c r="F20" s="133">
        <f>SUM(F21:F29)</f>
        <v>108992.19122729004</v>
      </c>
    </row>
    <row r="21" spans="3:6">
      <c r="C21" s="111" t="s">
        <v>195</v>
      </c>
      <c r="D21" s="131">
        <v>13742.110764999999</v>
      </c>
      <c r="E21" s="131">
        <v>15698.928959519997</v>
      </c>
      <c r="F21" s="131">
        <v>15150.819298729984</v>
      </c>
    </row>
    <row r="22" spans="3:6">
      <c r="C22" s="111" t="s">
        <v>196</v>
      </c>
      <c r="D22" s="131">
        <v>8656.9223629999997</v>
      </c>
      <c r="E22" s="131">
        <v>10999.082694709996</v>
      </c>
      <c r="F22" s="131">
        <v>9125.8787014300033</v>
      </c>
    </row>
    <row r="23" spans="3:6">
      <c r="C23" s="111" t="s">
        <v>197</v>
      </c>
      <c r="D23" s="131">
        <v>4877.5279819999996</v>
      </c>
      <c r="E23" s="131">
        <v>4436.5436952800001</v>
      </c>
      <c r="F23" s="131">
        <v>4067.4428405400017</v>
      </c>
    </row>
    <row r="24" spans="3:6">
      <c r="C24" s="111" t="s">
        <v>198</v>
      </c>
      <c r="D24" s="131">
        <v>1402.4375700000001</v>
      </c>
      <c r="E24" s="131">
        <v>3321.33057117</v>
      </c>
      <c r="F24" s="131">
        <v>3054.6972268200002</v>
      </c>
    </row>
    <row r="25" spans="3:6">
      <c r="C25" s="111" t="s">
        <v>199</v>
      </c>
      <c r="D25" s="131">
        <v>11699.573503</v>
      </c>
      <c r="E25" s="131">
        <v>12562.325863599999</v>
      </c>
      <c r="F25" s="131">
        <v>9863.9985697200027</v>
      </c>
    </row>
    <row r="26" spans="3:6">
      <c r="C26" s="111" t="s">
        <v>200</v>
      </c>
      <c r="D26" s="131">
        <v>7607.6482530000003</v>
      </c>
      <c r="E26" s="131">
        <v>9731.2840418400028</v>
      </c>
      <c r="F26" s="131">
        <v>9319.8670165200056</v>
      </c>
    </row>
    <row r="27" spans="3:6">
      <c r="C27" s="111" t="s">
        <v>201</v>
      </c>
      <c r="D27" s="131">
        <v>5769.9536120000002</v>
      </c>
      <c r="E27" s="131">
        <v>7145.8290831699987</v>
      </c>
      <c r="F27" s="131">
        <v>5017.8153099099973</v>
      </c>
    </row>
    <row r="28" spans="3:6">
      <c r="C28" s="111" t="s">
        <v>202</v>
      </c>
      <c r="D28" s="131">
        <v>15421.115898</v>
      </c>
      <c r="E28" s="131">
        <v>21338.954426519991</v>
      </c>
      <c r="F28" s="131">
        <v>15223.332825590003</v>
      </c>
    </row>
    <row r="29" spans="3:6">
      <c r="C29" s="111" t="s">
        <v>203</v>
      </c>
      <c r="D29" s="131">
        <v>30640.353256999999</v>
      </c>
      <c r="E29" s="131">
        <v>39440.78395153999</v>
      </c>
      <c r="F29" s="131">
        <v>38168.339438030045</v>
      </c>
    </row>
    <row r="30" spans="3:6">
      <c r="C30" s="109" t="s">
        <v>287</v>
      </c>
      <c r="D30" s="133">
        <f>SUM(D31:D39)</f>
        <v>68595.936121999999</v>
      </c>
      <c r="E30" s="133">
        <f>SUM(E31:E39)</f>
        <v>58834.29983845001</v>
      </c>
      <c r="F30" s="133">
        <f>SUM(F31:F39)</f>
        <v>46678.772124550007</v>
      </c>
    </row>
    <row r="31" spans="3:6">
      <c r="C31" s="111" t="s">
        <v>204</v>
      </c>
      <c r="D31" s="131">
        <v>10628.747192999999</v>
      </c>
      <c r="E31" s="131">
        <v>12980.08111307</v>
      </c>
      <c r="F31" s="131">
        <v>9146.5826854600018</v>
      </c>
    </row>
    <row r="32" spans="3:6">
      <c r="C32" s="111" t="s">
        <v>205</v>
      </c>
      <c r="D32" s="131">
        <v>6846.6156350000001</v>
      </c>
      <c r="E32" s="131">
        <v>4365.5245595499991</v>
      </c>
      <c r="F32" s="131">
        <v>3719.9456472100005</v>
      </c>
    </row>
    <row r="33" spans="3:6">
      <c r="C33" s="111" t="s">
        <v>206</v>
      </c>
      <c r="D33" s="131">
        <v>3047.776625</v>
      </c>
      <c r="E33" s="131">
        <v>2388.307480030001</v>
      </c>
      <c r="F33" s="131">
        <v>2203.1957301799998</v>
      </c>
    </row>
    <row r="34" spans="3:6">
      <c r="C34" s="111" t="s">
        <v>207</v>
      </c>
      <c r="D34" s="131">
        <v>13549.146817999999</v>
      </c>
      <c r="E34" s="131">
        <v>13298.262609750002</v>
      </c>
      <c r="F34" s="131">
        <v>11270.190553789995</v>
      </c>
    </row>
    <row r="35" spans="3:6">
      <c r="C35" s="111" t="s">
        <v>208</v>
      </c>
      <c r="D35" s="131">
        <v>513.71471399999996</v>
      </c>
      <c r="E35" s="131">
        <v>848.05343474999984</v>
      </c>
      <c r="F35" s="131">
        <v>708.95011536000015</v>
      </c>
    </row>
    <row r="36" spans="3:6">
      <c r="C36" s="111" t="s">
        <v>209</v>
      </c>
      <c r="D36" s="122">
        <v>4533.8070749999997</v>
      </c>
      <c r="E36" s="122">
        <v>4187.4275547299994</v>
      </c>
      <c r="F36" s="131">
        <v>3305.3305627900022</v>
      </c>
    </row>
    <row r="37" spans="3:6">
      <c r="C37" s="111" t="s">
        <v>210</v>
      </c>
      <c r="D37" s="134">
        <v>8986.8251540000001</v>
      </c>
      <c r="E37" s="134">
        <v>9772.8498884499986</v>
      </c>
      <c r="F37" s="131">
        <v>8419.5145801800008</v>
      </c>
    </row>
    <row r="38" spans="3:6">
      <c r="C38" s="111" t="s">
        <v>211</v>
      </c>
      <c r="D38" s="134">
        <v>3801.497018</v>
      </c>
      <c r="E38" s="134">
        <v>14.17767181</v>
      </c>
      <c r="F38" s="131">
        <v>0</v>
      </c>
    </row>
    <row r="39" spans="3:6">
      <c r="C39" s="111" t="s">
        <v>212</v>
      </c>
      <c r="D39" s="134">
        <v>16687.80589</v>
      </c>
      <c r="E39" s="134">
        <v>10979.615526310004</v>
      </c>
      <c r="F39" s="131">
        <v>7905.0622495800108</v>
      </c>
    </row>
    <row r="40" spans="3:6">
      <c r="C40" s="109" t="s">
        <v>288</v>
      </c>
      <c r="D40" s="133">
        <f>SUM(D41:D48)</f>
        <v>492738.20958100003</v>
      </c>
      <c r="E40" s="133">
        <f>SUM(E41:E48)</f>
        <v>522990.20614992012</v>
      </c>
      <c r="F40" s="133">
        <f>SUM(F41:F48)</f>
        <v>516678.01273521996</v>
      </c>
    </row>
    <row r="41" spans="3:6">
      <c r="C41" s="111" t="s">
        <v>213</v>
      </c>
      <c r="D41" s="134">
        <v>158377.96735699999</v>
      </c>
      <c r="E41" s="134">
        <v>155325.93515817003</v>
      </c>
      <c r="F41" s="131">
        <v>152816.63818037999</v>
      </c>
    </row>
    <row r="42" spans="3:6">
      <c r="C42" s="111" t="s">
        <v>317</v>
      </c>
      <c r="D42" s="134">
        <v>155752.82044400001</v>
      </c>
      <c r="E42" s="134">
        <v>163514.91231167002</v>
      </c>
      <c r="F42" s="131">
        <v>161727.06231823002</v>
      </c>
    </row>
    <row r="43" spans="3:6">
      <c r="C43" s="111" t="s">
        <v>214</v>
      </c>
      <c r="D43" s="131">
        <v>15862.403949</v>
      </c>
      <c r="E43" s="131">
        <v>16666.576674880002</v>
      </c>
      <c r="F43" s="131">
        <v>16616.390746839996</v>
      </c>
    </row>
    <row r="44" spans="3:6">
      <c r="C44" s="111" t="s">
        <v>215</v>
      </c>
      <c r="D44" s="131">
        <v>96748.493755000003</v>
      </c>
      <c r="E44" s="131">
        <v>120755.32179204001</v>
      </c>
      <c r="F44" s="131">
        <v>120029.41581200001</v>
      </c>
    </row>
    <row r="45" spans="3:6">
      <c r="C45" s="111" t="s">
        <v>216</v>
      </c>
      <c r="D45" s="131">
        <v>35900.368300000002</v>
      </c>
      <c r="E45" s="131">
        <v>35849.481509750003</v>
      </c>
      <c r="F45" s="131">
        <v>35740.088555360002</v>
      </c>
    </row>
    <row r="46" spans="3:6">
      <c r="C46" s="111" t="s">
        <v>217</v>
      </c>
      <c r="D46" s="131">
        <v>13500</v>
      </c>
      <c r="E46" s="131">
        <v>15437.72097038</v>
      </c>
      <c r="F46" s="131">
        <v>14501.31290443</v>
      </c>
    </row>
    <row r="47" spans="3:6">
      <c r="C47" s="111" t="s">
        <v>218</v>
      </c>
      <c r="D47" s="131">
        <v>966.93837299999996</v>
      </c>
      <c r="E47" s="131">
        <v>1020.1024977299999</v>
      </c>
      <c r="F47" s="131">
        <v>943.36620626999979</v>
      </c>
    </row>
    <row r="48" spans="3:6">
      <c r="C48" s="111" t="s">
        <v>219</v>
      </c>
      <c r="D48" s="131">
        <v>15629.217403000001</v>
      </c>
      <c r="E48" s="131">
        <v>14420.155235299997</v>
      </c>
      <c r="F48" s="131">
        <v>14303.738011709995</v>
      </c>
    </row>
    <row r="49" spans="3:6">
      <c r="C49" s="109" t="s">
        <v>289</v>
      </c>
      <c r="D49" s="133">
        <f>SUM(D50:D55)</f>
        <v>60117.023256999993</v>
      </c>
      <c r="E49" s="133">
        <f>SUM(E50:E55)</f>
        <v>77139.17025327</v>
      </c>
      <c r="F49" s="133">
        <f>SUM(F50:F55)</f>
        <v>69198.545948809988</v>
      </c>
    </row>
    <row r="50" spans="3:6">
      <c r="C50" s="111" t="s">
        <v>220</v>
      </c>
      <c r="D50" s="131">
        <v>174.81</v>
      </c>
      <c r="E50" s="131">
        <v>3117.94857237</v>
      </c>
      <c r="F50" s="131">
        <v>2631.2351601700002</v>
      </c>
    </row>
    <row r="51" spans="3:6">
      <c r="C51" s="111" t="s">
        <v>318</v>
      </c>
      <c r="D51" s="131">
        <v>9757.551453</v>
      </c>
      <c r="E51" s="131">
        <v>9878.8253727400006</v>
      </c>
      <c r="F51" s="131">
        <v>6991.7164106200007</v>
      </c>
    </row>
    <row r="52" spans="3:6">
      <c r="C52" s="111" t="s">
        <v>221</v>
      </c>
      <c r="D52" s="131">
        <v>9925.5430080000006</v>
      </c>
      <c r="E52" s="131">
        <v>17408.939295799988</v>
      </c>
      <c r="F52" s="131">
        <v>16757.223294469997</v>
      </c>
    </row>
    <row r="53" spans="3:6">
      <c r="C53" s="111" t="s">
        <v>319</v>
      </c>
      <c r="D53" s="131">
        <v>37633.288796000001</v>
      </c>
      <c r="E53" s="131">
        <v>42354.537119029999</v>
      </c>
      <c r="F53" s="131">
        <v>38675.20127166999</v>
      </c>
    </row>
    <row r="54" spans="3:6">
      <c r="C54" s="111" t="s">
        <v>222</v>
      </c>
      <c r="D54" s="131">
        <v>2582.63</v>
      </c>
      <c r="E54" s="131">
        <v>4325.63</v>
      </c>
      <c r="F54" s="131">
        <v>4089.8799185500002</v>
      </c>
    </row>
    <row r="55" spans="3:6">
      <c r="C55" s="111" t="s">
        <v>223</v>
      </c>
      <c r="D55" s="131">
        <v>43.2</v>
      </c>
      <c r="E55" s="131">
        <v>53.289893329999998</v>
      </c>
      <c r="F55" s="131">
        <v>53.289893329999998</v>
      </c>
    </row>
    <row r="56" spans="3:6">
      <c r="C56" s="109" t="s">
        <v>290</v>
      </c>
      <c r="D56" s="133">
        <f>SUM(D57:D65)</f>
        <v>34281.034268999996</v>
      </c>
      <c r="E56" s="133">
        <f>SUM(E57:E65)</f>
        <v>34132.66501099</v>
      </c>
      <c r="F56" s="133">
        <f>SUM(F57:F65)</f>
        <v>23606.701480110001</v>
      </c>
    </row>
    <row r="57" spans="3:6">
      <c r="C57" s="111" t="s">
        <v>224</v>
      </c>
      <c r="D57" s="131">
        <v>12876.61881</v>
      </c>
      <c r="E57" s="131">
        <v>7431.4646559400007</v>
      </c>
      <c r="F57" s="131">
        <v>4171.4542058800016</v>
      </c>
    </row>
    <row r="58" spans="3:6">
      <c r="C58" s="111" t="s">
        <v>225</v>
      </c>
      <c r="D58" s="131">
        <v>1615.878299</v>
      </c>
      <c r="E58" s="131">
        <v>2775.2009844100016</v>
      </c>
      <c r="F58" s="131">
        <v>2055.1525410999998</v>
      </c>
    </row>
    <row r="59" spans="3:6">
      <c r="C59" s="111" t="s">
        <v>226</v>
      </c>
      <c r="D59" s="131">
        <v>1644.102108</v>
      </c>
      <c r="E59" s="131">
        <v>2288.2306932900001</v>
      </c>
      <c r="F59" s="131">
        <v>1998.8103466799996</v>
      </c>
    </row>
    <row r="60" spans="3:6">
      <c r="C60" s="111" t="s">
        <v>227</v>
      </c>
      <c r="D60" s="131">
        <v>7693.0715810000002</v>
      </c>
      <c r="E60" s="131">
        <v>9726.6489235900008</v>
      </c>
      <c r="F60" s="131">
        <v>7518.3656254400021</v>
      </c>
    </row>
    <row r="61" spans="3:6">
      <c r="C61" s="111" t="s">
        <v>228</v>
      </c>
      <c r="D61" s="131">
        <v>4718.97192</v>
      </c>
      <c r="E61" s="131">
        <v>3830.74179211</v>
      </c>
      <c r="F61" s="131">
        <v>2023.5202531900004</v>
      </c>
    </row>
    <row r="62" spans="3:6">
      <c r="C62" s="111" t="s">
        <v>229</v>
      </c>
      <c r="D62" s="131">
        <v>496.204002</v>
      </c>
      <c r="E62" s="131">
        <v>3355.5352805500006</v>
      </c>
      <c r="F62" s="131">
        <v>2438.3261736999998</v>
      </c>
    </row>
    <row r="63" spans="3:6">
      <c r="C63" s="111" t="s">
        <v>230</v>
      </c>
      <c r="D63" s="131">
        <v>559.05767400000002</v>
      </c>
      <c r="E63" s="131">
        <v>695.51013305000004</v>
      </c>
      <c r="F63" s="131">
        <v>447.81406051000005</v>
      </c>
    </row>
    <row r="64" spans="3:6">
      <c r="C64" s="111" t="s">
        <v>231</v>
      </c>
      <c r="D64" s="131">
        <v>2337.4322139999999</v>
      </c>
      <c r="E64" s="131">
        <v>614.82281137999985</v>
      </c>
      <c r="F64" s="131">
        <v>392.42782449999993</v>
      </c>
    </row>
    <row r="65" spans="3:6">
      <c r="C65" s="111" t="s">
        <v>232</v>
      </c>
      <c r="D65" s="131">
        <v>2339.6976610000002</v>
      </c>
      <c r="E65" s="131">
        <v>3414.5097366700011</v>
      </c>
      <c r="F65" s="131">
        <v>2560.8304491100002</v>
      </c>
    </row>
    <row r="66" spans="3:6">
      <c r="C66" s="109" t="s">
        <v>291</v>
      </c>
      <c r="D66" s="133">
        <f>SUM(D67:D69)</f>
        <v>71068.398115000004</v>
      </c>
      <c r="E66" s="133">
        <f>SUM(E67:E69)</f>
        <v>95896.87755917001</v>
      </c>
      <c r="F66" s="133">
        <f>SUM(F67:F69)</f>
        <v>81844.854770220045</v>
      </c>
    </row>
    <row r="67" spans="3:6">
      <c r="C67" s="111" t="s">
        <v>233</v>
      </c>
      <c r="D67" s="131">
        <v>27030.215823999999</v>
      </c>
      <c r="E67" s="131">
        <v>30228.003051650001</v>
      </c>
      <c r="F67" s="131">
        <v>24614.325547710007</v>
      </c>
    </row>
    <row r="68" spans="3:6">
      <c r="C68" s="111" t="s">
        <v>234</v>
      </c>
      <c r="D68" s="131">
        <v>42591.058016000003</v>
      </c>
      <c r="E68" s="131">
        <v>65469.930660090016</v>
      </c>
      <c r="F68" s="131">
        <v>57230.529222510035</v>
      </c>
    </row>
    <row r="69" spans="3:6">
      <c r="C69" s="111" t="s">
        <v>235</v>
      </c>
      <c r="D69" s="131">
        <v>1447.1242749999999</v>
      </c>
      <c r="E69" s="131">
        <v>198.94384743000001</v>
      </c>
      <c r="F69" s="131">
        <v>0</v>
      </c>
    </row>
    <row r="70" spans="3:6">
      <c r="C70" s="109" t="s">
        <v>292</v>
      </c>
      <c r="D70" s="133">
        <f>SUM(D71:D74)</f>
        <v>298486.441612</v>
      </c>
      <c r="E70" s="133">
        <f>SUM(E71:E74)</f>
        <v>286205.24724929</v>
      </c>
      <c r="F70" s="133">
        <f>SUM(F71:F74)</f>
        <v>261115.70427399996</v>
      </c>
    </row>
    <row r="71" spans="3:6">
      <c r="C71" s="111" t="s">
        <v>236</v>
      </c>
      <c r="D71" s="131">
        <v>120010.652162</v>
      </c>
      <c r="E71" s="131">
        <v>112723.837619</v>
      </c>
      <c r="F71" s="131">
        <v>97045.525544169999</v>
      </c>
    </row>
    <row r="72" spans="3:6">
      <c r="C72" s="111" t="s">
        <v>237</v>
      </c>
      <c r="D72" s="131">
        <v>176990.963659</v>
      </c>
      <c r="E72" s="131">
        <v>171188.463659</v>
      </c>
      <c r="F72" s="131">
        <v>161918.61532122997</v>
      </c>
    </row>
    <row r="73" spans="3:6">
      <c r="C73" s="111" t="s">
        <v>238</v>
      </c>
      <c r="D73" s="131">
        <v>1484.825791</v>
      </c>
      <c r="E73" s="131">
        <v>2291.3257910000002</v>
      </c>
      <c r="F73" s="131">
        <v>2150.1359975100004</v>
      </c>
    </row>
    <row r="74" spans="3:6">
      <c r="C74" s="111" t="s">
        <v>307</v>
      </c>
      <c r="D74" s="131">
        <v>0</v>
      </c>
      <c r="E74" s="131">
        <v>1.62018029</v>
      </c>
      <c r="F74" s="131">
        <v>1.4274110900000001</v>
      </c>
    </row>
    <row r="75" spans="3:6">
      <c r="C75" s="38" t="s">
        <v>241</v>
      </c>
      <c r="D75" s="78">
        <f>D76+D78</f>
        <v>108120.51053499999</v>
      </c>
      <c r="E75" s="78">
        <f>E76+E78</f>
        <v>110120.51053500001</v>
      </c>
      <c r="F75" s="78">
        <f>F76+F78</f>
        <v>83794.595262719988</v>
      </c>
    </row>
    <row r="76" spans="3:6">
      <c r="C76" s="109" t="s">
        <v>293</v>
      </c>
      <c r="D76" s="133">
        <f>D77</f>
        <v>5117.7218819999998</v>
      </c>
      <c r="E76" s="133">
        <f>E77</f>
        <v>13579.3</v>
      </c>
      <c r="F76" s="133">
        <f>F77</f>
        <v>5647.8953962199994</v>
      </c>
    </row>
    <row r="77" spans="3:6">
      <c r="C77" s="111" t="s">
        <v>294</v>
      </c>
      <c r="D77" s="131">
        <v>5117.7218819999998</v>
      </c>
      <c r="E77" s="131">
        <v>13579.3</v>
      </c>
      <c r="F77" s="131">
        <v>5647.8953962199994</v>
      </c>
    </row>
    <row r="78" spans="3:6">
      <c r="C78" s="109" t="s">
        <v>295</v>
      </c>
      <c r="D78" s="133">
        <f>D79</f>
        <v>103002.788653</v>
      </c>
      <c r="E78" s="133">
        <f>E79</f>
        <v>96541.210535000006</v>
      </c>
      <c r="F78" s="133">
        <f>F79</f>
        <v>78146.699866499985</v>
      </c>
    </row>
    <row r="79" spans="3:6">
      <c r="C79" s="111" t="s">
        <v>296</v>
      </c>
      <c r="D79" s="131">
        <v>103002.788653</v>
      </c>
      <c r="E79" s="131">
        <v>96541.210535000006</v>
      </c>
      <c r="F79" s="131">
        <v>78146.699866499985</v>
      </c>
    </row>
    <row r="80" spans="3:6">
      <c r="C80" s="49" t="s">
        <v>240</v>
      </c>
      <c r="D80" s="17">
        <f>D75+D13</f>
        <v>1592355.1214939998</v>
      </c>
      <c r="E80" s="17">
        <f>E75+E13</f>
        <v>1673550.9670094699</v>
      </c>
      <c r="F80" s="17">
        <f>F75+F13</f>
        <v>1549661.7247522902</v>
      </c>
    </row>
    <row r="81" spans="3:8">
      <c r="C81" s="135" t="s">
        <v>308</v>
      </c>
      <c r="F81" s="20"/>
      <c r="G81" s="20"/>
      <c r="H81" s="76"/>
    </row>
    <row r="82" spans="3:8">
      <c r="C82" s="136" t="s">
        <v>301</v>
      </c>
      <c r="D82" s="137"/>
      <c r="E82" s="137"/>
      <c r="F82" s="137"/>
      <c r="G82" s="26"/>
    </row>
    <row r="83" spans="3:8" ht="27.75" customHeight="1">
      <c r="C83" s="187" t="s">
        <v>2020</v>
      </c>
      <c r="D83" s="187"/>
      <c r="E83" s="187"/>
      <c r="F83" s="187"/>
      <c r="G83" s="23"/>
    </row>
    <row r="84" spans="3:8" ht="35.450000000000003" customHeight="1">
      <c r="C84" s="187" t="s">
        <v>1963</v>
      </c>
      <c r="D84" s="187"/>
      <c r="E84" s="187"/>
      <c r="F84" s="187"/>
      <c r="G84" s="23"/>
    </row>
    <row r="85" spans="3:8">
      <c r="C85" s="185" t="s">
        <v>309</v>
      </c>
      <c r="D85" s="185"/>
      <c r="E85" s="20"/>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A1:H261"/>
  <sheetViews>
    <sheetView showGridLines="0" topLeftCell="A2" zoomScaleNormal="100" workbookViewId="0">
      <selection activeCell="G26" sqref="G26"/>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1:8" ht="27.75">
      <c r="C1" s="181" t="s">
        <v>1966</v>
      </c>
      <c r="D1" s="181"/>
      <c r="E1" s="181"/>
      <c r="F1" s="181"/>
    </row>
    <row r="2" spans="1:8" ht="31.5" customHeight="1">
      <c r="C2" s="202" t="s">
        <v>0</v>
      </c>
      <c r="D2" s="202"/>
      <c r="E2" s="202"/>
      <c r="F2" s="202"/>
    </row>
    <row r="3" spans="1:8" ht="15.6" customHeight="1">
      <c r="C3" s="196" t="s">
        <v>1</v>
      </c>
      <c r="D3" s="196"/>
      <c r="E3" s="196"/>
      <c r="F3" s="196"/>
    </row>
    <row r="4" spans="1:8" ht="13.9" customHeight="1">
      <c r="C4" s="11"/>
      <c r="D4" s="11"/>
      <c r="E4" s="11"/>
      <c r="F4" s="11"/>
    </row>
    <row r="5" spans="1:8" ht="18.75">
      <c r="C5" s="184" t="s">
        <v>22</v>
      </c>
      <c r="D5" s="184"/>
      <c r="E5" s="184"/>
      <c r="F5" s="184"/>
    </row>
    <row r="6" spans="1:8" ht="18.75">
      <c r="A6" s="1" t="s">
        <v>2019</v>
      </c>
      <c r="C6" s="184" t="s">
        <v>266</v>
      </c>
      <c r="D6" s="184"/>
      <c r="E6" s="184"/>
      <c r="F6" s="184"/>
      <c r="H6" s="2"/>
    </row>
    <row r="7" spans="1:8" ht="18.75">
      <c r="C7" s="195" t="s">
        <v>2019</v>
      </c>
      <c r="D7" s="195"/>
      <c r="E7" s="195"/>
      <c r="F7" s="195"/>
      <c r="H7" s="2"/>
    </row>
    <row r="8" spans="1:8" ht="18.75">
      <c r="C8" s="188" t="s">
        <v>275</v>
      </c>
      <c r="D8" s="188"/>
      <c r="E8" s="188"/>
      <c r="F8" s="188"/>
      <c r="G8" s="34"/>
      <c r="H8" s="2"/>
    </row>
    <row r="9" spans="1:8" ht="15.75">
      <c r="C9" s="180" t="s">
        <v>4</v>
      </c>
      <c r="D9" s="180"/>
      <c r="E9" s="180"/>
      <c r="F9" s="180"/>
      <c r="H9" s="3"/>
    </row>
    <row r="10" spans="1:8">
      <c r="C10" s="11"/>
      <c r="D10" s="11"/>
      <c r="E10" s="11"/>
      <c r="F10" s="11"/>
      <c r="H10" s="3"/>
    </row>
    <row r="11" spans="1:8" ht="14.45" customHeight="1">
      <c r="C11" s="8"/>
      <c r="D11" s="8"/>
      <c r="E11" s="8"/>
      <c r="F11" s="8"/>
      <c r="H11" s="3"/>
    </row>
    <row r="12" spans="1:8" ht="9.6" customHeight="1">
      <c r="C12" s="199" t="s">
        <v>5</v>
      </c>
      <c r="D12" s="203" t="s">
        <v>312</v>
      </c>
      <c r="E12" s="203" t="s">
        <v>1961</v>
      </c>
      <c r="F12" s="203" t="s">
        <v>299</v>
      </c>
    </row>
    <row r="13" spans="1:8" ht="13.15" customHeight="1">
      <c r="C13" s="199"/>
      <c r="D13" s="203"/>
      <c r="E13" s="203"/>
      <c r="F13" s="203"/>
      <c r="G13" s="10"/>
    </row>
    <row r="14" spans="1:8" ht="15" customHeight="1">
      <c r="C14" s="199"/>
      <c r="D14" s="66" t="s">
        <v>275</v>
      </c>
      <c r="E14" s="203"/>
      <c r="F14" s="203"/>
      <c r="H14" s="4"/>
    </row>
    <row r="15" spans="1:8">
      <c r="C15" s="67" t="s">
        <v>302</v>
      </c>
      <c r="D15" s="55">
        <f>D16+D18</f>
        <v>882.63869099999999</v>
      </c>
      <c r="E15" s="55">
        <f>E16+E18</f>
        <v>819.06634799000005</v>
      </c>
      <c r="F15" s="55">
        <f>F16+F18</f>
        <v>776.70265122000092</v>
      </c>
      <c r="G15" s="5"/>
      <c r="H15" s="6"/>
    </row>
    <row r="16" spans="1:8">
      <c r="C16" s="68" t="s">
        <v>82</v>
      </c>
      <c r="D16" s="69">
        <f>D17</f>
        <v>813.15455099999997</v>
      </c>
      <c r="E16" s="69">
        <f>E17</f>
        <v>749.58220799000003</v>
      </c>
      <c r="F16" s="69">
        <f t="shared" ref="F16" si="0">F17</f>
        <v>707.21851122000089</v>
      </c>
      <c r="G16" s="5"/>
      <c r="H16" s="4"/>
    </row>
    <row r="17" spans="3:8" ht="16.149999999999999" customHeight="1">
      <c r="C17" s="70" t="s">
        <v>87</v>
      </c>
      <c r="D17" s="58">
        <v>813.15455099999997</v>
      </c>
      <c r="E17" s="58">
        <v>749.58220799000003</v>
      </c>
      <c r="F17" s="45">
        <v>707.21851122000089</v>
      </c>
      <c r="G17" s="5"/>
      <c r="H17" s="9"/>
    </row>
    <row r="18" spans="3:8">
      <c r="C18" s="71" t="s">
        <v>95</v>
      </c>
      <c r="D18" s="63">
        <f>D19</f>
        <v>69.484139999999996</v>
      </c>
      <c r="E18" s="63">
        <f>E19</f>
        <v>69.484139999999996</v>
      </c>
      <c r="F18" s="63">
        <f t="shared" ref="F18" si="1">F19</f>
        <v>69.484139999999996</v>
      </c>
      <c r="G18" s="5"/>
      <c r="H18" s="9"/>
    </row>
    <row r="19" spans="3:8" ht="14.45" customHeight="1">
      <c r="C19" s="72" t="s">
        <v>101</v>
      </c>
      <c r="D19" s="45">
        <v>69.484139999999996</v>
      </c>
      <c r="E19" s="45">
        <v>69.484139999999996</v>
      </c>
      <c r="F19" s="45">
        <v>69.484139999999996</v>
      </c>
      <c r="G19" s="5"/>
      <c r="H19" s="6"/>
    </row>
    <row r="20" spans="3:8">
      <c r="C20" s="67" t="s">
        <v>261</v>
      </c>
      <c r="D20" s="55">
        <f t="shared" ref="D20:F21" si="2">D21</f>
        <v>243.28910500000001</v>
      </c>
      <c r="E20" s="55">
        <f t="shared" si="2"/>
        <v>304.88559773000003</v>
      </c>
      <c r="F20" s="55">
        <f t="shared" si="2"/>
        <v>252.44137333999996</v>
      </c>
      <c r="G20" s="5"/>
      <c r="H20" s="6"/>
    </row>
    <row r="21" spans="3:8">
      <c r="C21" s="71" t="s">
        <v>103</v>
      </c>
      <c r="D21" s="63">
        <f t="shared" si="2"/>
        <v>243.28910500000001</v>
      </c>
      <c r="E21" s="63">
        <f t="shared" si="2"/>
        <v>304.88559773000003</v>
      </c>
      <c r="F21" s="63">
        <f t="shared" si="2"/>
        <v>252.44137333999996</v>
      </c>
      <c r="G21" s="5"/>
      <c r="H21" s="7"/>
    </row>
    <row r="22" spans="3:8">
      <c r="C22" s="73" t="s">
        <v>106</v>
      </c>
      <c r="D22" s="45">
        <v>243.28910500000001</v>
      </c>
      <c r="E22" s="45">
        <v>304.88559773000003</v>
      </c>
      <c r="F22" s="45">
        <v>252.44137333999996</v>
      </c>
      <c r="G22" s="5"/>
      <c r="H22" s="6"/>
    </row>
    <row r="23" spans="3:8">
      <c r="C23" s="67" t="s">
        <v>262</v>
      </c>
      <c r="D23" s="55">
        <f>D24+D26+D28</f>
        <v>1026.4882359999999</v>
      </c>
      <c r="E23" s="55">
        <f>E24+E26+E28</f>
        <v>1049.5678559099999</v>
      </c>
      <c r="F23" s="55">
        <f t="shared" ref="F23" si="3">F24+F26+F28</f>
        <v>903.04492442000014</v>
      </c>
      <c r="G23" s="5"/>
      <c r="H23" s="6"/>
    </row>
    <row r="24" spans="3:8">
      <c r="C24" s="68" t="s">
        <v>159</v>
      </c>
      <c r="D24" s="69">
        <f>D25</f>
        <v>35.07</v>
      </c>
      <c r="E24" s="69">
        <f>E25</f>
        <v>40.882932780000004</v>
      </c>
      <c r="F24" s="69">
        <f t="shared" ref="F24" si="4">F25</f>
        <v>18.39657893</v>
      </c>
      <c r="G24" s="5"/>
      <c r="H24" s="6"/>
    </row>
    <row r="25" spans="3:8">
      <c r="C25" s="74" t="s">
        <v>162</v>
      </c>
      <c r="D25" s="58">
        <v>35.07</v>
      </c>
      <c r="E25" s="58">
        <v>40.882932780000004</v>
      </c>
      <c r="F25" s="58">
        <v>18.39657893</v>
      </c>
      <c r="G25" s="5"/>
      <c r="H25" s="6"/>
    </row>
    <row r="26" spans="3:8">
      <c r="C26" s="68" t="s">
        <v>263</v>
      </c>
      <c r="D26" s="69">
        <f>D27</f>
        <v>6.6924960000000002</v>
      </c>
      <c r="E26" s="69">
        <f>E27</f>
        <v>10.292496989999998</v>
      </c>
      <c r="F26" s="69">
        <f t="shared" ref="F26" si="5">F27</f>
        <v>10.2919982</v>
      </c>
      <c r="G26" s="5"/>
      <c r="H26" s="6"/>
    </row>
    <row r="27" spans="3:8">
      <c r="C27" s="74" t="s">
        <v>247</v>
      </c>
      <c r="D27" s="58">
        <v>6.6924960000000002</v>
      </c>
      <c r="E27" s="58">
        <v>10.292496989999998</v>
      </c>
      <c r="F27" s="58">
        <v>10.2919982</v>
      </c>
      <c r="G27" s="5"/>
      <c r="H27" s="6"/>
    </row>
    <row r="28" spans="3:8">
      <c r="C28" s="68" t="s">
        <v>186</v>
      </c>
      <c r="D28" s="69">
        <f>D29+D31+D32+D30</f>
        <v>984.72573999999997</v>
      </c>
      <c r="E28" s="69">
        <f>E29+E31+E32+E30</f>
        <v>998.39242614</v>
      </c>
      <c r="F28" s="69">
        <f t="shared" ref="F28" si="6">F29+F31+F32+F30</f>
        <v>874.35634729000014</v>
      </c>
      <c r="G28" s="5"/>
      <c r="H28" s="6"/>
    </row>
    <row r="29" spans="3:8" ht="15.6" customHeight="1">
      <c r="C29" s="74" t="s">
        <v>187</v>
      </c>
      <c r="D29" s="58">
        <v>224.073001</v>
      </c>
      <c r="E29" s="58">
        <v>241.49175667</v>
      </c>
      <c r="F29" s="58">
        <v>205.58855807000003</v>
      </c>
      <c r="G29" s="5"/>
      <c r="H29" s="6"/>
    </row>
    <row r="30" spans="3:8" ht="24.75" customHeight="1">
      <c r="C30" s="74" t="s">
        <v>259</v>
      </c>
      <c r="D30" s="58">
        <v>112.47176399999999</v>
      </c>
      <c r="E30" s="58">
        <v>112.86176399999999</v>
      </c>
      <c r="F30" s="58">
        <v>84.540820180000011</v>
      </c>
      <c r="G30" s="5"/>
      <c r="H30" s="6"/>
    </row>
    <row r="31" spans="3:8" ht="18.600000000000001" customHeight="1">
      <c r="C31" s="74" t="s">
        <v>188</v>
      </c>
      <c r="D31" s="58">
        <v>253.35952499999999</v>
      </c>
      <c r="E31" s="58">
        <v>223.12177177999999</v>
      </c>
      <c r="F31" s="58">
        <v>170.39852884000007</v>
      </c>
      <c r="G31" s="5"/>
      <c r="H31" s="9"/>
    </row>
    <row r="32" spans="3:8" ht="19.899999999999999" customHeight="1">
      <c r="C32" s="74" t="s">
        <v>189</v>
      </c>
      <c r="D32" s="58">
        <v>394.82145000000003</v>
      </c>
      <c r="E32" s="58">
        <v>420.91713369000001</v>
      </c>
      <c r="F32" s="58">
        <v>413.82844019999999</v>
      </c>
      <c r="G32" s="5"/>
      <c r="H32" s="7"/>
    </row>
    <row r="33" spans="3:7">
      <c r="C33" s="75" t="s">
        <v>264</v>
      </c>
      <c r="D33" s="50">
        <f>D15+D20+D23</f>
        <v>2152.4160320000001</v>
      </c>
      <c r="E33" s="50">
        <f>E15+E20+E23</f>
        <v>2173.5198016300001</v>
      </c>
      <c r="F33" s="50">
        <f>F15+F20+F23</f>
        <v>1932.188948980001</v>
      </c>
      <c r="G33" s="5"/>
    </row>
    <row r="34" spans="3:7" s="141" customFormat="1">
      <c r="C34" s="24" t="s">
        <v>311</v>
      </c>
      <c r="D34" s="142"/>
      <c r="E34" s="142"/>
      <c r="F34" s="142"/>
      <c r="G34" s="143"/>
    </row>
    <row r="35" spans="3:7">
      <c r="C35" s="105" t="s">
        <v>301</v>
      </c>
      <c r="D35" s="138"/>
      <c r="E35" s="138"/>
      <c r="F35" s="138"/>
      <c r="G35" s="20"/>
    </row>
    <row r="36" spans="3:7" ht="30" customHeight="1">
      <c r="C36" s="187" t="s">
        <v>2020</v>
      </c>
      <c r="D36" s="187"/>
      <c r="E36" s="187"/>
      <c r="F36" s="187"/>
      <c r="G36" s="26"/>
    </row>
    <row r="37" spans="3:7" ht="24" customHeight="1">
      <c r="C37" s="187" t="s">
        <v>1963</v>
      </c>
      <c r="D37" s="187"/>
      <c r="E37" s="187"/>
      <c r="F37" s="187"/>
      <c r="G37" s="26"/>
    </row>
    <row r="38" spans="3:7">
      <c r="C38" s="26" t="s">
        <v>309</v>
      </c>
      <c r="D38" s="23"/>
      <c r="E38" s="23"/>
      <c r="F38" s="23"/>
      <c r="G38" s="23"/>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A1:M75"/>
  <sheetViews>
    <sheetView showGridLines="0" topLeftCell="A11" zoomScaleNormal="100" workbookViewId="0">
      <selection activeCell="B61" sqref="B61:E61"/>
    </sheetView>
  </sheetViews>
  <sheetFormatPr baseColWidth="10" defaultColWidth="11.5703125" defaultRowHeight="15"/>
  <cols>
    <col min="1" max="1" width="11.5703125" style="76"/>
    <col min="2" max="2" width="87.85546875" style="76" bestFit="1" customWidth="1"/>
    <col min="3" max="3" width="24.7109375" style="76" customWidth="1"/>
    <col min="4" max="4" width="18.7109375" style="76" customWidth="1"/>
    <col min="5" max="5" width="16.7109375" style="76" customWidth="1"/>
    <col min="6" max="6" width="19.28515625" style="76" customWidth="1"/>
    <col min="7" max="7" width="20.140625" style="76" customWidth="1"/>
    <col min="8" max="8" width="17.42578125" style="76" customWidth="1"/>
    <col min="9" max="11" width="11.5703125" style="76"/>
    <col min="12" max="12" width="36.28515625" style="76" bestFit="1" customWidth="1"/>
    <col min="13" max="13" width="26.28515625" style="76" customWidth="1"/>
    <col min="14" max="16384" width="11.5703125" style="76"/>
  </cols>
  <sheetData>
    <row r="1" spans="1:13" ht="27.75">
      <c r="B1" s="181" t="s">
        <v>1966</v>
      </c>
      <c r="C1" s="181"/>
      <c r="D1" s="181"/>
      <c r="E1" s="181"/>
      <c r="F1" s="181"/>
      <c r="G1" s="181"/>
      <c r="H1" s="181"/>
    </row>
    <row r="2" spans="1:13" ht="21" customHeight="1">
      <c r="B2" s="182" t="s">
        <v>0</v>
      </c>
      <c r="C2" s="182"/>
      <c r="D2" s="182"/>
      <c r="E2" s="182"/>
      <c r="F2" s="182"/>
      <c r="G2" s="182"/>
      <c r="H2" s="182"/>
    </row>
    <row r="3" spans="1:13" ht="14.45" customHeight="1">
      <c r="B3" s="183" t="s">
        <v>1</v>
      </c>
      <c r="C3" s="183"/>
      <c r="D3" s="183"/>
      <c r="E3" s="183"/>
      <c r="F3" s="183"/>
      <c r="G3" s="183"/>
      <c r="H3" s="183"/>
      <c r="M3" s="82"/>
    </row>
    <row r="4" spans="1:13" ht="14.45" customHeight="1">
      <c r="C4" s="11"/>
      <c r="D4" s="11"/>
      <c r="E4" s="11"/>
      <c r="F4" s="11"/>
      <c r="G4" s="11"/>
      <c r="H4" s="11"/>
    </row>
    <row r="5" spans="1:13" ht="18" customHeight="1">
      <c r="B5" s="184" t="s">
        <v>22</v>
      </c>
      <c r="C5" s="184"/>
      <c r="D5" s="184"/>
      <c r="E5" s="184"/>
      <c r="F5" s="184"/>
      <c r="G5" s="184"/>
      <c r="H5" s="184"/>
    </row>
    <row r="6" spans="1:13" ht="18" customHeight="1">
      <c r="A6" s="76" t="s">
        <v>2019</v>
      </c>
      <c r="B6" s="198" t="s">
        <v>271</v>
      </c>
      <c r="C6" s="198"/>
      <c r="D6" s="198"/>
      <c r="E6" s="198"/>
      <c r="F6" s="198"/>
      <c r="G6" s="198"/>
      <c r="H6" s="198"/>
    </row>
    <row r="7" spans="1:13" ht="18" customHeight="1">
      <c r="B7" s="195" t="s">
        <v>2019</v>
      </c>
      <c r="C7" s="195"/>
      <c r="D7" s="195"/>
      <c r="E7" s="195"/>
      <c r="F7" s="195"/>
      <c r="G7" s="195"/>
      <c r="H7" s="195"/>
      <c r="M7" s="10"/>
    </row>
    <row r="8" spans="1:13" ht="18" customHeight="1">
      <c r="B8" s="188" t="s">
        <v>275</v>
      </c>
      <c r="C8" s="188"/>
      <c r="D8" s="188"/>
      <c r="E8" s="188"/>
      <c r="F8" s="188"/>
      <c r="G8" s="188"/>
      <c r="H8" s="188"/>
    </row>
    <row r="9" spans="1:13" ht="15.6" customHeight="1">
      <c r="B9" s="180" t="s">
        <v>4</v>
      </c>
      <c r="C9" s="180"/>
      <c r="D9" s="180"/>
      <c r="E9" s="180"/>
      <c r="F9" s="180"/>
      <c r="G9" s="180"/>
      <c r="H9" s="180"/>
    </row>
    <row r="11" spans="1:13" ht="11.45" customHeight="1">
      <c r="B11" s="209" t="s">
        <v>5</v>
      </c>
      <c r="C11" s="204" t="s">
        <v>312</v>
      </c>
      <c r="D11" s="205" t="s">
        <v>1964</v>
      </c>
      <c r="E11" s="204" t="s">
        <v>299</v>
      </c>
      <c r="F11" s="204" t="s">
        <v>297</v>
      </c>
      <c r="G11" s="204" t="s">
        <v>298</v>
      </c>
      <c r="H11" s="204" t="s">
        <v>270</v>
      </c>
    </row>
    <row r="12" spans="1:13" ht="2.4500000000000002" customHeight="1">
      <c r="B12" s="209"/>
      <c r="C12" s="204"/>
      <c r="D12" s="206"/>
      <c r="E12" s="204"/>
      <c r="F12" s="204"/>
      <c r="G12" s="204"/>
      <c r="H12" s="204"/>
    </row>
    <row r="13" spans="1:13" ht="6.6" customHeight="1">
      <c r="B13" s="209"/>
      <c r="C13" s="205"/>
      <c r="D13" s="206"/>
      <c r="E13" s="204"/>
      <c r="F13" s="204"/>
      <c r="G13" s="204"/>
      <c r="H13" s="204"/>
    </row>
    <row r="14" spans="1:13" ht="15.6" customHeight="1">
      <c r="B14" s="209"/>
      <c r="C14" s="102" t="s">
        <v>275</v>
      </c>
      <c r="D14" s="207"/>
      <c r="E14" s="204"/>
      <c r="F14" s="204"/>
      <c r="G14" s="204"/>
      <c r="H14" s="204"/>
      <c r="L14" s="108"/>
    </row>
    <row r="15" spans="1:13" ht="13.15" customHeight="1">
      <c r="B15" s="209"/>
      <c r="C15" s="101">
        <v>1</v>
      </c>
      <c r="D15" s="101">
        <v>2</v>
      </c>
      <c r="E15" s="101">
        <v>3</v>
      </c>
      <c r="F15" s="101">
        <v>4</v>
      </c>
      <c r="G15" s="101">
        <v>5</v>
      </c>
      <c r="H15" s="101" t="s">
        <v>1965</v>
      </c>
    </row>
    <row r="16" spans="1:13">
      <c r="B16" s="77" t="s">
        <v>302</v>
      </c>
      <c r="C16" s="78">
        <f>C17</f>
        <v>1400.4293500000001</v>
      </c>
      <c r="D16" s="78">
        <f>D17</f>
        <v>1140.2172377899999</v>
      </c>
      <c r="E16" s="78">
        <f>E17</f>
        <v>1055.6434999999999</v>
      </c>
      <c r="F16" s="79">
        <f>F17</f>
        <v>1055.6434999999999</v>
      </c>
      <c r="G16" s="78">
        <f>G17</f>
        <v>0</v>
      </c>
      <c r="H16" s="80">
        <f>E16/$C$58</f>
        <v>1.3248373249158941E-4</v>
      </c>
    </row>
    <row r="17" spans="2:12">
      <c r="B17" s="81" t="s">
        <v>95</v>
      </c>
      <c r="C17" s="87">
        <f>C18</f>
        <v>1400.4293500000001</v>
      </c>
      <c r="D17" s="87">
        <f>D18</f>
        <v>1140.2172377899999</v>
      </c>
      <c r="E17" s="87">
        <f>E18</f>
        <v>1055.6434999999999</v>
      </c>
      <c r="F17" s="82">
        <f>F18</f>
        <v>1055.6434999999999</v>
      </c>
      <c r="G17" s="82">
        <v>0</v>
      </c>
      <c r="H17" s="83">
        <f t="shared" ref="H17:H56" si="0">E17/$C$58</f>
        <v>1.3248373249158941E-4</v>
      </c>
    </row>
    <row r="18" spans="2:12">
      <c r="B18" s="84" t="s">
        <v>97</v>
      </c>
      <c r="C18" s="82">
        <v>1400.4293500000001</v>
      </c>
      <c r="D18" s="82">
        <v>1140.2172377899999</v>
      </c>
      <c r="E18" s="82">
        <v>1055.6434999999999</v>
      </c>
      <c r="F18" s="82">
        <f>E18</f>
        <v>1055.6434999999999</v>
      </c>
      <c r="G18" s="82">
        <v>0</v>
      </c>
      <c r="H18" s="85">
        <f t="shared" si="0"/>
        <v>1.3248373249158941E-4</v>
      </c>
    </row>
    <row r="19" spans="2:12">
      <c r="B19" s="77" t="s">
        <v>261</v>
      </c>
      <c r="C19" s="78">
        <f>C20+C23+C28+C30</f>
        <v>127066.27533399998</v>
      </c>
      <c r="D19" s="78">
        <f>D20+D23+D28+D30</f>
        <v>150556.6350331</v>
      </c>
      <c r="E19" s="78">
        <f>E20+E23+E28+E30</f>
        <v>141683.08768796999</v>
      </c>
      <c r="F19" s="78">
        <f>F20+F23+F28+F30</f>
        <v>34368.527932759993</v>
      </c>
      <c r="G19" s="78">
        <f>G20+G23+G28+G30</f>
        <v>107314.55975520999</v>
      </c>
      <c r="H19" s="80">
        <f t="shared" si="0"/>
        <v>1.7781291020913238E-2</v>
      </c>
      <c r="J19" s="86"/>
      <c r="L19" s="89"/>
    </row>
    <row r="20" spans="2:12">
      <c r="B20" s="81" t="s">
        <v>107</v>
      </c>
      <c r="C20" s="87">
        <f>C22+C21</f>
        <v>534.07675300000005</v>
      </c>
      <c r="D20" s="87">
        <f>D22+D21</f>
        <v>535.79067351999993</v>
      </c>
      <c r="E20" s="87">
        <f>E22+E21</f>
        <v>138.92259308999999</v>
      </c>
      <c r="F20" s="87">
        <f>F22+F21</f>
        <v>138.92259308999999</v>
      </c>
      <c r="G20" s="87">
        <f>G22+G21</f>
        <v>0</v>
      </c>
      <c r="H20" s="83">
        <f t="shared" si="0"/>
        <v>1.7434847711347142E-5</v>
      </c>
      <c r="J20" s="86"/>
    </row>
    <row r="21" spans="2:12">
      <c r="B21" s="84" t="s">
        <v>269</v>
      </c>
      <c r="C21" s="82">
        <v>252.44</v>
      </c>
      <c r="D21" s="82">
        <v>377.44</v>
      </c>
      <c r="E21" s="82">
        <v>0</v>
      </c>
      <c r="F21" s="82">
        <f>E21</f>
        <v>0</v>
      </c>
      <c r="G21" s="82">
        <v>0</v>
      </c>
      <c r="H21" s="83">
        <f t="shared" si="0"/>
        <v>0</v>
      </c>
      <c r="J21" s="88"/>
    </row>
    <row r="22" spans="2:12">
      <c r="B22" s="84" t="s">
        <v>110</v>
      </c>
      <c r="C22" s="82">
        <v>281.636753</v>
      </c>
      <c r="D22" s="82">
        <v>158.35067351999999</v>
      </c>
      <c r="E22" s="82">
        <v>138.92259308999999</v>
      </c>
      <c r="F22" s="82">
        <f>E22</f>
        <v>138.92259308999999</v>
      </c>
      <c r="G22" s="82">
        <v>0</v>
      </c>
      <c r="H22" s="90">
        <f t="shared" si="0"/>
        <v>1.7434847711347142E-5</v>
      </c>
      <c r="J22" s="91"/>
    </row>
    <row r="23" spans="2:12">
      <c r="B23" s="81" t="s">
        <v>114</v>
      </c>
      <c r="C23" s="87">
        <f>SUM(C24:C27)</f>
        <v>90444.999545999977</v>
      </c>
      <c r="D23" s="87">
        <f>SUM(D24:D27)</f>
        <v>111374.27044058</v>
      </c>
      <c r="E23" s="87">
        <f>SUM(E24:E27)</f>
        <v>108416.62265696999</v>
      </c>
      <c r="F23" s="87">
        <f>SUM(F24:F27)</f>
        <v>2070.3153424199995</v>
      </c>
      <c r="G23" s="87">
        <f>SUM(G24:G27)</f>
        <v>106346.30731454999</v>
      </c>
      <c r="H23" s="92">
        <f t="shared" si="0"/>
        <v>1.3606334746273345E-2</v>
      </c>
    </row>
    <row r="24" spans="2:12">
      <c r="B24" s="84" t="s">
        <v>115</v>
      </c>
      <c r="C24" s="82">
        <v>670.85495600000002</v>
      </c>
      <c r="D24" s="82">
        <v>652.250539</v>
      </c>
      <c r="E24" s="82">
        <v>517.99861973999998</v>
      </c>
      <c r="F24" s="82">
        <v>0</v>
      </c>
      <c r="G24" s="82">
        <f>E24</f>
        <v>517.99861973999998</v>
      </c>
      <c r="H24" s="90">
        <f t="shared" si="0"/>
        <v>6.5009058994486976E-5</v>
      </c>
    </row>
    <row r="25" spans="2:12">
      <c r="B25" s="84" t="s">
        <v>116</v>
      </c>
      <c r="C25" s="82">
        <v>84996.417663999993</v>
      </c>
      <c r="D25" s="82">
        <v>107225.48604113</v>
      </c>
      <c r="E25" s="82">
        <v>105828.30869481</v>
      </c>
      <c r="F25" s="82">
        <v>0</v>
      </c>
      <c r="G25" s="82">
        <f>E25</f>
        <v>105828.30869481</v>
      </c>
      <c r="H25" s="90">
        <f t="shared" si="0"/>
        <v>1.3281500183689432E-2</v>
      </c>
      <c r="J25" s="93"/>
    </row>
    <row r="26" spans="2:12">
      <c r="B26" s="84" t="s">
        <v>117</v>
      </c>
      <c r="C26" s="82">
        <v>51.500000999999997</v>
      </c>
      <c r="D26" s="82">
        <v>50.459600999999999</v>
      </c>
      <c r="E26" s="82">
        <v>25.299866689999998</v>
      </c>
      <c r="F26" s="82">
        <f>E26</f>
        <v>25.299866689999998</v>
      </c>
      <c r="G26" s="82">
        <v>0</v>
      </c>
      <c r="H26" s="90">
        <f t="shared" si="0"/>
        <v>3.175144611443952E-6</v>
      </c>
    </row>
    <row r="27" spans="2:12">
      <c r="B27" s="84" t="s">
        <v>118</v>
      </c>
      <c r="C27" s="82">
        <v>4726.2269249999999</v>
      </c>
      <c r="D27" s="82">
        <v>3446.0742594499998</v>
      </c>
      <c r="E27" s="82">
        <v>2045.0154757299995</v>
      </c>
      <c r="F27" s="82">
        <f>E27</f>
        <v>2045.0154757299995</v>
      </c>
      <c r="G27" s="82">
        <v>0</v>
      </c>
      <c r="H27" s="90">
        <f t="shared" si="0"/>
        <v>2.5665035897798235E-4</v>
      </c>
    </row>
    <row r="28" spans="2:12">
      <c r="B28" s="81" t="s">
        <v>119</v>
      </c>
      <c r="C28" s="87">
        <f>C29</f>
        <v>868.70703800000001</v>
      </c>
      <c r="D28" s="87">
        <f>D29</f>
        <v>1032.924788</v>
      </c>
      <c r="E28" s="87">
        <f>E29</f>
        <v>968.25244066000027</v>
      </c>
      <c r="F28" s="87">
        <f>F29</f>
        <v>0</v>
      </c>
      <c r="G28" s="87">
        <f>G29</f>
        <v>968.25244066000027</v>
      </c>
      <c r="H28" s="92">
        <f t="shared" si="0"/>
        <v>1.2151611536728832E-4</v>
      </c>
    </row>
    <row r="29" spans="2:12">
      <c r="B29" s="84" t="s">
        <v>120</v>
      </c>
      <c r="C29" s="82">
        <v>868.70703800000001</v>
      </c>
      <c r="D29" s="82">
        <v>1032.924788</v>
      </c>
      <c r="E29" s="82">
        <v>968.25244066000027</v>
      </c>
      <c r="F29" s="82">
        <v>0</v>
      </c>
      <c r="G29" s="82">
        <f>E29</f>
        <v>968.25244066000027</v>
      </c>
      <c r="H29" s="90">
        <f t="shared" si="0"/>
        <v>1.2151611536728832E-4</v>
      </c>
    </row>
    <row r="30" spans="2:12">
      <c r="B30" s="81" t="s">
        <v>121</v>
      </c>
      <c r="C30" s="87">
        <f>C31</f>
        <v>35218.491996999997</v>
      </c>
      <c r="D30" s="87">
        <f>D31</f>
        <v>37613.649130999998</v>
      </c>
      <c r="E30" s="87">
        <f>E31</f>
        <v>32159.289997249994</v>
      </c>
      <c r="F30" s="87">
        <f>F31</f>
        <v>32159.289997249994</v>
      </c>
      <c r="G30" s="87">
        <f>G31</f>
        <v>0</v>
      </c>
      <c r="H30" s="92">
        <f t="shared" si="0"/>
        <v>4.0360053115612565E-3</v>
      </c>
    </row>
    <row r="31" spans="2:12">
      <c r="B31" s="84" t="s">
        <v>124</v>
      </c>
      <c r="C31" s="82">
        <v>35218.491996999997</v>
      </c>
      <c r="D31" s="82">
        <v>37613.649130999998</v>
      </c>
      <c r="E31" s="82">
        <v>32159.289997249994</v>
      </c>
      <c r="F31" s="82">
        <f>E31</f>
        <v>32159.289997249994</v>
      </c>
      <c r="G31" s="82">
        <v>0</v>
      </c>
      <c r="H31" s="85">
        <f t="shared" si="0"/>
        <v>4.0360053115612565E-3</v>
      </c>
    </row>
    <row r="32" spans="2:12">
      <c r="B32" s="77" t="s">
        <v>268</v>
      </c>
      <c r="C32" s="78">
        <f>C33+C36+C47</f>
        <v>13678.780962000001</v>
      </c>
      <c r="D32" s="78">
        <f>D33+D36+D47</f>
        <v>13364.27117758</v>
      </c>
      <c r="E32" s="78">
        <f>E33+E36+E47</f>
        <v>11408.698817689998</v>
      </c>
      <c r="F32" s="78">
        <f>F33+F36+F47</f>
        <v>11375.868581179999</v>
      </c>
      <c r="G32" s="78">
        <f>G33+G36+G47</f>
        <v>32.830236509999985</v>
      </c>
      <c r="H32" s="80">
        <f t="shared" si="0"/>
        <v>1.4317968161031201E-3</v>
      </c>
    </row>
    <row r="33" spans="2:8">
      <c r="B33" s="81" t="s">
        <v>133</v>
      </c>
      <c r="C33" s="87">
        <f>C34+C35</f>
        <v>314.56412499999999</v>
      </c>
      <c r="D33" s="87">
        <f>D34+D35</f>
        <v>282.97610199999997</v>
      </c>
      <c r="E33" s="87">
        <f>E34+E35</f>
        <v>270.43554143999995</v>
      </c>
      <c r="F33" s="87">
        <f>F34+F35</f>
        <v>270.43554143999995</v>
      </c>
      <c r="G33" s="87">
        <f>G34+G35</f>
        <v>0</v>
      </c>
      <c r="H33" s="83">
        <f t="shared" si="0"/>
        <v>3.3939781686104349E-5</v>
      </c>
    </row>
    <row r="34" spans="2:8">
      <c r="B34" s="84" t="s">
        <v>134</v>
      </c>
      <c r="C34" s="82">
        <v>225.042</v>
      </c>
      <c r="D34" s="82">
        <v>149.042</v>
      </c>
      <c r="E34" s="82">
        <v>147.62533305999997</v>
      </c>
      <c r="F34" s="82">
        <f>E34</f>
        <v>147.62533305999997</v>
      </c>
      <c r="G34" s="82">
        <v>0</v>
      </c>
      <c r="H34" s="85">
        <f t="shared" si="0"/>
        <v>1.8527045478992507E-5</v>
      </c>
    </row>
    <row r="35" spans="2:8">
      <c r="B35" s="84" t="s">
        <v>136</v>
      </c>
      <c r="C35" s="82">
        <v>89.522125000000003</v>
      </c>
      <c r="D35" s="82">
        <v>133.934102</v>
      </c>
      <c r="E35" s="82">
        <v>122.81020838000001</v>
      </c>
      <c r="F35" s="82">
        <f>E35</f>
        <v>122.81020838000001</v>
      </c>
      <c r="G35" s="82">
        <v>0</v>
      </c>
      <c r="H35" s="85">
        <f t="shared" si="0"/>
        <v>1.5412736207111845E-5</v>
      </c>
    </row>
    <row r="36" spans="2:8">
      <c r="B36" s="81" t="s">
        <v>137</v>
      </c>
      <c r="C36" s="87">
        <f>SUM(C37:C46)</f>
        <v>8015.2290570000005</v>
      </c>
      <c r="D36" s="87">
        <f>SUM(D37:D46)</f>
        <v>8762.7996263099994</v>
      </c>
      <c r="E36" s="87">
        <f>SUM(E37:E46)</f>
        <v>7292.347190649999</v>
      </c>
      <c r="F36" s="87">
        <f>SUM(F37:F46)</f>
        <v>7259.5169541399991</v>
      </c>
      <c r="G36" s="87">
        <f>SUM(G37:G46)</f>
        <v>32.830236509999985</v>
      </c>
      <c r="H36" s="83">
        <f t="shared" si="0"/>
        <v>9.1519284156239117E-4</v>
      </c>
    </row>
    <row r="37" spans="2:8">
      <c r="B37" s="84" t="s">
        <v>138</v>
      </c>
      <c r="C37" s="82">
        <v>1130.0497190000001</v>
      </c>
      <c r="D37" s="82">
        <v>855.67836453999996</v>
      </c>
      <c r="E37" s="82">
        <v>176.39228611999999</v>
      </c>
      <c r="F37" s="82">
        <f>E37</f>
        <v>176.39228611999999</v>
      </c>
      <c r="G37" s="82">
        <v>0</v>
      </c>
      <c r="H37" s="85">
        <f t="shared" si="0"/>
        <v>2.2137310984155143E-5</v>
      </c>
    </row>
    <row r="38" spans="2:8">
      <c r="B38" s="84" t="s">
        <v>139</v>
      </c>
      <c r="C38" s="82">
        <v>320.09149500000001</v>
      </c>
      <c r="D38" s="82">
        <v>277.78220599999997</v>
      </c>
      <c r="E38" s="82">
        <v>185.66390708999998</v>
      </c>
      <c r="F38" s="82">
        <f>E38</f>
        <v>185.66390708999998</v>
      </c>
      <c r="G38" s="82">
        <v>0</v>
      </c>
      <c r="H38" s="90">
        <f t="shared" si="0"/>
        <v>2.3300903572328034E-5</v>
      </c>
    </row>
    <row r="39" spans="2:8">
      <c r="B39" s="84" t="s">
        <v>141</v>
      </c>
      <c r="C39" s="82">
        <v>8.4097159999999995</v>
      </c>
      <c r="D39" s="82">
        <v>24.828903350000001</v>
      </c>
      <c r="E39" s="82">
        <v>18.777649960000002</v>
      </c>
      <c r="F39" s="82">
        <f>E39</f>
        <v>18.777649960000002</v>
      </c>
      <c r="G39" s="82">
        <v>0</v>
      </c>
      <c r="H39" s="90">
        <f t="shared" si="0"/>
        <v>2.3566034879401473E-6</v>
      </c>
    </row>
    <row r="40" spans="2:8">
      <c r="B40" s="84" t="s">
        <v>143</v>
      </c>
      <c r="C40" s="82">
        <v>1338.1688340000001</v>
      </c>
      <c r="D40" s="82">
        <v>1141.9886980000001</v>
      </c>
      <c r="E40" s="82">
        <v>1099.9827308599999</v>
      </c>
      <c r="F40" s="82">
        <f t="shared" ref="F40:F43" si="1">E40</f>
        <v>1099.9827308599999</v>
      </c>
      <c r="G40" s="82">
        <v>0</v>
      </c>
      <c r="H40" s="90">
        <f t="shared" si="0"/>
        <v>1.3804832584165416E-4</v>
      </c>
    </row>
    <row r="41" spans="2:8">
      <c r="B41" s="84" t="s">
        <v>144</v>
      </c>
      <c r="C41" s="82">
        <v>2031.4511130000001</v>
      </c>
      <c r="D41" s="82">
        <v>2052.6871580000002</v>
      </c>
      <c r="E41" s="82">
        <v>1791.8568650100003</v>
      </c>
      <c r="F41" s="82">
        <f t="shared" si="1"/>
        <v>1791.8568650100003</v>
      </c>
      <c r="G41" s="82">
        <v>0</v>
      </c>
      <c r="H41" s="90">
        <f t="shared" si="0"/>
        <v>2.2487883984243065E-4</v>
      </c>
    </row>
    <row r="42" spans="2:8">
      <c r="B42" s="84" t="s">
        <v>145</v>
      </c>
      <c r="C42" s="82">
        <v>101.411794</v>
      </c>
      <c r="D42" s="82">
        <v>106.411794</v>
      </c>
      <c r="E42" s="82">
        <v>97.340661890000021</v>
      </c>
      <c r="F42" s="82">
        <f t="shared" si="1"/>
        <v>97.340661890000021</v>
      </c>
      <c r="G42" s="82">
        <v>0</v>
      </c>
      <c r="H42" s="90">
        <f t="shared" si="0"/>
        <v>1.2216296704700986E-5</v>
      </c>
    </row>
    <row r="43" spans="2:8">
      <c r="B43" s="84" t="s">
        <v>146</v>
      </c>
      <c r="C43" s="82">
        <v>1</v>
      </c>
      <c r="D43" s="82">
        <v>1</v>
      </c>
      <c r="E43" s="82">
        <v>0.60308693000000002</v>
      </c>
      <c r="F43" s="82">
        <f t="shared" si="1"/>
        <v>0.60308693000000002</v>
      </c>
      <c r="G43" s="82">
        <v>0</v>
      </c>
      <c r="H43" s="90">
        <f t="shared" si="0"/>
        <v>7.5687680076933091E-8</v>
      </c>
    </row>
    <row r="44" spans="2:8">
      <c r="B44" s="84" t="s">
        <v>254</v>
      </c>
      <c r="C44" s="82">
        <v>30.547778999999998</v>
      </c>
      <c r="D44" s="82">
        <v>45.366580999999996</v>
      </c>
      <c r="E44" s="82">
        <v>32.830236509999985</v>
      </c>
      <c r="F44" s="82">
        <v>0</v>
      </c>
      <c r="G44" s="82">
        <f>E44</f>
        <v>32.830236509999985</v>
      </c>
      <c r="H44" s="90">
        <f t="shared" si="0"/>
        <v>4.1202093996945465E-6</v>
      </c>
    </row>
    <row r="45" spans="2:8">
      <c r="B45" s="84" t="s">
        <v>316</v>
      </c>
      <c r="C45" s="82">
        <v>12</v>
      </c>
      <c r="D45" s="82">
        <v>13.918896</v>
      </c>
      <c r="E45" s="82">
        <v>13.918895589999998</v>
      </c>
      <c r="F45" s="82">
        <f>E45</f>
        <v>13.918895589999998</v>
      </c>
      <c r="G45" s="82">
        <v>0</v>
      </c>
      <c r="H45" s="90">
        <f t="shared" si="0"/>
        <v>1.7468276363411733E-6</v>
      </c>
    </row>
    <row r="46" spans="2:8">
      <c r="B46" s="84" t="s">
        <v>147</v>
      </c>
      <c r="C46" s="82">
        <v>3042.0986069999999</v>
      </c>
      <c r="D46" s="82">
        <v>4243.1370254200001</v>
      </c>
      <c r="E46" s="82">
        <v>3874.9808706899994</v>
      </c>
      <c r="F46" s="82">
        <f>E46</f>
        <v>3874.9808706899994</v>
      </c>
      <c r="G46" s="82">
        <v>0</v>
      </c>
      <c r="H46" s="90">
        <f t="shared" si="0"/>
        <v>4.8631183641306951E-4</v>
      </c>
    </row>
    <row r="47" spans="2:8">
      <c r="B47" s="81" t="s">
        <v>148</v>
      </c>
      <c r="C47" s="87">
        <f>SUM(C48:C55)</f>
        <v>5348.9877800000004</v>
      </c>
      <c r="D47" s="87">
        <f>SUM(D48:D55)</f>
        <v>4318.4954492699999</v>
      </c>
      <c r="E47" s="87">
        <f>SUM(E48:E55)</f>
        <v>3845.9160855999999</v>
      </c>
      <c r="F47" s="87">
        <f>SUM(F48:F55)</f>
        <v>3845.9160855999999</v>
      </c>
      <c r="G47" s="87">
        <f>SUM(G48:G55)</f>
        <v>0</v>
      </c>
      <c r="H47" s="92">
        <f t="shared" si="0"/>
        <v>4.8266419285462479E-4</v>
      </c>
    </row>
    <row r="48" spans="2:8">
      <c r="B48" s="84" t="s">
        <v>149</v>
      </c>
      <c r="C48" s="82">
        <v>260.17793799999998</v>
      </c>
      <c r="D48" s="82">
        <v>312.10490850000002</v>
      </c>
      <c r="E48" s="82">
        <v>289.17393994000003</v>
      </c>
      <c r="F48" s="82">
        <f>E48</f>
        <v>289.17393994000003</v>
      </c>
      <c r="G48" s="82">
        <v>0</v>
      </c>
      <c r="H48" s="90">
        <f t="shared" si="0"/>
        <v>3.6291459098218204E-5</v>
      </c>
    </row>
    <row r="49" spans="2:13">
      <c r="B49" s="84" t="s">
        <v>150</v>
      </c>
      <c r="C49" s="82">
        <v>5.5485429999999996</v>
      </c>
      <c r="D49" s="82">
        <v>5.4505917400000001</v>
      </c>
      <c r="E49" s="82">
        <v>5.3194617399999995</v>
      </c>
      <c r="F49" s="82">
        <f t="shared" ref="F49:F55" si="2">E49</f>
        <v>5.3194617399999995</v>
      </c>
      <c r="G49" s="82">
        <v>0</v>
      </c>
      <c r="H49" s="90">
        <f t="shared" si="0"/>
        <v>6.6759483306760728E-7</v>
      </c>
    </row>
    <row r="50" spans="2:13">
      <c r="B50" s="84" t="s">
        <v>151</v>
      </c>
      <c r="C50" s="82">
        <v>153.29686799999999</v>
      </c>
      <c r="D50" s="82">
        <v>147.862154</v>
      </c>
      <c r="E50" s="82">
        <v>126.12042577</v>
      </c>
      <c r="F50" s="82">
        <f t="shared" si="2"/>
        <v>126.12042577</v>
      </c>
      <c r="G50" s="82">
        <v>0</v>
      </c>
      <c r="H50" s="85">
        <f t="shared" si="0"/>
        <v>1.5828169973516664E-5</v>
      </c>
    </row>
    <row r="51" spans="2:13">
      <c r="B51" s="84" t="s">
        <v>152</v>
      </c>
      <c r="C51" s="82">
        <v>17.3</v>
      </c>
      <c r="D51" s="82">
        <v>11.700714</v>
      </c>
      <c r="E51" s="82">
        <v>7.7122605700000006</v>
      </c>
      <c r="F51" s="82">
        <f t="shared" si="2"/>
        <v>7.7122605700000006</v>
      </c>
      <c r="G51" s="82">
        <v>0</v>
      </c>
      <c r="H51" s="85">
        <f t="shared" si="0"/>
        <v>9.6789215891663514E-7</v>
      </c>
    </row>
    <row r="52" spans="2:13">
      <c r="B52" s="84" t="s">
        <v>255</v>
      </c>
      <c r="C52" s="82">
        <v>4740.9021789999997</v>
      </c>
      <c r="D52" s="82">
        <v>3156.60127964</v>
      </c>
      <c r="E52" s="82">
        <v>2828.9212721199997</v>
      </c>
      <c r="F52" s="82">
        <f t="shared" si="2"/>
        <v>2828.9212721199997</v>
      </c>
      <c r="G52" s="82">
        <v>0</v>
      </c>
      <c r="H52" s="85">
        <f t="shared" si="0"/>
        <v>3.5503088784737732E-4</v>
      </c>
    </row>
    <row r="53" spans="2:13">
      <c r="B53" s="84" t="s">
        <v>256</v>
      </c>
      <c r="C53" s="82">
        <v>6.0446759999999999</v>
      </c>
      <c r="D53" s="82">
        <v>443.18193839999998</v>
      </c>
      <c r="E53" s="82">
        <v>420.47092643000013</v>
      </c>
      <c r="F53" s="82">
        <f t="shared" si="2"/>
        <v>420.47092643000013</v>
      </c>
      <c r="G53" s="82">
        <v>0</v>
      </c>
      <c r="H53" s="85">
        <f t="shared" si="0"/>
        <v>5.2769289762730421E-5</v>
      </c>
    </row>
    <row r="54" spans="2:13">
      <c r="B54" s="84" t="s">
        <v>153</v>
      </c>
      <c r="C54" s="82">
        <v>6.5530090000000003</v>
      </c>
      <c r="D54" s="82">
        <v>4.7595332499999996</v>
      </c>
      <c r="E54" s="82">
        <v>4.6072532500000003</v>
      </c>
      <c r="F54" s="82">
        <f t="shared" si="2"/>
        <v>4.6072532500000003</v>
      </c>
      <c r="G54" s="82">
        <v>0</v>
      </c>
      <c r="H54" s="85">
        <f t="shared" si="0"/>
        <v>5.7821234829182957E-7</v>
      </c>
    </row>
    <row r="55" spans="2:13">
      <c r="B55" s="84" t="s">
        <v>154</v>
      </c>
      <c r="C55" s="82">
        <v>159.16456700000001</v>
      </c>
      <c r="D55" s="82">
        <v>236.83432973999999</v>
      </c>
      <c r="E55" s="82">
        <v>163.59054578000001</v>
      </c>
      <c r="F55" s="82">
        <f t="shared" si="2"/>
        <v>163.59054578000001</v>
      </c>
      <c r="G55" s="82">
        <v>0</v>
      </c>
      <c r="H55" s="85">
        <f t="shared" si="0"/>
        <v>2.0530686832506083E-5</v>
      </c>
    </row>
    <row r="56" spans="2:13">
      <c r="B56" s="94" t="s">
        <v>240</v>
      </c>
      <c r="C56" s="95">
        <f>C16+C19+C32</f>
        <v>142145.48564599999</v>
      </c>
      <c r="D56" s="95">
        <f>D16+D19+D32</f>
        <v>165061.12344847</v>
      </c>
      <c r="E56" s="95">
        <f>E16+E19+E32</f>
        <v>154147.43000565999</v>
      </c>
      <c r="F56" s="95">
        <f>F16+F19+F32</f>
        <v>46800.040013939986</v>
      </c>
      <c r="G56" s="95">
        <f>G16+G19+G32</f>
        <v>107347.38999171999</v>
      </c>
      <c r="H56" s="96">
        <f t="shared" si="0"/>
        <v>1.9345571569507947E-2</v>
      </c>
    </row>
    <row r="57" spans="2:13" ht="15.75" thickBot="1">
      <c r="B57" s="219"/>
      <c r="C57" s="220"/>
      <c r="D57" s="220"/>
      <c r="E57" s="220"/>
      <c r="F57" s="220"/>
      <c r="G57" s="220"/>
      <c r="H57" s="221"/>
      <c r="L57" s="144"/>
      <c r="M57" s="144"/>
    </row>
    <row r="58" spans="2:13" ht="15.75" thickBot="1">
      <c r="B58" s="114" t="s">
        <v>267</v>
      </c>
      <c r="C58" s="151">
        <v>7968099.0273052305</v>
      </c>
      <c r="D58" s="220"/>
      <c r="E58" s="220"/>
      <c r="F58" s="220"/>
      <c r="G58" s="220"/>
      <c r="H58" s="221"/>
    </row>
    <row r="59" spans="2:13" s="144" customFormat="1">
      <c r="B59" s="24" t="s">
        <v>308</v>
      </c>
      <c r="C59" s="145"/>
      <c r="D59" s="145"/>
      <c r="E59" s="145"/>
      <c r="F59" s="145"/>
      <c r="G59" s="145"/>
      <c r="H59" s="146"/>
      <c r="L59" s="76"/>
      <c r="M59" s="76"/>
    </row>
    <row r="60" spans="2:13">
      <c r="B60" s="136" t="s">
        <v>301</v>
      </c>
      <c r="C60" s="147"/>
      <c r="D60" s="147"/>
      <c r="E60" s="147"/>
      <c r="F60" s="147"/>
      <c r="G60" s="144"/>
      <c r="H60" s="144"/>
      <c r="I60" s="144"/>
    </row>
    <row r="61" spans="2:13" ht="24" customHeight="1">
      <c r="B61" s="208" t="s">
        <v>2020</v>
      </c>
      <c r="C61" s="208"/>
      <c r="D61" s="208"/>
      <c r="E61" s="208"/>
      <c r="F61" s="148"/>
      <c r="G61" s="144"/>
      <c r="H61" s="144"/>
      <c r="I61" s="144"/>
    </row>
    <row r="62" spans="2:13" ht="15.75" customHeight="1">
      <c r="B62" s="186" t="s">
        <v>1962</v>
      </c>
      <c r="C62" s="186"/>
      <c r="D62" s="186"/>
      <c r="E62" s="186"/>
      <c r="F62" s="186"/>
      <c r="G62" s="186"/>
      <c r="H62" s="144"/>
      <c r="I62" s="144"/>
    </row>
    <row r="63" spans="2:13" ht="27.75" customHeight="1">
      <c r="B63" s="186" t="s">
        <v>1963</v>
      </c>
      <c r="C63" s="186"/>
      <c r="D63" s="186"/>
      <c r="E63" s="186"/>
      <c r="F63" s="161"/>
      <c r="G63" s="161"/>
      <c r="H63" s="161"/>
      <c r="I63" s="144"/>
    </row>
    <row r="64" spans="2:13">
      <c r="B64" s="26" t="s">
        <v>310</v>
      </c>
      <c r="C64" s="23"/>
      <c r="D64" s="23"/>
      <c r="E64" s="23"/>
      <c r="F64" s="23"/>
    </row>
    <row r="65" spans="8:9">
      <c r="H65" s="86"/>
      <c r="I65" s="86"/>
    </row>
    <row r="67" spans="8:9">
      <c r="H67" s="86"/>
    </row>
    <row r="68" spans="8:9">
      <c r="H68" s="86"/>
    </row>
    <row r="69" spans="8:9">
      <c r="H69" s="86"/>
    </row>
    <row r="70" spans="8:9">
      <c r="H70" s="97"/>
    </row>
    <row r="71" spans="8:9">
      <c r="H71" s="97"/>
    </row>
    <row r="75" spans="8:9">
      <c r="H75" s="86"/>
    </row>
  </sheetData>
  <mergeCells count="18">
    <mergeCell ref="G11:G14"/>
    <mergeCell ref="H11:H14"/>
    <mergeCell ref="B63:E63"/>
    <mergeCell ref="D11:D14"/>
    <mergeCell ref="B7:H7"/>
    <mergeCell ref="B61:E61"/>
    <mergeCell ref="B62:G62"/>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K1910"/>
  <sheetViews>
    <sheetView showGridLines="0" workbookViewId="0">
      <selection activeCell="G22" sqref="G22"/>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9" s="149" customFormat="1" ht="27.75">
      <c r="A1" s="214" t="s">
        <v>1966</v>
      </c>
      <c r="B1" s="214"/>
      <c r="C1" s="214"/>
      <c r="D1" s="214"/>
      <c r="E1" s="214"/>
      <c r="F1" s="214"/>
    </row>
    <row r="2" spans="1:9" s="149" customFormat="1" ht="20.25">
      <c r="A2" s="215" t="s">
        <v>0</v>
      </c>
      <c r="B2" s="215"/>
      <c r="C2" s="215"/>
      <c r="D2" s="215"/>
      <c r="E2" s="215"/>
      <c r="F2" s="215"/>
    </row>
    <row r="3" spans="1:9" s="149" customFormat="1">
      <c r="A3" s="216" t="s">
        <v>1</v>
      </c>
      <c r="B3" s="216"/>
      <c r="C3" s="216"/>
      <c r="D3" s="216"/>
      <c r="E3" s="216"/>
      <c r="F3" s="216"/>
    </row>
    <row r="4" spans="1:9" s="149" customFormat="1">
      <c r="A4" s="103"/>
      <c r="B4" s="103"/>
      <c r="C4" s="103"/>
      <c r="D4" s="103"/>
      <c r="E4" s="103"/>
      <c r="F4" s="103"/>
    </row>
    <row r="5" spans="1:9" s="149" customFormat="1" ht="18.75">
      <c r="A5" s="217" t="s">
        <v>22</v>
      </c>
      <c r="B5" s="217"/>
      <c r="C5" s="217"/>
      <c r="D5" s="217"/>
      <c r="E5" s="217"/>
      <c r="F5" s="217"/>
    </row>
    <row r="6" spans="1:9" s="149" customFormat="1" ht="18.75">
      <c r="A6" s="218" t="s">
        <v>2010</v>
      </c>
      <c r="B6" s="218"/>
      <c r="C6" s="218"/>
      <c r="D6" s="218"/>
      <c r="E6" s="218"/>
      <c r="F6" s="218"/>
    </row>
    <row r="7" spans="1:9" s="149" customFormat="1" ht="18.75">
      <c r="A7" s="210" t="s">
        <v>2019</v>
      </c>
      <c r="B7" s="210"/>
      <c r="C7" s="210"/>
      <c r="D7" s="210"/>
      <c r="E7" s="210"/>
      <c r="F7" s="210"/>
    </row>
    <row r="8" spans="1:9" s="149" customFormat="1" ht="18.75">
      <c r="A8" s="188" t="s">
        <v>275</v>
      </c>
      <c r="B8" s="188"/>
      <c r="C8" s="188"/>
      <c r="D8" s="188"/>
      <c r="E8" s="188"/>
      <c r="F8" s="188"/>
    </row>
    <row r="9" spans="1:9" s="149" customFormat="1" ht="15.75">
      <c r="A9" s="211" t="s">
        <v>4</v>
      </c>
      <c r="B9" s="211"/>
      <c r="C9" s="211"/>
      <c r="D9" s="211"/>
      <c r="E9" s="211"/>
      <c r="F9" s="211"/>
    </row>
    <row r="10" spans="1:9" s="149" customFormat="1">
      <c r="A10" s="103"/>
      <c r="B10" s="103"/>
      <c r="C10" s="103"/>
      <c r="D10" s="103"/>
      <c r="E10" s="103"/>
      <c r="F10" s="103"/>
    </row>
    <row r="12" spans="1:9">
      <c r="C12" s="212" t="s">
        <v>5</v>
      </c>
      <c r="D12" s="98" t="s">
        <v>312</v>
      </c>
      <c r="E12" s="213" t="s">
        <v>1961</v>
      </c>
      <c r="F12" s="213" t="s">
        <v>299</v>
      </c>
    </row>
    <row r="13" spans="1:9">
      <c r="C13" s="212"/>
      <c r="D13" s="104" t="s">
        <v>275</v>
      </c>
      <c r="E13" s="213"/>
      <c r="F13" s="213"/>
    </row>
    <row r="14" spans="1:9">
      <c r="C14" s="112" t="s">
        <v>239</v>
      </c>
      <c r="D14" s="112">
        <v>79003383385</v>
      </c>
      <c r="E14" s="112">
        <v>106157700791.09009</v>
      </c>
      <c r="F14" s="112">
        <v>89806300950.610016</v>
      </c>
    </row>
    <row r="15" spans="1:9">
      <c r="C15" s="67" t="s">
        <v>321</v>
      </c>
      <c r="D15" s="167">
        <v>6834958632</v>
      </c>
      <c r="E15" s="167">
        <v>12958533954.690001</v>
      </c>
      <c r="F15" s="167">
        <v>11769776241.110004</v>
      </c>
    </row>
    <row r="16" spans="1:9">
      <c r="C16" s="176" t="s">
        <v>322</v>
      </c>
      <c r="D16" s="177">
        <v>4863809031</v>
      </c>
      <c r="E16" s="177">
        <v>8879894981.4099998</v>
      </c>
      <c r="F16" s="177">
        <v>8438865141.9700022</v>
      </c>
      <c r="H16" s="166"/>
      <c r="I16" s="11"/>
    </row>
    <row r="17" spans="3:6">
      <c r="C17" s="178" t="s">
        <v>361</v>
      </c>
      <c r="D17" s="177">
        <v>241517712</v>
      </c>
      <c r="E17" s="177">
        <v>241517712</v>
      </c>
      <c r="F17" s="177">
        <v>241517712</v>
      </c>
    </row>
    <row r="18" spans="3:6">
      <c r="C18" s="178" t="s">
        <v>362</v>
      </c>
      <c r="D18" s="177">
        <v>700000000</v>
      </c>
      <c r="E18" s="177">
        <v>292192632</v>
      </c>
      <c r="F18" s="177">
        <v>288735226.35000002</v>
      </c>
    </row>
    <row r="19" spans="3:6">
      <c r="C19" s="178" t="s">
        <v>363</v>
      </c>
      <c r="D19" s="177">
        <v>12373947</v>
      </c>
      <c r="E19" s="177">
        <v>12299158.02</v>
      </c>
      <c r="F19" s="177">
        <v>0</v>
      </c>
    </row>
    <row r="20" spans="3:6">
      <c r="C20" s="178" t="s">
        <v>364</v>
      </c>
      <c r="D20" s="177">
        <v>24586631</v>
      </c>
      <c r="E20" s="177">
        <v>0</v>
      </c>
      <c r="F20" s="177">
        <v>0</v>
      </c>
    </row>
    <row r="21" spans="3:6">
      <c r="C21" s="178" t="s">
        <v>1897</v>
      </c>
      <c r="D21" s="177">
        <v>0</v>
      </c>
      <c r="E21" s="177">
        <v>33275189</v>
      </c>
      <c r="F21" s="177">
        <v>22540501.489999998</v>
      </c>
    </row>
    <row r="22" spans="3:6">
      <c r="C22" s="178" t="s">
        <v>365</v>
      </c>
      <c r="D22" s="177">
        <v>300000000</v>
      </c>
      <c r="E22" s="177">
        <v>0.72</v>
      </c>
      <c r="F22" s="177">
        <v>0</v>
      </c>
    </row>
    <row r="23" spans="3:6">
      <c r="C23" s="178" t="s">
        <v>366</v>
      </c>
      <c r="D23" s="177">
        <v>20000000</v>
      </c>
      <c r="E23" s="177">
        <v>85478721</v>
      </c>
      <c r="F23" s="177">
        <v>40365510.769999996</v>
      </c>
    </row>
    <row r="24" spans="3:6">
      <c r="C24" s="178" t="s">
        <v>367</v>
      </c>
      <c r="D24" s="177">
        <v>662449960</v>
      </c>
      <c r="E24" s="177">
        <v>86204824.519999996</v>
      </c>
      <c r="F24" s="177">
        <v>74289634.890000001</v>
      </c>
    </row>
    <row r="25" spans="3:6">
      <c r="C25" s="178" t="s">
        <v>368</v>
      </c>
      <c r="D25" s="177">
        <v>34295224</v>
      </c>
      <c r="E25" s="177">
        <v>15000000</v>
      </c>
      <c r="F25" s="177">
        <v>15000000</v>
      </c>
    </row>
    <row r="26" spans="3:6">
      <c r="C26" s="178" t="s">
        <v>369</v>
      </c>
      <c r="D26" s="177">
        <v>0</v>
      </c>
      <c r="E26" s="177">
        <v>20097168.460000001</v>
      </c>
      <c r="F26" s="177">
        <v>19490755.879999999</v>
      </c>
    </row>
    <row r="27" spans="3:6">
      <c r="C27" s="178" t="s">
        <v>370</v>
      </c>
      <c r="D27" s="177">
        <v>0</v>
      </c>
      <c r="E27" s="177">
        <v>7865869.9199999999</v>
      </c>
      <c r="F27" s="177">
        <v>7865869.9199999999</v>
      </c>
    </row>
    <row r="28" spans="3:6">
      <c r="C28" s="178" t="s">
        <v>371</v>
      </c>
      <c r="D28" s="177">
        <v>7273652</v>
      </c>
      <c r="E28" s="177">
        <v>7273651.5999999996</v>
      </c>
      <c r="F28" s="177">
        <v>0</v>
      </c>
    </row>
    <row r="29" spans="3:6">
      <c r="C29" s="178" t="s">
        <v>372</v>
      </c>
      <c r="D29" s="177">
        <v>100000000</v>
      </c>
      <c r="E29" s="177">
        <v>634146184</v>
      </c>
      <c r="F29" s="177">
        <v>634146184</v>
      </c>
    </row>
    <row r="30" spans="3:6">
      <c r="C30" s="178" t="s">
        <v>373</v>
      </c>
      <c r="D30" s="177">
        <v>1235409</v>
      </c>
      <c r="E30" s="177">
        <v>5750540</v>
      </c>
      <c r="F30" s="177">
        <v>2845453.45</v>
      </c>
    </row>
    <row r="31" spans="3:6">
      <c r="C31" s="178" t="s">
        <v>374</v>
      </c>
      <c r="D31" s="177">
        <v>8415087</v>
      </c>
      <c r="E31" s="177">
        <v>1</v>
      </c>
      <c r="F31" s="177">
        <v>0</v>
      </c>
    </row>
    <row r="32" spans="3:6">
      <c r="C32" s="178" t="s">
        <v>375</v>
      </c>
      <c r="D32" s="177">
        <v>0</v>
      </c>
      <c r="E32" s="177">
        <v>10024941.26</v>
      </c>
      <c r="F32" s="177">
        <v>10024940.810000001</v>
      </c>
    </row>
    <row r="33" spans="3:6">
      <c r="C33" s="178" t="s">
        <v>376</v>
      </c>
      <c r="D33" s="177">
        <v>6705517</v>
      </c>
      <c r="E33" s="177">
        <v>7848000</v>
      </c>
      <c r="F33" s="177">
        <v>6436824.29</v>
      </c>
    </row>
    <row r="34" spans="3:6">
      <c r="C34" s="178" t="s">
        <v>377</v>
      </c>
      <c r="D34" s="177">
        <v>0</v>
      </c>
      <c r="E34" s="177">
        <v>13867250.299999999</v>
      </c>
      <c r="F34" s="177">
        <v>4993463.09</v>
      </c>
    </row>
    <row r="35" spans="3:6">
      <c r="C35" s="178" t="s">
        <v>378</v>
      </c>
      <c r="D35" s="177">
        <v>161911169</v>
      </c>
      <c r="E35" s="177">
        <v>28271708</v>
      </c>
      <c r="F35" s="177">
        <v>28271707.149999999</v>
      </c>
    </row>
    <row r="36" spans="3:6">
      <c r="C36" s="178" t="s">
        <v>379</v>
      </c>
      <c r="D36" s="177">
        <v>114305</v>
      </c>
      <c r="E36" s="177">
        <v>0</v>
      </c>
      <c r="F36" s="177">
        <v>0</v>
      </c>
    </row>
    <row r="37" spans="3:6">
      <c r="C37" s="178" t="s">
        <v>380</v>
      </c>
      <c r="D37" s="177">
        <v>200183491</v>
      </c>
      <c r="E37" s="177">
        <v>226086405</v>
      </c>
      <c r="F37" s="177">
        <v>226012590</v>
      </c>
    </row>
    <row r="38" spans="3:6">
      <c r="C38" s="178" t="s">
        <v>381</v>
      </c>
      <c r="D38" s="177">
        <v>110000000</v>
      </c>
      <c r="E38" s="177">
        <v>170506490.77000001</v>
      </c>
      <c r="F38" s="177">
        <v>132435941.32999998</v>
      </c>
    </row>
    <row r="39" spans="3:6">
      <c r="C39" s="178" t="s">
        <v>382</v>
      </c>
      <c r="D39" s="177">
        <v>0</v>
      </c>
      <c r="E39" s="177">
        <v>4710480.9400000004</v>
      </c>
      <c r="F39" s="177">
        <v>4710480.47</v>
      </c>
    </row>
    <row r="40" spans="3:6">
      <c r="C40" s="178" t="s">
        <v>383</v>
      </c>
      <c r="D40" s="177">
        <v>30000000</v>
      </c>
      <c r="E40" s="177">
        <v>254830000</v>
      </c>
      <c r="F40" s="177">
        <v>254829999.78999999</v>
      </c>
    </row>
    <row r="41" spans="3:6">
      <c r="C41" s="178" t="s">
        <v>384</v>
      </c>
      <c r="D41" s="177">
        <v>45904934</v>
      </c>
      <c r="E41" s="177">
        <v>71734416</v>
      </c>
      <c r="F41" s="177">
        <v>71734415.079999998</v>
      </c>
    </row>
    <row r="42" spans="3:6">
      <c r="C42" s="178" t="s">
        <v>385</v>
      </c>
      <c r="D42" s="177">
        <v>2865375</v>
      </c>
      <c r="E42" s="177">
        <v>2000000</v>
      </c>
      <c r="F42" s="177">
        <v>1418778.46</v>
      </c>
    </row>
    <row r="43" spans="3:6">
      <c r="C43" s="178" t="s">
        <v>386</v>
      </c>
      <c r="D43" s="177">
        <v>46244296</v>
      </c>
      <c r="E43" s="177">
        <v>46244296</v>
      </c>
      <c r="F43" s="177">
        <v>46244296</v>
      </c>
    </row>
    <row r="44" spans="3:6">
      <c r="C44" s="178" t="s">
        <v>387</v>
      </c>
      <c r="D44" s="177">
        <v>23765179</v>
      </c>
      <c r="E44" s="177">
        <v>0</v>
      </c>
      <c r="F44" s="177">
        <v>0</v>
      </c>
    </row>
    <row r="45" spans="3:6">
      <c r="C45" s="178" t="s">
        <v>388</v>
      </c>
      <c r="D45" s="177">
        <v>4000000</v>
      </c>
      <c r="E45" s="177">
        <v>590042293</v>
      </c>
      <c r="F45" s="177">
        <v>590042293</v>
      </c>
    </row>
    <row r="46" spans="3:6">
      <c r="C46" s="178" t="s">
        <v>389</v>
      </c>
      <c r="D46" s="177">
        <v>0</v>
      </c>
      <c r="E46" s="177">
        <v>10317970.949999999</v>
      </c>
      <c r="F46" s="177">
        <v>10317970.4</v>
      </c>
    </row>
    <row r="47" spans="3:6">
      <c r="C47" s="178" t="s">
        <v>390</v>
      </c>
      <c r="D47" s="177">
        <v>41404153</v>
      </c>
      <c r="E47" s="177">
        <v>11901975.199999999</v>
      </c>
      <c r="F47" s="177">
        <v>11901973.300000001</v>
      </c>
    </row>
    <row r="48" spans="3:6">
      <c r="C48" s="178" t="s">
        <v>391</v>
      </c>
      <c r="D48" s="177">
        <v>679693856</v>
      </c>
      <c r="E48" s="177">
        <v>1116140781.24</v>
      </c>
      <c r="F48" s="177">
        <v>1116140779.6499999</v>
      </c>
    </row>
    <row r="49" spans="3:6">
      <c r="C49" s="178" t="s">
        <v>392</v>
      </c>
      <c r="D49" s="177">
        <v>1000000</v>
      </c>
      <c r="E49" s="177">
        <v>0</v>
      </c>
      <c r="F49" s="177">
        <v>0</v>
      </c>
    </row>
    <row r="50" spans="3:6">
      <c r="C50" s="178" t="s">
        <v>393</v>
      </c>
      <c r="D50" s="177">
        <v>20934524</v>
      </c>
      <c r="E50" s="177">
        <v>52968318.319999993</v>
      </c>
      <c r="F50" s="177">
        <v>52968317.920000002</v>
      </c>
    </row>
    <row r="51" spans="3:6">
      <c r="C51" s="178" t="s">
        <v>394</v>
      </c>
      <c r="D51" s="177">
        <v>212013478</v>
      </c>
      <c r="E51" s="177">
        <v>535273587.00999999</v>
      </c>
      <c r="F51" s="177">
        <v>535273586.10999995</v>
      </c>
    </row>
    <row r="52" spans="3:6">
      <c r="C52" s="178" t="s">
        <v>395</v>
      </c>
      <c r="D52" s="177">
        <v>3750000</v>
      </c>
      <c r="E52" s="177">
        <v>1220544</v>
      </c>
      <c r="F52" s="177">
        <v>1220543.08</v>
      </c>
    </row>
    <row r="53" spans="3:6">
      <c r="C53" s="178" t="s">
        <v>1969</v>
      </c>
      <c r="D53" s="177">
        <v>0</v>
      </c>
      <c r="E53" s="177">
        <v>1230727278.75</v>
      </c>
      <c r="F53" s="177">
        <v>1150860932.97</v>
      </c>
    </row>
    <row r="54" spans="3:6">
      <c r="C54" s="178" t="s">
        <v>396</v>
      </c>
      <c r="D54" s="177">
        <v>7143615</v>
      </c>
      <c r="E54" s="177">
        <v>121</v>
      </c>
      <c r="F54" s="177">
        <v>0</v>
      </c>
    </row>
    <row r="55" spans="3:6">
      <c r="C55" s="178" t="s">
        <v>397</v>
      </c>
      <c r="D55" s="177">
        <v>0</v>
      </c>
      <c r="E55" s="177">
        <v>30797206.050000001</v>
      </c>
      <c r="F55" s="177">
        <v>30422102.620000001</v>
      </c>
    </row>
    <row r="56" spans="3:6">
      <c r="C56" s="178" t="s">
        <v>398</v>
      </c>
      <c r="D56" s="177">
        <v>0</v>
      </c>
      <c r="E56" s="177">
        <v>4126764.74</v>
      </c>
      <c r="F56" s="177">
        <v>4121928.24</v>
      </c>
    </row>
    <row r="57" spans="3:6">
      <c r="C57" s="178" t="s">
        <v>399</v>
      </c>
      <c r="D57" s="177">
        <v>11563777</v>
      </c>
      <c r="E57" s="177">
        <v>3179180</v>
      </c>
      <c r="F57" s="177">
        <v>3179179.47</v>
      </c>
    </row>
    <row r="58" spans="3:6">
      <c r="C58" s="178" t="s">
        <v>400</v>
      </c>
      <c r="D58" s="177">
        <v>0</v>
      </c>
      <c r="E58" s="177">
        <v>7327450.75</v>
      </c>
      <c r="F58" s="177">
        <v>0</v>
      </c>
    </row>
    <row r="59" spans="3:6">
      <c r="C59" s="178" t="s">
        <v>401</v>
      </c>
      <c r="D59" s="177">
        <v>0</v>
      </c>
      <c r="E59" s="177">
        <v>4461745.54</v>
      </c>
      <c r="F59" s="177">
        <v>4461745.2699999996</v>
      </c>
    </row>
    <row r="60" spans="3:6">
      <c r="C60" s="178" t="s">
        <v>1947</v>
      </c>
      <c r="D60" s="177">
        <v>0</v>
      </c>
      <c r="E60" s="177">
        <v>120000000</v>
      </c>
      <c r="F60" s="177">
        <v>117891369.24000001</v>
      </c>
    </row>
    <row r="61" spans="3:6">
      <c r="C61" s="178" t="s">
        <v>1970</v>
      </c>
      <c r="D61" s="177">
        <v>0</v>
      </c>
      <c r="E61" s="177">
        <v>89020502.010000005</v>
      </c>
      <c r="F61" s="177">
        <v>78144500.010000005</v>
      </c>
    </row>
    <row r="62" spans="3:6">
      <c r="C62" s="178" t="s">
        <v>1948</v>
      </c>
      <c r="D62" s="177">
        <v>0</v>
      </c>
      <c r="E62" s="177">
        <v>16890432</v>
      </c>
      <c r="F62" s="177">
        <v>16890431.039999999</v>
      </c>
    </row>
    <row r="63" spans="3:6">
      <c r="C63" s="178" t="s">
        <v>1898</v>
      </c>
      <c r="D63" s="177">
        <v>0</v>
      </c>
      <c r="E63" s="177">
        <v>50369378</v>
      </c>
      <c r="F63" s="177">
        <v>12803781.010000002</v>
      </c>
    </row>
    <row r="64" spans="3:6">
      <c r="C64" s="178" t="s">
        <v>402</v>
      </c>
      <c r="D64" s="177">
        <v>39721620</v>
      </c>
      <c r="E64" s="177">
        <v>0</v>
      </c>
      <c r="F64" s="177">
        <v>0</v>
      </c>
    </row>
    <row r="65" spans="3:6">
      <c r="C65" s="178" t="s">
        <v>403</v>
      </c>
      <c r="D65" s="177">
        <v>22199522</v>
      </c>
      <c r="E65" s="177">
        <v>15649330</v>
      </c>
      <c r="F65" s="177">
        <v>15649329.08</v>
      </c>
    </row>
    <row r="66" spans="3:6">
      <c r="C66" s="178" t="s">
        <v>404</v>
      </c>
      <c r="D66" s="177">
        <v>676036</v>
      </c>
      <c r="E66" s="177">
        <v>0</v>
      </c>
      <c r="F66" s="177">
        <v>0</v>
      </c>
    </row>
    <row r="67" spans="3:6">
      <c r="C67" s="178" t="s">
        <v>2021</v>
      </c>
      <c r="D67" s="177">
        <v>0</v>
      </c>
      <c r="E67" s="177">
        <v>17000000</v>
      </c>
      <c r="F67" s="177">
        <v>0</v>
      </c>
    </row>
    <row r="68" spans="3:6">
      <c r="C68" s="178" t="s">
        <v>405</v>
      </c>
      <c r="D68" s="177">
        <v>9841932</v>
      </c>
      <c r="E68" s="177">
        <v>4841932</v>
      </c>
      <c r="F68" s="177">
        <v>4280103.04</v>
      </c>
    </row>
    <row r="69" spans="3:6">
      <c r="C69" s="178" t="s">
        <v>406</v>
      </c>
      <c r="D69" s="177">
        <v>153476435</v>
      </c>
      <c r="E69" s="177">
        <v>122190648.53999999</v>
      </c>
      <c r="F69" s="177">
        <v>122188658.65000001</v>
      </c>
    </row>
    <row r="70" spans="3:6">
      <c r="C70" s="178" t="s">
        <v>407</v>
      </c>
      <c r="D70" s="177">
        <v>70000000</v>
      </c>
      <c r="E70" s="177">
        <v>67838700</v>
      </c>
      <c r="F70" s="177">
        <v>10120657.390000001</v>
      </c>
    </row>
    <row r="71" spans="3:6">
      <c r="C71" s="178" t="s">
        <v>408</v>
      </c>
      <c r="D71" s="177">
        <v>26866592</v>
      </c>
      <c r="E71" s="177">
        <v>0.65</v>
      </c>
      <c r="F71" s="177">
        <v>0</v>
      </c>
    </row>
    <row r="72" spans="3:6">
      <c r="C72" s="178" t="s">
        <v>409</v>
      </c>
      <c r="D72" s="177">
        <v>35594550</v>
      </c>
      <c r="E72" s="177">
        <v>79918878</v>
      </c>
      <c r="F72" s="177">
        <v>73780069.849999994</v>
      </c>
    </row>
    <row r="73" spans="3:6">
      <c r="C73" s="178" t="s">
        <v>410</v>
      </c>
      <c r="D73" s="177">
        <v>100000000</v>
      </c>
      <c r="E73" s="177">
        <v>109387778</v>
      </c>
      <c r="F73" s="177">
        <v>109387777.18000001</v>
      </c>
    </row>
    <row r="74" spans="3:6">
      <c r="C74" s="178" t="s">
        <v>411</v>
      </c>
      <c r="D74" s="177">
        <v>24095551</v>
      </c>
      <c r="E74" s="177">
        <v>45402551</v>
      </c>
      <c r="F74" s="177">
        <v>45402221.5</v>
      </c>
    </row>
    <row r="75" spans="3:6">
      <c r="C75" s="178" t="s">
        <v>1868</v>
      </c>
      <c r="D75" s="177">
        <v>0</v>
      </c>
      <c r="E75" s="177">
        <v>1852755</v>
      </c>
      <c r="F75" s="177">
        <v>0</v>
      </c>
    </row>
    <row r="76" spans="3:6">
      <c r="C76" s="178" t="s">
        <v>412</v>
      </c>
      <c r="D76" s="177">
        <v>12659528</v>
      </c>
      <c r="E76" s="177">
        <v>4318427</v>
      </c>
      <c r="F76" s="177">
        <v>2803677</v>
      </c>
    </row>
    <row r="77" spans="3:6">
      <c r="C77" s="178" t="s">
        <v>413</v>
      </c>
      <c r="D77" s="177">
        <v>5403355</v>
      </c>
      <c r="E77" s="177">
        <v>0</v>
      </c>
      <c r="F77" s="177">
        <v>0</v>
      </c>
    </row>
    <row r="78" spans="3:6">
      <c r="C78" s="178" t="s">
        <v>414</v>
      </c>
      <c r="D78" s="177">
        <v>1768693</v>
      </c>
      <c r="E78" s="177">
        <v>0</v>
      </c>
      <c r="F78" s="177">
        <v>0</v>
      </c>
    </row>
    <row r="79" spans="3:6">
      <c r="C79" s="178" t="s">
        <v>415</v>
      </c>
      <c r="D79" s="177">
        <v>8125000</v>
      </c>
      <c r="E79" s="177">
        <v>3000000</v>
      </c>
      <c r="F79" s="177">
        <v>3000000</v>
      </c>
    </row>
    <row r="80" spans="3:6">
      <c r="C80" s="178" t="s">
        <v>1949</v>
      </c>
      <c r="D80" s="177">
        <v>0</v>
      </c>
      <c r="E80" s="177">
        <v>131294960</v>
      </c>
      <c r="F80" s="177">
        <v>131294959.45</v>
      </c>
    </row>
    <row r="81" spans="3:6">
      <c r="C81" s="178" t="s">
        <v>416</v>
      </c>
      <c r="D81" s="177">
        <v>41838481</v>
      </c>
      <c r="E81" s="177">
        <v>19851656</v>
      </c>
      <c r="F81" s="177">
        <v>19478533.850000001</v>
      </c>
    </row>
    <row r="82" spans="3:6">
      <c r="C82" s="178" t="s">
        <v>417</v>
      </c>
      <c r="D82" s="177">
        <v>0</v>
      </c>
      <c r="E82" s="177">
        <v>1387354.8</v>
      </c>
      <c r="F82" s="177">
        <v>1387254.8</v>
      </c>
    </row>
    <row r="83" spans="3:6">
      <c r="C83" s="178" t="s">
        <v>436</v>
      </c>
      <c r="D83" s="177">
        <v>0</v>
      </c>
      <c r="E83" s="177">
        <v>101153627.83</v>
      </c>
      <c r="F83" s="177">
        <v>28365710.379999999</v>
      </c>
    </row>
    <row r="84" spans="3:6">
      <c r="C84" s="178" t="s">
        <v>418</v>
      </c>
      <c r="D84" s="177">
        <v>3655506</v>
      </c>
      <c r="E84" s="177">
        <v>1</v>
      </c>
      <c r="F84" s="177">
        <v>0</v>
      </c>
    </row>
    <row r="85" spans="3:6">
      <c r="C85" s="178" t="s">
        <v>419</v>
      </c>
      <c r="D85" s="177">
        <v>6149974</v>
      </c>
      <c r="E85" s="177">
        <v>5579197</v>
      </c>
      <c r="F85" s="177">
        <v>5531196.2199999997</v>
      </c>
    </row>
    <row r="86" spans="3:6">
      <c r="C86" s="178" t="s">
        <v>420</v>
      </c>
      <c r="D86" s="177">
        <v>332217190</v>
      </c>
      <c r="E86" s="177">
        <v>415308235</v>
      </c>
      <c r="F86" s="177">
        <v>415308234.35000002</v>
      </c>
    </row>
    <row r="87" spans="3:6">
      <c r="C87" s="178" t="s">
        <v>421</v>
      </c>
      <c r="D87" s="177">
        <v>8067310</v>
      </c>
      <c r="E87" s="177">
        <v>606853</v>
      </c>
      <c r="F87" s="177">
        <v>606852.31999999995</v>
      </c>
    </row>
    <row r="88" spans="3:6">
      <c r="C88" s="178" t="s">
        <v>422</v>
      </c>
      <c r="D88" s="177">
        <v>8726494</v>
      </c>
      <c r="E88" s="177">
        <v>3849031</v>
      </c>
      <c r="F88" s="177">
        <v>3817787.58</v>
      </c>
    </row>
    <row r="89" spans="3:6">
      <c r="C89" s="178" t="s">
        <v>423</v>
      </c>
      <c r="D89" s="177">
        <v>27287191</v>
      </c>
      <c r="E89" s="177">
        <v>30773881</v>
      </c>
      <c r="F89" s="177">
        <v>30773878.309999999</v>
      </c>
    </row>
    <row r="90" spans="3:6">
      <c r="C90" s="178" t="s">
        <v>424</v>
      </c>
      <c r="D90" s="177">
        <v>8726494</v>
      </c>
      <c r="E90" s="177">
        <v>7496599</v>
      </c>
      <c r="F90" s="177">
        <v>7456610.25</v>
      </c>
    </row>
    <row r="91" spans="3:6">
      <c r="C91" s="178" t="s">
        <v>425</v>
      </c>
      <c r="D91" s="177">
        <v>11067494</v>
      </c>
      <c r="E91" s="177">
        <v>21490</v>
      </c>
      <c r="F91" s="177">
        <v>0</v>
      </c>
    </row>
    <row r="92" spans="3:6">
      <c r="C92" s="178" t="s">
        <v>426</v>
      </c>
      <c r="D92" s="177">
        <v>4221977</v>
      </c>
      <c r="E92" s="177">
        <v>1500000</v>
      </c>
      <c r="F92" s="177">
        <v>0</v>
      </c>
    </row>
    <row r="93" spans="3:6">
      <c r="C93" s="178" t="s">
        <v>427</v>
      </c>
      <c r="D93" s="177">
        <v>7010838</v>
      </c>
      <c r="E93" s="177">
        <v>0</v>
      </c>
      <c r="F93" s="177">
        <v>0</v>
      </c>
    </row>
    <row r="94" spans="3:6">
      <c r="C94" s="178" t="s">
        <v>428</v>
      </c>
      <c r="D94" s="177">
        <v>498000</v>
      </c>
      <c r="E94" s="177">
        <v>0</v>
      </c>
      <c r="F94" s="177">
        <v>0</v>
      </c>
    </row>
    <row r="95" spans="3:6">
      <c r="C95" s="178" t="s">
        <v>429</v>
      </c>
      <c r="D95" s="177">
        <v>172567977</v>
      </c>
      <c r="E95" s="177">
        <v>1536589148</v>
      </c>
      <c r="F95" s="177">
        <v>1536589145.9800003</v>
      </c>
    </row>
    <row r="96" spans="3:6">
      <c r="C96" s="178" t="s">
        <v>430</v>
      </c>
      <c r="D96" s="177">
        <v>0</v>
      </c>
      <c r="E96" s="177">
        <v>1090778.52</v>
      </c>
      <c r="F96" s="177">
        <v>1090766.24</v>
      </c>
    </row>
    <row r="97" spans="3:6">
      <c r="C97" s="176" t="s">
        <v>323</v>
      </c>
      <c r="D97" s="177">
        <v>256200000</v>
      </c>
      <c r="E97" s="177">
        <v>68989907.689999998</v>
      </c>
      <c r="F97" s="177">
        <v>27306869.920000002</v>
      </c>
    </row>
    <row r="98" spans="3:6">
      <c r="C98" s="178" t="s">
        <v>431</v>
      </c>
      <c r="D98" s="177">
        <v>0</v>
      </c>
      <c r="E98" s="177">
        <v>49361681</v>
      </c>
      <c r="F98" s="177">
        <v>15641211.41</v>
      </c>
    </row>
    <row r="99" spans="3:6">
      <c r="C99" s="178" t="s">
        <v>432</v>
      </c>
      <c r="D99" s="177">
        <v>256200000</v>
      </c>
      <c r="E99" s="177">
        <v>1092790.99</v>
      </c>
      <c r="F99" s="177">
        <v>0</v>
      </c>
    </row>
    <row r="100" spans="3:6">
      <c r="C100" s="178" t="s">
        <v>433</v>
      </c>
      <c r="D100" s="177">
        <v>0</v>
      </c>
      <c r="E100" s="177">
        <v>18535435.699999999</v>
      </c>
      <c r="F100" s="177">
        <v>11665658.51</v>
      </c>
    </row>
    <row r="101" spans="3:6">
      <c r="C101" s="176" t="s">
        <v>324</v>
      </c>
      <c r="D101" s="177">
        <v>0</v>
      </c>
      <c r="E101" s="177">
        <v>1243322608.04</v>
      </c>
      <c r="F101" s="177">
        <v>1029037225.1400001</v>
      </c>
    </row>
    <row r="102" spans="3:6">
      <c r="C102" s="178" t="s">
        <v>391</v>
      </c>
      <c r="D102" s="177">
        <v>0</v>
      </c>
      <c r="E102" s="177">
        <v>201197865.04000002</v>
      </c>
      <c r="F102" s="177">
        <v>201197865</v>
      </c>
    </row>
    <row r="103" spans="3:6">
      <c r="C103" s="178" t="s">
        <v>406</v>
      </c>
      <c r="D103" s="177">
        <v>0</v>
      </c>
      <c r="E103" s="177">
        <v>74779120</v>
      </c>
      <c r="F103" s="177">
        <v>74779115.609999999</v>
      </c>
    </row>
    <row r="104" spans="3:6">
      <c r="C104" s="178" t="s">
        <v>409</v>
      </c>
      <c r="D104" s="177">
        <v>0</v>
      </c>
      <c r="E104" s="177">
        <v>91075760</v>
      </c>
      <c r="F104" s="177">
        <v>44319160.200000003</v>
      </c>
    </row>
    <row r="105" spans="3:6">
      <c r="C105" s="178" t="s">
        <v>423</v>
      </c>
      <c r="D105" s="177">
        <v>0</v>
      </c>
      <c r="E105" s="177">
        <v>6889250</v>
      </c>
      <c r="F105" s="177">
        <v>6889243.5099999998</v>
      </c>
    </row>
    <row r="106" spans="3:6">
      <c r="C106" s="178" t="s">
        <v>429</v>
      </c>
      <c r="D106" s="177">
        <v>0</v>
      </c>
      <c r="E106" s="177">
        <v>869380613</v>
      </c>
      <c r="F106" s="177">
        <v>701851840.82000005</v>
      </c>
    </row>
    <row r="107" spans="3:6">
      <c r="C107" s="176" t="s">
        <v>325</v>
      </c>
      <c r="D107" s="177">
        <v>1714949601</v>
      </c>
      <c r="E107" s="177">
        <v>2766326457.5499997</v>
      </c>
      <c r="F107" s="177">
        <v>2274567004.0799999</v>
      </c>
    </row>
    <row r="108" spans="3:6">
      <c r="C108" s="178" t="s">
        <v>434</v>
      </c>
      <c r="D108" s="177">
        <v>2874479</v>
      </c>
      <c r="E108" s="177">
        <v>2874479</v>
      </c>
      <c r="F108" s="177">
        <v>2185039.27</v>
      </c>
    </row>
    <row r="109" spans="3:6">
      <c r="C109" s="178" t="s">
        <v>435</v>
      </c>
      <c r="D109" s="177">
        <v>1135979999</v>
      </c>
      <c r="E109" s="177">
        <v>1135979999</v>
      </c>
      <c r="F109" s="177">
        <v>644909986.96000004</v>
      </c>
    </row>
    <row r="110" spans="3:6">
      <c r="C110" s="178" t="s">
        <v>380</v>
      </c>
      <c r="D110" s="177">
        <v>0</v>
      </c>
      <c r="E110" s="177">
        <v>211319358.55000001</v>
      </c>
      <c r="F110" s="177">
        <v>211319358.55000001</v>
      </c>
    </row>
    <row r="111" spans="3:6">
      <c r="C111" s="178" t="s">
        <v>383</v>
      </c>
      <c r="D111" s="177">
        <v>0</v>
      </c>
      <c r="E111" s="177">
        <v>89412850</v>
      </c>
      <c r="F111" s="177">
        <v>89412849.340000004</v>
      </c>
    </row>
    <row r="112" spans="3:6">
      <c r="C112" s="178" t="s">
        <v>388</v>
      </c>
      <c r="D112" s="177">
        <v>0</v>
      </c>
      <c r="E112" s="177">
        <v>390000000</v>
      </c>
      <c r="F112" s="177">
        <v>390000000</v>
      </c>
    </row>
    <row r="113" spans="3:6">
      <c r="C113" s="178" t="s">
        <v>391</v>
      </c>
      <c r="D113" s="177">
        <v>0</v>
      </c>
      <c r="E113" s="177">
        <v>888847622.99999988</v>
      </c>
      <c r="F113" s="177">
        <v>888847622.83000004</v>
      </c>
    </row>
    <row r="114" spans="3:6">
      <c r="C114" s="178" t="s">
        <v>436</v>
      </c>
      <c r="D114" s="177">
        <v>576095123</v>
      </c>
      <c r="E114" s="177">
        <v>47892148</v>
      </c>
      <c r="F114" s="177">
        <v>47892147.130000003</v>
      </c>
    </row>
    <row r="115" spans="3:6">
      <c r="C115" s="67" t="s">
        <v>326</v>
      </c>
      <c r="D115" s="167">
        <v>2176625371</v>
      </c>
      <c r="E115" s="167">
        <v>2913969236.650001</v>
      </c>
      <c r="F115" s="167">
        <v>2567800465.9699998</v>
      </c>
    </row>
    <row r="116" spans="3:6">
      <c r="C116" s="176" t="s">
        <v>322</v>
      </c>
      <c r="D116" s="177">
        <v>2175905652</v>
      </c>
      <c r="E116" s="177">
        <v>2815753494.5400009</v>
      </c>
      <c r="F116" s="177">
        <v>2518363375.8599997</v>
      </c>
    </row>
    <row r="117" spans="3:6">
      <c r="C117" s="178" t="s">
        <v>437</v>
      </c>
      <c r="D117" s="177">
        <v>25922997</v>
      </c>
      <c r="E117" s="177">
        <v>3000000</v>
      </c>
      <c r="F117" s="177">
        <v>0</v>
      </c>
    </row>
    <row r="118" spans="3:6">
      <c r="C118" s="178" t="s">
        <v>438</v>
      </c>
      <c r="D118" s="177">
        <v>33669994</v>
      </c>
      <c r="E118" s="177">
        <v>95199502</v>
      </c>
      <c r="F118" s="177">
        <v>76046916.469999999</v>
      </c>
    </row>
    <row r="119" spans="3:6">
      <c r="C119" s="178" t="s">
        <v>439</v>
      </c>
      <c r="D119" s="177">
        <v>1803614</v>
      </c>
      <c r="E119" s="177">
        <v>0</v>
      </c>
      <c r="F119" s="177">
        <v>0</v>
      </c>
    </row>
    <row r="120" spans="3:6">
      <c r="C120" s="178" t="s">
        <v>440</v>
      </c>
      <c r="D120" s="177">
        <v>2263438</v>
      </c>
      <c r="E120" s="177">
        <v>0</v>
      </c>
      <c r="F120" s="177">
        <v>0</v>
      </c>
    </row>
    <row r="121" spans="3:6">
      <c r="C121" s="178" t="s">
        <v>441</v>
      </c>
      <c r="D121" s="177">
        <v>1050000000</v>
      </c>
      <c r="E121" s="177">
        <v>1350000000.0000007</v>
      </c>
      <c r="F121" s="177">
        <v>1132687770.6799998</v>
      </c>
    </row>
    <row r="122" spans="3:6">
      <c r="C122" s="178" t="s">
        <v>442</v>
      </c>
      <c r="D122" s="177">
        <v>5000000</v>
      </c>
      <c r="E122" s="177">
        <v>3537000</v>
      </c>
      <c r="F122" s="177">
        <v>3444932.3</v>
      </c>
    </row>
    <row r="123" spans="3:6">
      <c r="C123" s="178" t="s">
        <v>443</v>
      </c>
      <c r="D123" s="177">
        <v>1250434</v>
      </c>
      <c r="E123" s="177">
        <v>2217908</v>
      </c>
      <c r="F123" s="177">
        <v>1118434.6499999999</v>
      </c>
    </row>
    <row r="124" spans="3:6">
      <c r="C124" s="178" t="s">
        <v>444</v>
      </c>
      <c r="D124" s="177">
        <v>10479065</v>
      </c>
      <c r="E124" s="177">
        <v>2005121</v>
      </c>
      <c r="F124" s="177">
        <v>690674.89</v>
      </c>
    </row>
    <row r="125" spans="3:6">
      <c r="C125" s="178" t="s">
        <v>445</v>
      </c>
      <c r="D125" s="177">
        <v>82347035</v>
      </c>
      <c r="E125" s="177">
        <v>30852293</v>
      </c>
      <c r="F125" s="177">
        <v>26085090.719999999</v>
      </c>
    </row>
    <row r="126" spans="3:6">
      <c r="C126" s="178" t="s">
        <v>446</v>
      </c>
      <c r="D126" s="177">
        <v>2070200</v>
      </c>
      <c r="E126" s="177">
        <v>2215575</v>
      </c>
      <c r="F126" s="177">
        <v>984655.82</v>
      </c>
    </row>
    <row r="127" spans="3:6">
      <c r="C127" s="178" t="s">
        <v>447</v>
      </c>
      <c r="D127" s="177">
        <v>12127921</v>
      </c>
      <c r="E127" s="177">
        <v>114819.12</v>
      </c>
      <c r="F127" s="177">
        <v>0</v>
      </c>
    </row>
    <row r="128" spans="3:6">
      <c r="C128" s="178" t="s">
        <v>448</v>
      </c>
      <c r="D128" s="177">
        <v>2080164</v>
      </c>
      <c r="E128" s="177">
        <v>2080164</v>
      </c>
      <c r="F128" s="177">
        <v>0</v>
      </c>
    </row>
    <row r="129" spans="3:6">
      <c r="C129" s="178" t="s">
        <v>449</v>
      </c>
      <c r="D129" s="177">
        <v>9689330</v>
      </c>
      <c r="E129" s="177">
        <v>108520.56</v>
      </c>
      <c r="F129" s="177">
        <v>0</v>
      </c>
    </row>
    <row r="130" spans="3:6">
      <c r="C130" s="178" t="s">
        <v>450</v>
      </c>
      <c r="D130" s="177">
        <v>5861772</v>
      </c>
      <c r="E130" s="177">
        <v>4414053.9000000004</v>
      </c>
      <c r="F130" s="177">
        <v>0</v>
      </c>
    </row>
    <row r="131" spans="3:6">
      <c r="C131" s="178" t="s">
        <v>451</v>
      </c>
      <c r="D131" s="177">
        <v>7330508</v>
      </c>
      <c r="E131" s="177">
        <v>100.36</v>
      </c>
      <c r="F131" s="177">
        <v>0</v>
      </c>
    </row>
    <row r="132" spans="3:6">
      <c r="C132" s="178" t="s">
        <v>452</v>
      </c>
      <c r="D132" s="177">
        <v>9689330</v>
      </c>
      <c r="E132" s="177">
        <v>0.65</v>
      </c>
      <c r="F132" s="177">
        <v>0</v>
      </c>
    </row>
    <row r="133" spans="3:6">
      <c r="C133" s="178" t="s">
        <v>453</v>
      </c>
      <c r="D133" s="177">
        <v>7000000</v>
      </c>
      <c r="E133" s="177">
        <v>20573285</v>
      </c>
      <c r="F133" s="177">
        <v>20573161.25</v>
      </c>
    </row>
    <row r="134" spans="3:6">
      <c r="C134" s="178" t="s">
        <v>454</v>
      </c>
      <c r="D134" s="177">
        <v>9689330</v>
      </c>
      <c r="E134" s="177">
        <v>0.64</v>
      </c>
      <c r="F134" s="177">
        <v>0</v>
      </c>
    </row>
    <row r="135" spans="3:6">
      <c r="C135" s="178" t="s">
        <v>455</v>
      </c>
      <c r="D135" s="177">
        <v>2772824</v>
      </c>
      <c r="E135" s="177">
        <v>5435252.6699999999</v>
      </c>
      <c r="F135" s="177">
        <v>5435048.9900000002</v>
      </c>
    </row>
    <row r="136" spans="3:6">
      <c r="C136" s="178" t="s">
        <v>456</v>
      </c>
      <c r="D136" s="177">
        <v>9800049</v>
      </c>
      <c r="E136" s="177">
        <v>100</v>
      </c>
      <c r="F136" s="177">
        <v>0</v>
      </c>
    </row>
    <row r="137" spans="3:6">
      <c r="C137" s="178" t="s">
        <v>457</v>
      </c>
      <c r="D137" s="177">
        <v>10724015</v>
      </c>
      <c r="E137" s="177">
        <v>6078487</v>
      </c>
      <c r="F137" s="177">
        <v>6078486.1799999997</v>
      </c>
    </row>
    <row r="138" spans="3:6">
      <c r="C138" s="178" t="s">
        <v>458</v>
      </c>
      <c r="D138" s="177">
        <v>30000000</v>
      </c>
      <c r="E138" s="177">
        <v>228914714</v>
      </c>
      <c r="F138" s="177">
        <v>228914713.00999999</v>
      </c>
    </row>
    <row r="139" spans="3:6">
      <c r="C139" s="178" t="s">
        <v>459</v>
      </c>
      <c r="D139" s="177">
        <v>9800049</v>
      </c>
      <c r="E139" s="177">
        <v>100</v>
      </c>
      <c r="F139" s="177">
        <v>0</v>
      </c>
    </row>
    <row r="140" spans="3:6">
      <c r="C140" s="178" t="s">
        <v>460</v>
      </c>
      <c r="D140" s="177">
        <v>5852236</v>
      </c>
      <c r="E140" s="177">
        <v>100</v>
      </c>
      <c r="F140" s="177">
        <v>0</v>
      </c>
    </row>
    <row r="141" spans="3:6">
      <c r="C141" s="178" t="s">
        <v>461</v>
      </c>
      <c r="D141" s="177">
        <v>5861771</v>
      </c>
      <c r="E141" s="177">
        <v>3330724</v>
      </c>
      <c r="F141" s="177">
        <v>92162.62</v>
      </c>
    </row>
    <row r="142" spans="3:6">
      <c r="C142" s="178" t="s">
        <v>462</v>
      </c>
      <c r="D142" s="177">
        <v>9689330</v>
      </c>
      <c r="E142" s="177">
        <v>2500000</v>
      </c>
      <c r="F142" s="177">
        <v>2172416.33</v>
      </c>
    </row>
    <row r="143" spans="3:6">
      <c r="C143" s="178" t="s">
        <v>463</v>
      </c>
      <c r="D143" s="177">
        <v>5861771</v>
      </c>
      <c r="E143" s="177">
        <v>2264679</v>
      </c>
      <c r="F143" s="177">
        <v>2264578.9500000002</v>
      </c>
    </row>
    <row r="144" spans="3:6">
      <c r="C144" s="178" t="s">
        <v>464</v>
      </c>
      <c r="D144" s="177">
        <v>646004</v>
      </c>
      <c r="E144" s="177">
        <v>0</v>
      </c>
      <c r="F144" s="177">
        <v>0</v>
      </c>
    </row>
    <row r="145" spans="3:6">
      <c r="C145" s="178" t="s">
        <v>1899</v>
      </c>
      <c r="D145" s="177">
        <v>9043326</v>
      </c>
      <c r="E145" s="177">
        <v>5894883</v>
      </c>
      <c r="F145" s="177">
        <v>4763184.87</v>
      </c>
    </row>
    <row r="146" spans="3:6">
      <c r="C146" s="178" t="s">
        <v>465</v>
      </c>
      <c r="D146" s="177">
        <v>1407491</v>
      </c>
      <c r="E146" s="177">
        <v>6333497</v>
      </c>
      <c r="F146" s="177">
        <v>3486712.64</v>
      </c>
    </row>
    <row r="147" spans="3:6">
      <c r="C147" s="178" t="s">
        <v>466</v>
      </c>
      <c r="D147" s="177">
        <v>3448179</v>
      </c>
      <c r="E147" s="177">
        <v>7267908</v>
      </c>
      <c r="F147" s="177">
        <v>7267808.0999999996</v>
      </c>
    </row>
    <row r="148" spans="3:6">
      <c r="C148" s="178" t="s">
        <v>467</v>
      </c>
      <c r="D148" s="177">
        <v>1000000</v>
      </c>
      <c r="E148" s="177">
        <v>0</v>
      </c>
      <c r="F148" s="177">
        <v>0</v>
      </c>
    </row>
    <row r="149" spans="3:6">
      <c r="C149" s="178" t="s">
        <v>468</v>
      </c>
      <c r="D149" s="177">
        <v>2113557</v>
      </c>
      <c r="E149" s="177">
        <v>4102100</v>
      </c>
      <c r="F149" s="177">
        <v>4101207.25</v>
      </c>
    </row>
    <row r="150" spans="3:6">
      <c r="C150" s="178" t="s">
        <v>469</v>
      </c>
      <c r="D150" s="177">
        <v>2113557</v>
      </c>
      <c r="E150" s="177">
        <v>1682888</v>
      </c>
      <c r="F150" s="177">
        <v>0</v>
      </c>
    </row>
    <row r="151" spans="3:6">
      <c r="C151" s="178" t="s">
        <v>470</v>
      </c>
      <c r="D151" s="177">
        <v>2113557</v>
      </c>
      <c r="E151" s="177">
        <v>4020099</v>
      </c>
      <c r="F151" s="177">
        <v>4008347.22</v>
      </c>
    </row>
    <row r="152" spans="3:6">
      <c r="C152" s="178" t="s">
        <v>471</v>
      </c>
      <c r="D152" s="177">
        <v>10000000</v>
      </c>
      <c r="E152" s="177">
        <v>30439287</v>
      </c>
      <c r="F152" s="177">
        <v>1816060.77</v>
      </c>
    </row>
    <row r="153" spans="3:6">
      <c r="C153" s="178" t="s">
        <v>472</v>
      </c>
      <c r="D153" s="177">
        <v>9367191</v>
      </c>
      <c r="E153" s="177">
        <v>134</v>
      </c>
      <c r="F153" s="177">
        <v>0</v>
      </c>
    </row>
    <row r="154" spans="3:6">
      <c r="C154" s="178" t="s">
        <v>473</v>
      </c>
      <c r="D154" s="177">
        <v>46485819</v>
      </c>
      <c r="E154" s="177">
        <v>91811895</v>
      </c>
      <c r="F154" s="177">
        <v>91717910.879999995</v>
      </c>
    </row>
    <row r="155" spans="3:6">
      <c r="C155" s="178" t="s">
        <v>474</v>
      </c>
      <c r="D155" s="177">
        <v>5000000</v>
      </c>
      <c r="E155" s="177">
        <v>6925539</v>
      </c>
      <c r="F155" s="177">
        <v>5329387.7300000004</v>
      </c>
    </row>
    <row r="156" spans="3:6">
      <c r="C156" s="178" t="s">
        <v>475</v>
      </c>
      <c r="D156" s="177">
        <v>5338363</v>
      </c>
      <c r="E156" s="177">
        <v>6168015.7699999996</v>
      </c>
      <c r="F156" s="177">
        <v>6164822.5</v>
      </c>
    </row>
    <row r="157" spans="3:6">
      <c r="C157" s="178" t="s">
        <v>476</v>
      </c>
      <c r="D157" s="177">
        <v>33884341</v>
      </c>
      <c r="E157" s="177">
        <v>31796716</v>
      </c>
      <c r="F157" s="177">
        <v>31791004</v>
      </c>
    </row>
    <row r="158" spans="3:6">
      <c r="C158" s="178" t="s">
        <v>2022</v>
      </c>
      <c r="D158" s="177">
        <v>8058348</v>
      </c>
      <c r="E158" s="177">
        <v>152213506.87</v>
      </c>
      <c r="F158" s="177">
        <v>152213506</v>
      </c>
    </row>
    <row r="159" spans="3:6">
      <c r="C159" s="178" t="s">
        <v>477</v>
      </c>
      <c r="D159" s="177">
        <v>29372034</v>
      </c>
      <c r="E159" s="177">
        <v>16496195</v>
      </c>
      <c r="F159" s="177">
        <v>16387982</v>
      </c>
    </row>
    <row r="160" spans="3:6">
      <c r="C160" s="178" t="s">
        <v>478</v>
      </c>
      <c r="D160" s="177">
        <v>24000000</v>
      </c>
      <c r="E160" s="177">
        <v>9626527</v>
      </c>
      <c r="F160" s="177">
        <v>8371729.8199999994</v>
      </c>
    </row>
    <row r="161" spans="3:6">
      <c r="C161" s="178" t="s">
        <v>479</v>
      </c>
      <c r="D161" s="177">
        <v>50190407</v>
      </c>
      <c r="E161" s="177">
        <v>37561131</v>
      </c>
      <c r="F161" s="177">
        <v>37509315.870000005</v>
      </c>
    </row>
    <row r="162" spans="3:6">
      <c r="C162" s="178" t="s">
        <v>480</v>
      </c>
      <c r="D162" s="177">
        <v>37562100</v>
      </c>
      <c r="E162" s="177">
        <v>70227836</v>
      </c>
      <c r="F162" s="177">
        <v>70226854.799999997</v>
      </c>
    </row>
    <row r="163" spans="3:6">
      <c r="C163" s="178" t="s">
        <v>481</v>
      </c>
      <c r="D163" s="177">
        <v>39848367</v>
      </c>
      <c r="E163" s="177">
        <v>27534487</v>
      </c>
      <c r="F163" s="177">
        <v>27532896</v>
      </c>
    </row>
    <row r="164" spans="3:6">
      <c r="C164" s="178" t="s">
        <v>482</v>
      </c>
      <c r="D164" s="177">
        <v>25758899</v>
      </c>
      <c r="E164" s="177">
        <v>154014395</v>
      </c>
      <c r="F164" s="177">
        <v>154014394.18000001</v>
      </c>
    </row>
    <row r="165" spans="3:6">
      <c r="C165" s="178" t="s">
        <v>483</v>
      </c>
      <c r="D165" s="177">
        <v>54490521</v>
      </c>
      <c r="E165" s="177">
        <v>47936556</v>
      </c>
      <c r="F165" s="177">
        <v>47887607.269999996</v>
      </c>
    </row>
    <row r="166" spans="3:6">
      <c r="C166" s="178" t="s">
        <v>484</v>
      </c>
      <c r="D166" s="177">
        <v>59320308</v>
      </c>
      <c r="E166" s="177">
        <v>254558187</v>
      </c>
      <c r="F166" s="177">
        <v>253269664.56000003</v>
      </c>
    </row>
    <row r="167" spans="3:6">
      <c r="C167" s="178" t="s">
        <v>485</v>
      </c>
      <c r="D167" s="177">
        <v>209900196</v>
      </c>
      <c r="E167" s="177">
        <v>0</v>
      </c>
      <c r="F167" s="177">
        <v>0</v>
      </c>
    </row>
    <row r="168" spans="3:6">
      <c r="C168" s="178" t="s">
        <v>486</v>
      </c>
      <c r="D168" s="177">
        <v>40136410</v>
      </c>
      <c r="E168" s="177">
        <v>25296523</v>
      </c>
      <c r="F168" s="177">
        <v>25295573</v>
      </c>
    </row>
    <row r="169" spans="3:6">
      <c r="C169" s="178" t="s">
        <v>487</v>
      </c>
      <c r="D169" s="177">
        <v>96171500</v>
      </c>
      <c r="E169" s="177">
        <v>59002689</v>
      </c>
      <c r="F169" s="177">
        <v>58618363.539999999</v>
      </c>
    </row>
    <row r="170" spans="3:6">
      <c r="C170" s="178" t="s">
        <v>488</v>
      </c>
      <c r="D170" s="177">
        <v>498000</v>
      </c>
      <c r="E170" s="177">
        <v>0</v>
      </c>
      <c r="F170" s="177">
        <v>0</v>
      </c>
    </row>
    <row r="171" spans="3:6">
      <c r="C171" s="176" t="s">
        <v>323</v>
      </c>
      <c r="D171" s="177">
        <v>719719</v>
      </c>
      <c r="E171" s="177">
        <v>48778652</v>
      </c>
      <c r="F171" s="177">
        <v>0</v>
      </c>
    </row>
    <row r="172" spans="3:6">
      <c r="C172" s="178" t="s">
        <v>458</v>
      </c>
      <c r="D172" s="177">
        <v>0</v>
      </c>
      <c r="E172" s="177">
        <v>48778652</v>
      </c>
      <c r="F172" s="177">
        <v>0</v>
      </c>
    </row>
    <row r="173" spans="3:6">
      <c r="C173" s="178" t="s">
        <v>2022</v>
      </c>
      <c r="D173" s="177">
        <v>719719</v>
      </c>
      <c r="E173" s="177">
        <v>0</v>
      </c>
      <c r="F173" s="177">
        <v>0</v>
      </c>
    </row>
    <row r="174" spans="3:6">
      <c r="C174" s="176" t="s">
        <v>325</v>
      </c>
      <c r="D174" s="177">
        <v>0</v>
      </c>
      <c r="E174" s="177">
        <v>49437090.109999999</v>
      </c>
      <c r="F174" s="177">
        <v>49437090.109999999</v>
      </c>
    </row>
    <row r="175" spans="3:6">
      <c r="C175" s="178" t="s">
        <v>458</v>
      </c>
      <c r="D175" s="177">
        <v>0</v>
      </c>
      <c r="E175" s="177">
        <v>49437090.109999999</v>
      </c>
      <c r="F175" s="177">
        <v>49437090.109999999</v>
      </c>
    </row>
    <row r="176" spans="3:6">
      <c r="C176" s="67" t="s">
        <v>327</v>
      </c>
      <c r="D176" s="167">
        <v>642205428</v>
      </c>
      <c r="E176" s="167">
        <v>914167411.99999988</v>
      </c>
      <c r="F176" s="167">
        <v>854094968.91000009</v>
      </c>
    </row>
    <row r="177" spans="3:6">
      <c r="C177" s="176" t="s">
        <v>322</v>
      </c>
      <c r="D177" s="177">
        <v>576852165</v>
      </c>
      <c r="E177" s="177">
        <v>764871420.99999988</v>
      </c>
      <c r="F177" s="177">
        <v>704798978.71000004</v>
      </c>
    </row>
    <row r="178" spans="3:6">
      <c r="C178" s="178" t="s">
        <v>489</v>
      </c>
      <c r="D178" s="177">
        <v>1875179</v>
      </c>
      <c r="E178" s="177">
        <v>100</v>
      </c>
      <c r="F178" s="177">
        <v>0</v>
      </c>
    </row>
    <row r="179" spans="3:6">
      <c r="C179" s="178" t="s">
        <v>490</v>
      </c>
      <c r="D179" s="177">
        <v>2799546</v>
      </c>
      <c r="E179" s="177">
        <v>100</v>
      </c>
      <c r="F179" s="177">
        <v>0</v>
      </c>
    </row>
    <row r="180" spans="3:6">
      <c r="C180" s="178" t="s">
        <v>491</v>
      </c>
      <c r="D180" s="177">
        <v>53000000</v>
      </c>
      <c r="E180" s="177">
        <v>8084501</v>
      </c>
      <c r="F180" s="177">
        <v>0</v>
      </c>
    </row>
    <row r="181" spans="3:6">
      <c r="C181" s="178" t="s">
        <v>492</v>
      </c>
      <c r="D181" s="177">
        <v>4364944</v>
      </c>
      <c r="E181" s="177">
        <v>3629300.29</v>
      </c>
      <c r="F181" s="177">
        <v>2903440.46</v>
      </c>
    </row>
    <row r="182" spans="3:6">
      <c r="C182" s="178" t="s">
        <v>493</v>
      </c>
      <c r="D182" s="177">
        <v>1256445</v>
      </c>
      <c r="E182" s="177">
        <v>7220000</v>
      </c>
      <c r="F182" s="177">
        <v>3256649.87</v>
      </c>
    </row>
    <row r="183" spans="3:6">
      <c r="C183" s="178" t="s">
        <v>1905</v>
      </c>
      <c r="D183" s="177">
        <v>0</v>
      </c>
      <c r="E183" s="177">
        <v>6983540</v>
      </c>
      <c r="F183" s="177">
        <v>6983539.5899999999</v>
      </c>
    </row>
    <row r="184" spans="3:6">
      <c r="C184" s="178" t="s">
        <v>494</v>
      </c>
      <c r="D184" s="177">
        <v>24812074</v>
      </c>
      <c r="E184" s="177">
        <v>11790229</v>
      </c>
      <c r="F184" s="177">
        <v>11775813.5</v>
      </c>
    </row>
    <row r="185" spans="3:6">
      <c r="C185" s="178" t="s">
        <v>495</v>
      </c>
      <c r="D185" s="177">
        <v>5309113</v>
      </c>
      <c r="E185" s="177">
        <v>4447774</v>
      </c>
      <c r="F185" s="177">
        <v>4062057.6</v>
      </c>
    </row>
    <row r="186" spans="3:6">
      <c r="C186" s="178" t="s">
        <v>496</v>
      </c>
      <c r="D186" s="177">
        <v>44195541</v>
      </c>
      <c r="E186" s="177">
        <v>92970036</v>
      </c>
      <c r="F186" s="177">
        <v>92016897.459999993</v>
      </c>
    </row>
    <row r="187" spans="3:6">
      <c r="C187" s="178" t="s">
        <v>497</v>
      </c>
      <c r="D187" s="177">
        <v>40000000</v>
      </c>
      <c r="E187" s="177">
        <v>69079000</v>
      </c>
      <c r="F187" s="177">
        <v>37928196.609999999</v>
      </c>
    </row>
    <row r="188" spans="3:6">
      <c r="C188" s="178" t="s">
        <v>498</v>
      </c>
      <c r="D188" s="177">
        <v>17512384</v>
      </c>
      <c r="E188" s="177">
        <v>0</v>
      </c>
      <c r="F188" s="177">
        <v>0</v>
      </c>
    </row>
    <row r="189" spans="3:6">
      <c r="C189" s="178" t="s">
        <v>499</v>
      </c>
      <c r="D189" s="177">
        <v>31386350</v>
      </c>
      <c r="E189" s="177">
        <v>1</v>
      </c>
      <c r="F189" s="177">
        <v>0</v>
      </c>
    </row>
    <row r="190" spans="3:6">
      <c r="C190" s="178" t="s">
        <v>500</v>
      </c>
      <c r="D190" s="177">
        <v>10982339</v>
      </c>
      <c r="E190" s="177">
        <v>1768</v>
      </c>
      <c r="F190" s="177">
        <v>0</v>
      </c>
    </row>
    <row r="191" spans="3:6">
      <c r="C191" s="178" t="s">
        <v>501</v>
      </c>
      <c r="D191" s="177">
        <v>4040505</v>
      </c>
      <c r="E191" s="177">
        <v>3825170</v>
      </c>
      <c r="F191" s="177">
        <v>0</v>
      </c>
    </row>
    <row r="192" spans="3:6">
      <c r="C192" s="178" t="s">
        <v>502</v>
      </c>
      <c r="D192" s="177">
        <v>19093002</v>
      </c>
      <c r="E192" s="177">
        <v>100000</v>
      </c>
      <c r="F192" s="177">
        <v>0</v>
      </c>
    </row>
    <row r="193" spans="3:6">
      <c r="C193" s="178" t="s">
        <v>503</v>
      </c>
      <c r="D193" s="177">
        <v>6768144</v>
      </c>
      <c r="E193" s="177">
        <v>114998.42</v>
      </c>
      <c r="F193" s="177">
        <v>0</v>
      </c>
    </row>
    <row r="194" spans="3:6">
      <c r="C194" s="178" t="s">
        <v>504</v>
      </c>
      <c r="D194" s="177">
        <v>1415865</v>
      </c>
      <c r="E194" s="177">
        <v>108048</v>
      </c>
      <c r="F194" s="177">
        <v>0</v>
      </c>
    </row>
    <row r="195" spans="3:6">
      <c r="C195" s="178" t="s">
        <v>505</v>
      </c>
      <c r="D195" s="177">
        <v>3468356</v>
      </c>
      <c r="E195" s="177">
        <v>112893.51</v>
      </c>
      <c r="F195" s="177">
        <v>0</v>
      </c>
    </row>
    <row r="196" spans="3:6">
      <c r="C196" s="178" t="s">
        <v>506</v>
      </c>
      <c r="D196" s="177">
        <v>19003156</v>
      </c>
      <c r="E196" s="177">
        <v>7323967</v>
      </c>
      <c r="F196" s="177">
        <v>7323966.79</v>
      </c>
    </row>
    <row r="197" spans="3:6">
      <c r="C197" s="178" t="s">
        <v>507</v>
      </c>
      <c r="D197" s="177">
        <v>9730988</v>
      </c>
      <c r="E197" s="177">
        <v>9084984</v>
      </c>
      <c r="F197" s="177">
        <v>8792713.8399999999</v>
      </c>
    </row>
    <row r="198" spans="3:6">
      <c r="C198" s="178" t="s">
        <v>508</v>
      </c>
      <c r="D198" s="177">
        <v>36143668</v>
      </c>
      <c r="E198" s="177">
        <v>136814332.21000001</v>
      </c>
      <c r="F198" s="177">
        <v>136811330.50999999</v>
      </c>
    </row>
    <row r="199" spans="3:6">
      <c r="C199" s="178" t="s">
        <v>509</v>
      </c>
      <c r="D199" s="177">
        <v>5922790</v>
      </c>
      <c r="E199" s="177">
        <v>4557333</v>
      </c>
      <c r="F199" s="177">
        <v>4546480.1900000004</v>
      </c>
    </row>
    <row r="200" spans="3:6">
      <c r="C200" s="178" t="s">
        <v>1900</v>
      </c>
      <c r="D200" s="177">
        <v>0</v>
      </c>
      <c r="E200" s="177">
        <v>3723632</v>
      </c>
      <c r="F200" s="177">
        <v>0</v>
      </c>
    </row>
    <row r="201" spans="3:6">
      <c r="C201" s="178" t="s">
        <v>510</v>
      </c>
      <c r="D201" s="177">
        <v>2433363</v>
      </c>
      <c r="E201" s="177">
        <v>4372024</v>
      </c>
      <c r="F201" s="177">
        <v>4320175.92</v>
      </c>
    </row>
    <row r="202" spans="3:6">
      <c r="C202" s="178" t="s">
        <v>511</v>
      </c>
      <c r="D202" s="177">
        <v>20000000</v>
      </c>
      <c r="E202" s="177">
        <v>0</v>
      </c>
      <c r="F202" s="177">
        <v>0</v>
      </c>
    </row>
    <row r="203" spans="3:6">
      <c r="C203" s="178" t="s">
        <v>512</v>
      </c>
      <c r="D203" s="177">
        <v>20685034</v>
      </c>
      <c r="E203" s="177">
        <v>0</v>
      </c>
      <c r="F203" s="177">
        <v>0</v>
      </c>
    </row>
    <row r="204" spans="3:6">
      <c r="C204" s="178" t="s">
        <v>513</v>
      </c>
      <c r="D204" s="177">
        <v>2433461</v>
      </c>
      <c r="E204" s="177">
        <v>110049</v>
      </c>
      <c r="F204" s="177">
        <v>0</v>
      </c>
    </row>
    <row r="205" spans="3:6">
      <c r="C205" s="178" t="s">
        <v>514</v>
      </c>
      <c r="D205" s="177">
        <v>21589475</v>
      </c>
      <c r="E205" s="177">
        <v>0</v>
      </c>
      <c r="F205" s="177">
        <v>0</v>
      </c>
    </row>
    <row r="206" spans="3:6">
      <c r="C206" s="178" t="s">
        <v>1938</v>
      </c>
      <c r="D206" s="177">
        <v>0</v>
      </c>
      <c r="E206" s="177">
        <v>18722934</v>
      </c>
      <c r="F206" s="177">
        <v>18719689.289999999</v>
      </c>
    </row>
    <row r="207" spans="3:6">
      <c r="C207" s="178" t="s">
        <v>1869</v>
      </c>
      <c r="D207" s="177">
        <v>0</v>
      </c>
      <c r="E207" s="177">
        <v>3172169</v>
      </c>
      <c r="F207" s="177">
        <v>0</v>
      </c>
    </row>
    <row r="208" spans="3:6">
      <c r="C208" s="178" t="s">
        <v>515</v>
      </c>
      <c r="D208" s="177">
        <v>76325759</v>
      </c>
      <c r="E208" s="177">
        <v>146280464</v>
      </c>
      <c r="F208" s="177">
        <v>145500764.22</v>
      </c>
    </row>
    <row r="209" spans="3:6">
      <c r="C209" s="178" t="s">
        <v>516</v>
      </c>
      <c r="D209" s="177">
        <v>32164869</v>
      </c>
      <c r="E209" s="177">
        <v>28016616</v>
      </c>
      <c r="F209" s="177">
        <v>27976161.32</v>
      </c>
    </row>
    <row r="210" spans="3:6">
      <c r="C210" s="178" t="s">
        <v>517</v>
      </c>
      <c r="D210" s="177">
        <v>0</v>
      </c>
      <c r="E210" s="177">
        <v>2597192.66</v>
      </c>
      <c r="F210" s="177">
        <v>2587259.5499999998</v>
      </c>
    </row>
    <row r="211" spans="3:6">
      <c r="C211" s="178" t="s">
        <v>518</v>
      </c>
      <c r="D211" s="177">
        <v>55847966</v>
      </c>
      <c r="E211" s="177">
        <v>189336415</v>
      </c>
      <c r="F211" s="177">
        <v>189293841.99000001</v>
      </c>
    </row>
    <row r="212" spans="3:6">
      <c r="C212" s="178" t="s">
        <v>519</v>
      </c>
      <c r="D212" s="177">
        <v>2291849</v>
      </c>
      <c r="E212" s="177">
        <v>2291849.91</v>
      </c>
      <c r="F212" s="177">
        <v>0</v>
      </c>
    </row>
    <row r="213" spans="3:6">
      <c r="C213" s="176" t="s">
        <v>323</v>
      </c>
      <c r="D213" s="177">
        <v>65353263</v>
      </c>
      <c r="E213" s="177">
        <v>45000000</v>
      </c>
      <c r="F213" s="177">
        <v>44999999.359999999</v>
      </c>
    </row>
    <row r="214" spans="3:6">
      <c r="C214" s="178" t="s">
        <v>520</v>
      </c>
      <c r="D214" s="177">
        <v>65353263</v>
      </c>
      <c r="E214" s="177">
        <v>45000000</v>
      </c>
      <c r="F214" s="177">
        <v>44999999.359999999</v>
      </c>
    </row>
    <row r="215" spans="3:6">
      <c r="C215" s="176" t="s">
        <v>324</v>
      </c>
      <c r="D215" s="177">
        <v>0</v>
      </c>
      <c r="E215" s="177">
        <v>104295991</v>
      </c>
      <c r="F215" s="177">
        <v>104295990.84</v>
      </c>
    </row>
    <row r="216" spans="3:6">
      <c r="C216" s="178" t="s">
        <v>508</v>
      </c>
      <c r="D216" s="177">
        <v>0</v>
      </c>
      <c r="E216" s="177">
        <v>104295991</v>
      </c>
      <c r="F216" s="177">
        <v>104295990.84</v>
      </c>
    </row>
    <row r="217" spans="3:6">
      <c r="C217" s="67" t="s">
        <v>328</v>
      </c>
      <c r="D217" s="167">
        <v>1994538093</v>
      </c>
      <c r="E217" s="167">
        <v>998540468.96000004</v>
      </c>
      <c r="F217" s="167">
        <v>855756934.54999995</v>
      </c>
    </row>
    <row r="218" spans="3:6">
      <c r="C218" s="176" t="s">
        <v>322</v>
      </c>
      <c r="D218" s="177">
        <v>1543538092</v>
      </c>
      <c r="E218" s="177">
        <v>844503744.39999998</v>
      </c>
      <c r="F218" s="177">
        <v>755851418.23000002</v>
      </c>
    </row>
    <row r="219" spans="3:6">
      <c r="C219" s="178" t="s">
        <v>521</v>
      </c>
      <c r="D219" s="177">
        <v>18972995</v>
      </c>
      <c r="E219" s="177">
        <v>32824665</v>
      </c>
      <c r="F219" s="177">
        <v>32824664.140000001</v>
      </c>
    </row>
    <row r="220" spans="3:6">
      <c r="C220" s="178" t="s">
        <v>1986</v>
      </c>
      <c r="D220" s="177">
        <v>0</v>
      </c>
      <c r="E220" s="177">
        <v>17682490.199999999</v>
      </c>
      <c r="F220" s="177">
        <v>0</v>
      </c>
    </row>
    <row r="221" spans="3:6">
      <c r="C221" s="178" t="s">
        <v>522</v>
      </c>
      <c r="D221" s="177">
        <v>20000000</v>
      </c>
      <c r="E221" s="177">
        <v>25000958</v>
      </c>
      <c r="F221" s="177">
        <v>1879957.79</v>
      </c>
    </row>
    <row r="222" spans="3:6">
      <c r="C222" s="178" t="s">
        <v>523</v>
      </c>
      <c r="D222" s="177">
        <v>77083282</v>
      </c>
      <c r="E222" s="177">
        <v>57445048</v>
      </c>
      <c r="F222" s="177">
        <v>57360867.990000002</v>
      </c>
    </row>
    <row r="223" spans="3:6">
      <c r="C223" s="178" t="s">
        <v>524</v>
      </c>
      <c r="D223" s="177">
        <v>0</v>
      </c>
      <c r="E223" s="177">
        <v>4773500</v>
      </c>
      <c r="F223" s="177">
        <v>4773499.3099999996</v>
      </c>
    </row>
    <row r="224" spans="3:6">
      <c r="C224" s="178" t="s">
        <v>525</v>
      </c>
      <c r="D224" s="177">
        <v>8195408</v>
      </c>
      <c r="E224" s="177">
        <v>1195676</v>
      </c>
      <c r="F224" s="177">
        <v>0</v>
      </c>
    </row>
    <row r="225" spans="3:6">
      <c r="C225" s="178" t="s">
        <v>526</v>
      </c>
      <c r="D225" s="177">
        <v>57646988</v>
      </c>
      <c r="E225" s="177">
        <v>39748913</v>
      </c>
      <c r="F225" s="177">
        <v>39566122</v>
      </c>
    </row>
    <row r="226" spans="3:6">
      <c r="C226" s="178" t="s">
        <v>527</v>
      </c>
      <c r="D226" s="177">
        <v>82480910</v>
      </c>
      <c r="E226" s="177">
        <v>0</v>
      </c>
      <c r="F226" s="177">
        <v>0</v>
      </c>
    </row>
    <row r="227" spans="3:6">
      <c r="C227" s="178" t="s">
        <v>528</v>
      </c>
      <c r="D227" s="177">
        <v>1000000</v>
      </c>
      <c r="E227" s="177">
        <v>0</v>
      </c>
      <c r="F227" s="177">
        <v>0</v>
      </c>
    </row>
    <row r="228" spans="3:6">
      <c r="C228" s="178" t="s">
        <v>529</v>
      </c>
      <c r="D228" s="177">
        <v>5789992</v>
      </c>
      <c r="E228" s="177">
        <v>4815865</v>
      </c>
      <c r="F228" s="177">
        <v>2476284.38</v>
      </c>
    </row>
    <row r="229" spans="3:6">
      <c r="C229" s="178" t="s">
        <v>530</v>
      </c>
      <c r="D229" s="177">
        <v>35822391</v>
      </c>
      <c r="E229" s="177">
        <v>770217.47</v>
      </c>
      <c r="F229" s="177">
        <v>0</v>
      </c>
    </row>
    <row r="230" spans="3:6">
      <c r="C230" s="178" t="s">
        <v>531</v>
      </c>
      <c r="D230" s="177">
        <v>100000000</v>
      </c>
      <c r="E230" s="177">
        <v>1634471.66</v>
      </c>
      <c r="F230" s="177">
        <v>1634471.33</v>
      </c>
    </row>
    <row r="231" spans="3:6">
      <c r="C231" s="178" t="s">
        <v>532</v>
      </c>
      <c r="D231" s="177">
        <v>780209</v>
      </c>
      <c r="E231" s="177">
        <v>0</v>
      </c>
      <c r="F231" s="177">
        <v>0</v>
      </c>
    </row>
    <row r="232" spans="3:6">
      <c r="C232" s="178" t="s">
        <v>533</v>
      </c>
      <c r="D232" s="177">
        <v>1256445</v>
      </c>
      <c r="E232" s="177">
        <v>107351</v>
      </c>
      <c r="F232" s="177">
        <v>0</v>
      </c>
    </row>
    <row r="233" spans="3:6">
      <c r="C233" s="178" t="s">
        <v>534</v>
      </c>
      <c r="D233" s="177">
        <v>10611201</v>
      </c>
      <c r="E233" s="177">
        <v>119581.54</v>
      </c>
      <c r="F233" s="177">
        <v>0</v>
      </c>
    </row>
    <row r="234" spans="3:6">
      <c r="C234" s="178" t="s">
        <v>535</v>
      </c>
      <c r="D234" s="177">
        <v>10611201</v>
      </c>
      <c r="E234" s="177">
        <v>119581.54</v>
      </c>
      <c r="F234" s="177">
        <v>0</v>
      </c>
    </row>
    <row r="235" spans="3:6">
      <c r="C235" s="178" t="s">
        <v>536</v>
      </c>
      <c r="D235" s="177">
        <v>11762182</v>
      </c>
      <c r="E235" s="177">
        <v>111161.9</v>
      </c>
      <c r="F235" s="177">
        <v>0</v>
      </c>
    </row>
    <row r="236" spans="3:6">
      <c r="C236" s="178" t="s">
        <v>537</v>
      </c>
      <c r="D236" s="177">
        <v>2411805</v>
      </c>
      <c r="E236" s="177">
        <v>4325223</v>
      </c>
      <c r="F236" s="177">
        <v>2621916.5</v>
      </c>
    </row>
    <row r="237" spans="3:6">
      <c r="C237" s="178" t="s">
        <v>538</v>
      </c>
      <c r="D237" s="177">
        <v>4364944</v>
      </c>
      <c r="E237" s="177">
        <v>500000</v>
      </c>
      <c r="F237" s="177">
        <v>0</v>
      </c>
    </row>
    <row r="238" spans="3:6">
      <c r="C238" s="178" t="s">
        <v>539</v>
      </c>
      <c r="D238" s="177">
        <v>4364944</v>
      </c>
      <c r="E238" s="177">
        <v>5127561</v>
      </c>
      <c r="F238" s="177">
        <v>4104535.1</v>
      </c>
    </row>
    <row r="239" spans="3:6">
      <c r="C239" s="178" t="s">
        <v>540</v>
      </c>
      <c r="D239" s="177">
        <v>2035527</v>
      </c>
      <c r="E239" s="177">
        <v>9442145</v>
      </c>
      <c r="F239" s="177">
        <v>9274302.0600000005</v>
      </c>
    </row>
    <row r="240" spans="3:6">
      <c r="C240" s="178" t="s">
        <v>541</v>
      </c>
      <c r="D240" s="177">
        <v>4303741</v>
      </c>
      <c r="E240" s="177">
        <v>13011398</v>
      </c>
      <c r="F240" s="177">
        <v>11089016.17</v>
      </c>
    </row>
    <row r="241" spans="3:6">
      <c r="C241" s="178" t="s">
        <v>542</v>
      </c>
      <c r="D241" s="177">
        <v>9546252</v>
      </c>
      <c r="E241" s="177">
        <v>8900248</v>
      </c>
      <c r="F241" s="177">
        <v>8886110.0800000001</v>
      </c>
    </row>
    <row r="242" spans="3:6">
      <c r="C242" s="178" t="s">
        <v>543</v>
      </c>
      <c r="D242" s="177">
        <v>5468175</v>
      </c>
      <c r="E242" s="177">
        <v>1058237</v>
      </c>
      <c r="F242" s="177">
        <v>997000</v>
      </c>
    </row>
    <row r="243" spans="3:6">
      <c r="C243" s="178" t="s">
        <v>544</v>
      </c>
      <c r="D243" s="177">
        <v>9754400</v>
      </c>
      <c r="E243" s="177">
        <v>109300.33</v>
      </c>
      <c r="F243" s="177">
        <v>0</v>
      </c>
    </row>
    <row r="244" spans="3:6">
      <c r="C244" s="178" t="s">
        <v>545</v>
      </c>
      <c r="D244" s="177">
        <v>68386280</v>
      </c>
      <c r="E244" s="177">
        <v>0</v>
      </c>
      <c r="F244" s="177">
        <v>0</v>
      </c>
    </row>
    <row r="245" spans="3:6">
      <c r="C245" s="178" t="s">
        <v>546</v>
      </c>
      <c r="D245" s="177">
        <v>12217662</v>
      </c>
      <c r="E245" s="177">
        <v>115717</v>
      </c>
      <c r="F245" s="177">
        <v>0</v>
      </c>
    </row>
    <row r="246" spans="3:6">
      <c r="C246" s="178" t="s">
        <v>547</v>
      </c>
      <c r="D246" s="177">
        <v>49999368</v>
      </c>
      <c r="E246" s="177">
        <v>46236148</v>
      </c>
      <c r="F246" s="177">
        <v>45504908.659999996</v>
      </c>
    </row>
    <row r="247" spans="3:6">
      <c r="C247" s="178" t="s">
        <v>548</v>
      </c>
      <c r="D247" s="177">
        <v>9754400</v>
      </c>
      <c r="E247" s="177">
        <v>109300.33</v>
      </c>
      <c r="F247" s="177">
        <v>0</v>
      </c>
    </row>
    <row r="248" spans="3:6">
      <c r="C248" s="178" t="s">
        <v>549</v>
      </c>
      <c r="D248" s="177">
        <v>9754400</v>
      </c>
      <c r="E248" s="177">
        <v>109300.33</v>
      </c>
      <c r="F248" s="177">
        <v>0</v>
      </c>
    </row>
    <row r="249" spans="3:6">
      <c r="C249" s="178" t="s">
        <v>550</v>
      </c>
      <c r="D249" s="177">
        <v>4114177</v>
      </c>
      <c r="E249" s="177">
        <v>98842</v>
      </c>
      <c r="F249" s="177">
        <v>0</v>
      </c>
    </row>
    <row r="250" spans="3:6">
      <c r="C250" s="178" t="s">
        <v>551</v>
      </c>
      <c r="D250" s="177">
        <v>25000000</v>
      </c>
      <c r="E250" s="177">
        <v>51057264.560000002</v>
      </c>
      <c r="F250" s="177">
        <v>50799755.300000004</v>
      </c>
    </row>
    <row r="251" spans="3:6">
      <c r="C251" s="178" t="s">
        <v>552</v>
      </c>
      <c r="D251" s="177">
        <v>9618926</v>
      </c>
      <c r="E251" s="177">
        <v>1</v>
      </c>
      <c r="F251" s="177">
        <v>0</v>
      </c>
    </row>
    <row r="252" spans="3:6">
      <c r="C252" s="178" t="s">
        <v>553</v>
      </c>
      <c r="D252" s="177">
        <v>4114177</v>
      </c>
      <c r="E252" s="177">
        <v>500000</v>
      </c>
      <c r="F252" s="177">
        <v>0</v>
      </c>
    </row>
    <row r="253" spans="3:6">
      <c r="C253" s="178" t="s">
        <v>554</v>
      </c>
      <c r="D253" s="177">
        <v>299768860</v>
      </c>
      <c r="E253" s="177">
        <v>12205979</v>
      </c>
      <c r="F253" s="177">
        <v>2826315.98</v>
      </c>
    </row>
    <row r="254" spans="3:6">
      <c r="C254" s="178" t="s">
        <v>555</v>
      </c>
      <c r="D254" s="177">
        <v>5969519</v>
      </c>
      <c r="E254" s="177">
        <v>1500000</v>
      </c>
      <c r="F254" s="177">
        <v>0</v>
      </c>
    </row>
    <row r="255" spans="3:6">
      <c r="C255" s="178" t="s">
        <v>556</v>
      </c>
      <c r="D255" s="177">
        <v>31500000</v>
      </c>
      <c r="E255" s="177">
        <v>9505179.5399999991</v>
      </c>
      <c r="F255" s="177">
        <v>9505179.5399999991</v>
      </c>
    </row>
    <row r="256" spans="3:6">
      <c r="C256" s="178" t="s">
        <v>557</v>
      </c>
      <c r="D256" s="177">
        <v>3730008</v>
      </c>
      <c r="E256" s="177">
        <v>2868669</v>
      </c>
      <c r="F256" s="177">
        <v>0</v>
      </c>
    </row>
    <row r="257" spans="3:6">
      <c r="C257" s="178" t="s">
        <v>558</v>
      </c>
      <c r="D257" s="177">
        <v>97182538</v>
      </c>
      <c r="E257" s="177">
        <v>98483218</v>
      </c>
      <c r="F257" s="177">
        <v>96835129.409999996</v>
      </c>
    </row>
    <row r="258" spans="3:6">
      <c r="C258" s="178" t="s">
        <v>559</v>
      </c>
      <c r="D258" s="177">
        <v>10000000</v>
      </c>
      <c r="E258" s="177">
        <v>0</v>
      </c>
      <c r="F258" s="177">
        <v>0</v>
      </c>
    </row>
    <row r="259" spans="3:6">
      <c r="C259" s="178" t="s">
        <v>560</v>
      </c>
      <c r="D259" s="177">
        <v>5000000</v>
      </c>
      <c r="E259" s="177">
        <v>5000000</v>
      </c>
      <c r="F259" s="177">
        <v>5000000</v>
      </c>
    </row>
    <row r="260" spans="3:6">
      <c r="C260" s="178" t="s">
        <v>577</v>
      </c>
      <c r="D260" s="177">
        <v>37905582</v>
      </c>
      <c r="E260" s="177">
        <v>76575266</v>
      </c>
      <c r="F260" s="177">
        <v>76575265.650000006</v>
      </c>
    </row>
    <row r="261" spans="3:6">
      <c r="C261" s="178" t="s">
        <v>561</v>
      </c>
      <c r="D261" s="177">
        <v>2859460</v>
      </c>
      <c r="E261" s="177">
        <v>0</v>
      </c>
      <c r="F261" s="177">
        <v>0</v>
      </c>
    </row>
    <row r="262" spans="3:6">
      <c r="C262" s="178" t="s">
        <v>562</v>
      </c>
      <c r="D262" s="177">
        <v>14527129</v>
      </c>
      <c r="E262" s="177">
        <v>4051960</v>
      </c>
      <c r="F262" s="177">
        <v>0</v>
      </c>
    </row>
    <row r="263" spans="3:6">
      <c r="C263" s="178" t="s">
        <v>563</v>
      </c>
      <c r="D263" s="177">
        <v>5000000</v>
      </c>
      <c r="E263" s="177">
        <v>5000000</v>
      </c>
      <c r="F263" s="177">
        <v>5000000</v>
      </c>
    </row>
    <row r="264" spans="3:6">
      <c r="C264" s="178" t="s">
        <v>564</v>
      </c>
      <c r="D264" s="177">
        <v>5507427</v>
      </c>
      <c r="E264" s="177">
        <v>507427</v>
      </c>
      <c r="F264" s="177">
        <v>0</v>
      </c>
    </row>
    <row r="265" spans="3:6">
      <c r="C265" s="178" t="s">
        <v>565</v>
      </c>
      <c r="D265" s="177">
        <v>54873628</v>
      </c>
      <c r="E265" s="177">
        <v>49689340</v>
      </c>
      <c r="F265" s="177">
        <v>48838397.649999999</v>
      </c>
    </row>
    <row r="266" spans="3:6">
      <c r="C266" s="178" t="s">
        <v>566</v>
      </c>
      <c r="D266" s="177">
        <v>5000000</v>
      </c>
      <c r="E266" s="177">
        <v>5511000</v>
      </c>
      <c r="F266" s="177">
        <v>5500000</v>
      </c>
    </row>
    <row r="267" spans="3:6">
      <c r="C267" s="178" t="s">
        <v>567</v>
      </c>
      <c r="D267" s="177">
        <v>5000000</v>
      </c>
      <c r="E267" s="177">
        <v>0</v>
      </c>
      <c r="F267" s="177">
        <v>0</v>
      </c>
    </row>
    <row r="268" spans="3:6">
      <c r="C268" s="178" t="s">
        <v>568</v>
      </c>
      <c r="D268" s="177">
        <v>5000000</v>
      </c>
      <c r="E268" s="177">
        <v>0</v>
      </c>
      <c r="F268" s="177">
        <v>0</v>
      </c>
    </row>
    <row r="269" spans="3:6">
      <c r="C269" s="178" t="s">
        <v>569</v>
      </c>
      <c r="D269" s="177">
        <v>89300116</v>
      </c>
      <c r="E269" s="177">
        <v>81550780</v>
      </c>
      <c r="F269" s="177">
        <v>81136771.219999999</v>
      </c>
    </row>
    <row r="270" spans="3:6">
      <c r="C270" s="178" t="s">
        <v>570</v>
      </c>
      <c r="D270" s="177">
        <v>48148600</v>
      </c>
      <c r="E270" s="177">
        <v>44098250</v>
      </c>
      <c r="F270" s="177">
        <v>43405292.380000003</v>
      </c>
    </row>
    <row r="271" spans="3:6">
      <c r="C271" s="178" t="s">
        <v>571</v>
      </c>
      <c r="D271" s="177">
        <v>30749922</v>
      </c>
      <c r="E271" s="177">
        <v>21742518</v>
      </c>
      <c r="F271" s="177">
        <v>21729316.16</v>
      </c>
    </row>
    <row r="272" spans="3:6">
      <c r="C272" s="178" t="s">
        <v>572</v>
      </c>
      <c r="D272" s="177">
        <v>79059020</v>
      </c>
      <c r="E272" s="177">
        <v>72299898</v>
      </c>
      <c r="F272" s="177">
        <v>72204393.829999998</v>
      </c>
    </row>
    <row r="273" spans="3:6">
      <c r="C273" s="178" t="s">
        <v>1870</v>
      </c>
      <c r="D273" s="177">
        <v>0</v>
      </c>
      <c r="E273" s="177">
        <v>9415635</v>
      </c>
      <c r="F273" s="177">
        <v>7465623.8499999996</v>
      </c>
    </row>
    <row r="274" spans="3:6">
      <c r="C274" s="178" t="s">
        <v>573</v>
      </c>
      <c r="D274" s="177">
        <v>27039993</v>
      </c>
      <c r="E274" s="177">
        <v>17448459</v>
      </c>
      <c r="F274" s="177">
        <v>6036321.75</v>
      </c>
    </row>
    <row r="275" spans="3:6">
      <c r="C275" s="178" t="s">
        <v>574</v>
      </c>
      <c r="D275" s="177">
        <v>1941168</v>
      </c>
      <c r="E275" s="177">
        <v>0</v>
      </c>
      <c r="F275" s="177">
        <v>0</v>
      </c>
    </row>
    <row r="276" spans="3:6">
      <c r="C276" s="178" t="s">
        <v>575</v>
      </c>
      <c r="D276" s="177">
        <v>498000</v>
      </c>
      <c r="E276" s="177">
        <v>0</v>
      </c>
      <c r="F276" s="177">
        <v>0</v>
      </c>
    </row>
    <row r="277" spans="3:6">
      <c r="C277" s="178" t="s">
        <v>576</v>
      </c>
      <c r="D277" s="177">
        <v>754740</v>
      </c>
      <c r="E277" s="177">
        <v>0</v>
      </c>
      <c r="F277" s="177">
        <v>0</v>
      </c>
    </row>
    <row r="278" spans="3:6">
      <c r="C278" s="176" t="s">
        <v>323</v>
      </c>
      <c r="D278" s="177">
        <v>451000001</v>
      </c>
      <c r="E278" s="177">
        <v>154036724.56</v>
      </c>
      <c r="F278" s="177">
        <v>99905516.319999993</v>
      </c>
    </row>
    <row r="279" spans="3:6">
      <c r="C279" s="178" t="s">
        <v>577</v>
      </c>
      <c r="D279" s="177">
        <v>1000000</v>
      </c>
      <c r="E279" s="177">
        <v>966600</v>
      </c>
      <c r="F279" s="177">
        <v>966580</v>
      </c>
    </row>
    <row r="280" spans="3:6">
      <c r="C280" s="178" t="s">
        <v>578</v>
      </c>
      <c r="D280" s="177">
        <v>450000001</v>
      </c>
      <c r="E280" s="177">
        <v>153070124.56</v>
      </c>
      <c r="F280" s="177">
        <v>98938936.319999993</v>
      </c>
    </row>
    <row r="281" spans="3:6">
      <c r="C281" s="67" t="s">
        <v>329</v>
      </c>
      <c r="D281" s="167">
        <v>1570957495</v>
      </c>
      <c r="E281" s="167">
        <v>2029060620.02</v>
      </c>
      <c r="F281" s="167">
        <v>1796877939.0200002</v>
      </c>
    </row>
    <row r="282" spans="3:6">
      <c r="C282" s="176" t="s">
        <v>322</v>
      </c>
      <c r="D282" s="177">
        <v>1570957495</v>
      </c>
      <c r="E282" s="177">
        <v>2004889604.02</v>
      </c>
      <c r="F282" s="177">
        <v>1789309805.4400003</v>
      </c>
    </row>
    <row r="283" spans="3:6">
      <c r="C283" s="178" t="s">
        <v>579</v>
      </c>
      <c r="D283" s="177">
        <v>5000000</v>
      </c>
      <c r="E283" s="177">
        <v>2569051</v>
      </c>
      <c r="F283" s="177">
        <v>0</v>
      </c>
    </row>
    <row r="284" spans="3:6">
      <c r="C284" s="178" t="s">
        <v>580</v>
      </c>
      <c r="D284" s="177">
        <v>1000000000</v>
      </c>
      <c r="E284" s="177">
        <v>1111011586</v>
      </c>
      <c r="F284" s="177">
        <v>926255797.80000007</v>
      </c>
    </row>
    <row r="285" spans="3:6">
      <c r="C285" s="178" t="s">
        <v>1871</v>
      </c>
      <c r="D285" s="177">
        <v>0</v>
      </c>
      <c r="E285" s="177">
        <v>16974261.609999999</v>
      </c>
      <c r="F285" s="177">
        <v>12261254.42</v>
      </c>
    </row>
    <row r="286" spans="3:6">
      <c r="C286" s="178" t="s">
        <v>581</v>
      </c>
      <c r="D286" s="177">
        <v>25000000</v>
      </c>
      <c r="E286" s="177">
        <v>226080593.69</v>
      </c>
      <c r="F286" s="177">
        <v>226080593.69</v>
      </c>
    </row>
    <row r="287" spans="3:6">
      <c r="C287" s="178" t="s">
        <v>582</v>
      </c>
      <c r="D287" s="177">
        <v>35000000</v>
      </c>
      <c r="E287" s="177">
        <v>55555954</v>
      </c>
      <c r="F287" s="177">
        <v>55554853.079999998</v>
      </c>
    </row>
    <row r="288" spans="3:6">
      <c r="C288" s="178" t="s">
        <v>1872</v>
      </c>
      <c r="D288" s="177">
        <v>0</v>
      </c>
      <c r="E288" s="177">
        <v>7758455</v>
      </c>
      <c r="F288" s="177">
        <v>6456796.4400000004</v>
      </c>
    </row>
    <row r="289" spans="3:6">
      <c r="C289" s="178" t="s">
        <v>583</v>
      </c>
      <c r="D289" s="177">
        <v>42776437</v>
      </c>
      <c r="E289" s="177">
        <v>35781503</v>
      </c>
      <c r="F289" s="177">
        <v>35781503</v>
      </c>
    </row>
    <row r="290" spans="3:6">
      <c r="C290" s="178" t="s">
        <v>584</v>
      </c>
      <c r="D290" s="177">
        <v>1256445</v>
      </c>
      <c r="E290" s="177">
        <v>4119600</v>
      </c>
      <c r="F290" s="177">
        <v>1500000</v>
      </c>
    </row>
    <row r="291" spans="3:6">
      <c r="C291" s="178" t="s">
        <v>585</v>
      </c>
      <c r="D291" s="177">
        <v>2035527</v>
      </c>
      <c r="E291" s="177">
        <v>3500000</v>
      </c>
      <c r="F291" s="177">
        <v>1863448.47</v>
      </c>
    </row>
    <row r="292" spans="3:6">
      <c r="C292" s="178" t="s">
        <v>586</v>
      </c>
      <c r="D292" s="177">
        <v>43642562</v>
      </c>
      <c r="E292" s="177">
        <v>29213242</v>
      </c>
      <c r="F292" s="177">
        <v>29212662.810000002</v>
      </c>
    </row>
    <row r="293" spans="3:6">
      <c r="C293" s="178" t="s">
        <v>587</v>
      </c>
      <c r="D293" s="177">
        <v>1615107</v>
      </c>
      <c r="E293" s="177">
        <v>1184438</v>
      </c>
      <c r="F293" s="177">
        <v>0</v>
      </c>
    </row>
    <row r="294" spans="3:6">
      <c r="C294" s="178" t="s">
        <v>588</v>
      </c>
      <c r="D294" s="177">
        <v>65000000</v>
      </c>
      <c r="E294" s="177">
        <v>44200603</v>
      </c>
      <c r="F294" s="177">
        <v>40972322.880000003</v>
      </c>
    </row>
    <row r="295" spans="3:6">
      <c r="C295" s="178" t="s">
        <v>589</v>
      </c>
      <c r="D295" s="177">
        <v>31702983</v>
      </c>
      <c r="E295" s="177">
        <v>25346389</v>
      </c>
      <c r="F295" s="177">
        <v>25286365</v>
      </c>
    </row>
    <row r="296" spans="3:6">
      <c r="C296" s="178" t="s">
        <v>590</v>
      </c>
      <c r="D296" s="177">
        <v>40450972</v>
      </c>
      <c r="E296" s="177">
        <v>32430202</v>
      </c>
      <c r="F296" s="177">
        <v>32324844.920000002</v>
      </c>
    </row>
    <row r="297" spans="3:6">
      <c r="C297" s="178" t="s">
        <v>591</v>
      </c>
      <c r="D297" s="177">
        <v>10928434</v>
      </c>
      <c r="E297" s="177">
        <v>0</v>
      </c>
      <c r="F297" s="177">
        <v>0</v>
      </c>
    </row>
    <row r="298" spans="3:6">
      <c r="C298" s="178" t="s">
        <v>1939</v>
      </c>
      <c r="D298" s="177">
        <v>0</v>
      </c>
      <c r="E298" s="177">
        <v>14000000</v>
      </c>
      <c r="F298" s="177">
        <v>11387479.529999999</v>
      </c>
    </row>
    <row r="299" spans="3:6">
      <c r="C299" s="178" t="s">
        <v>592</v>
      </c>
      <c r="D299" s="177">
        <v>10000000</v>
      </c>
      <c r="E299" s="177">
        <v>13161810</v>
      </c>
      <c r="F299" s="177">
        <v>13161709.689999999</v>
      </c>
    </row>
    <row r="300" spans="3:6">
      <c r="C300" s="178" t="s">
        <v>593</v>
      </c>
      <c r="D300" s="177">
        <v>5000000</v>
      </c>
      <c r="E300" s="177">
        <v>8472442</v>
      </c>
      <c r="F300" s="177">
        <v>7049722.9800000004</v>
      </c>
    </row>
    <row r="301" spans="3:6">
      <c r="C301" s="178" t="s">
        <v>594</v>
      </c>
      <c r="D301" s="177">
        <v>1083448</v>
      </c>
      <c r="E301" s="177">
        <v>668849</v>
      </c>
      <c r="F301" s="177">
        <v>668070.46</v>
      </c>
    </row>
    <row r="302" spans="3:6">
      <c r="C302" s="178" t="s">
        <v>595</v>
      </c>
      <c r="D302" s="177">
        <v>763869</v>
      </c>
      <c r="E302" s="177">
        <v>576234</v>
      </c>
      <c r="F302" s="177">
        <v>575616.51</v>
      </c>
    </row>
    <row r="303" spans="3:6">
      <c r="C303" s="178" t="s">
        <v>596</v>
      </c>
      <c r="D303" s="177">
        <v>1552536</v>
      </c>
      <c r="E303" s="177">
        <v>1121867</v>
      </c>
      <c r="F303" s="177">
        <v>0</v>
      </c>
    </row>
    <row r="304" spans="3:6">
      <c r="C304" s="178" t="s">
        <v>597</v>
      </c>
      <c r="D304" s="177">
        <v>42609614</v>
      </c>
      <c r="E304" s="177">
        <v>0</v>
      </c>
      <c r="F304" s="177">
        <v>0</v>
      </c>
    </row>
    <row r="305" spans="3:6">
      <c r="C305" s="178" t="s">
        <v>598</v>
      </c>
      <c r="D305" s="177">
        <v>7040167</v>
      </c>
      <c r="E305" s="177">
        <v>4016066.8</v>
      </c>
      <c r="F305" s="177">
        <v>0</v>
      </c>
    </row>
    <row r="306" spans="3:6">
      <c r="C306" s="178" t="s">
        <v>599</v>
      </c>
      <c r="D306" s="177">
        <v>30011676</v>
      </c>
      <c r="E306" s="177">
        <v>85099763.510000005</v>
      </c>
      <c r="F306" s="177">
        <v>85091965.510000005</v>
      </c>
    </row>
    <row r="307" spans="3:6">
      <c r="C307" s="178" t="s">
        <v>1987</v>
      </c>
      <c r="D307" s="177">
        <v>0</v>
      </c>
      <c r="E307" s="177">
        <v>4221894.4000000004</v>
      </c>
      <c r="F307" s="177">
        <v>0</v>
      </c>
    </row>
    <row r="308" spans="3:6">
      <c r="C308" s="178" t="s">
        <v>600</v>
      </c>
      <c r="D308" s="177">
        <v>168487718</v>
      </c>
      <c r="E308" s="177">
        <v>277824799.00999999</v>
      </c>
      <c r="F308" s="177">
        <v>277824798.25</v>
      </c>
    </row>
    <row r="309" spans="3:6">
      <c r="C309" s="176" t="s">
        <v>324</v>
      </c>
      <c r="D309" s="177">
        <v>0</v>
      </c>
      <c r="E309" s="177">
        <v>24171016</v>
      </c>
      <c r="F309" s="177">
        <v>7568133.5800000001</v>
      </c>
    </row>
    <row r="310" spans="3:6">
      <c r="C310" s="178" t="s">
        <v>600</v>
      </c>
      <c r="D310" s="177">
        <v>0</v>
      </c>
      <c r="E310" s="177">
        <v>24171016</v>
      </c>
      <c r="F310" s="177">
        <v>7568133.5800000001</v>
      </c>
    </row>
    <row r="311" spans="3:6">
      <c r="C311" s="67" t="s">
        <v>330</v>
      </c>
      <c r="D311" s="167">
        <v>2226093904</v>
      </c>
      <c r="E311" s="167">
        <v>4043317680.4300003</v>
      </c>
      <c r="F311" s="167">
        <v>3840842954.27</v>
      </c>
    </row>
    <row r="312" spans="3:6">
      <c r="C312" s="176" t="s">
        <v>322</v>
      </c>
      <c r="D312" s="177">
        <v>1744361889</v>
      </c>
      <c r="E312" s="177">
        <v>3449515615.3000002</v>
      </c>
      <c r="F312" s="177">
        <v>3329783309.6500001</v>
      </c>
    </row>
    <row r="313" spans="3:6">
      <c r="C313" s="178" t="s">
        <v>601</v>
      </c>
      <c r="D313" s="177">
        <v>5000000</v>
      </c>
      <c r="E313" s="177">
        <v>0</v>
      </c>
      <c r="F313" s="177">
        <v>0</v>
      </c>
    </row>
    <row r="314" spans="3:6">
      <c r="C314" s="178" t="s">
        <v>602</v>
      </c>
      <c r="D314" s="177">
        <v>43219709</v>
      </c>
      <c r="E314" s="177">
        <v>14848872</v>
      </c>
      <c r="F314" s="177">
        <v>14848871.32</v>
      </c>
    </row>
    <row r="315" spans="3:6">
      <c r="C315" s="178" t="s">
        <v>603</v>
      </c>
      <c r="D315" s="177">
        <v>2025413</v>
      </c>
      <c r="E315" s="177">
        <v>238685</v>
      </c>
      <c r="F315" s="177">
        <v>238584.72</v>
      </c>
    </row>
    <row r="316" spans="3:6">
      <c r="C316" s="178" t="s">
        <v>604</v>
      </c>
      <c r="D316" s="177">
        <v>10000000</v>
      </c>
      <c r="E316" s="177">
        <v>16063587</v>
      </c>
      <c r="F316" s="177">
        <v>6138080.3399999999</v>
      </c>
    </row>
    <row r="317" spans="3:6">
      <c r="C317" s="178" t="s">
        <v>605</v>
      </c>
      <c r="D317" s="177">
        <v>3181309</v>
      </c>
      <c r="E317" s="177">
        <v>4256672</v>
      </c>
      <c r="F317" s="177">
        <v>3405256.91</v>
      </c>
    </row>
    <row r="318" spans="3:6">
      <c r="C318" s="178" t="s">
        <v>606</v>
      </c>
      <c r="D318" s="177">
        <v>8367524</v>
      </c>
      <c r="E318" s="177">
        <v>2314592.36</v>
      </c>
      <c r="F318" s="177">
        <v>2201236.2400000002</v>
      </c>
    </row>
    <row r="319" spans="3:6">
      <c r="C319" s="178" t="s">
        <v>607</v>
      </c>
      <c r="D319" s="177">
        <v>12214957</v>
      </c>
      <c r="E319" s="177">
        <v>12214957</v>
      </c>
      <c r="F319" s="177">
        <v>1200000</v>
      </c>
    </row>
    <row r="320" spans="3:6">
      <c r="C320" s="178" t="s">
        <v>608</v>
      </c>
      <c r="D320" s="177">
        <v>11951551</v>
      </c>
      <c r="E320" s="177">
        <v>24445747</v>
      </c>
      <c r="F320" s="177">
        <v>4425000</v>
      </c>
    </row>
    <row r="321" spans="3:6">
      <c r="C321" s="178" t="s">
        <v>609</v>
      </c>
      <c r="D321" s="177">
        <v>31844312</v>
      </c>
      <c r="E321" s="177">
        <v>1426504.85</v>
      </c>
      <c r="F321" s="177">
        <v>1426504.85</v>
      </c>
    </row>
    <row r="322" spans="3:6">
      <c r="C322" s="178" t="s">
        <v>610</v>
      </c>
      <c r="D322" s="177">
        <v>24467133</v>
      </c>
      <c r="E322" s="177">
        <v>32127880.580000002</v>
      </c>
      <c r="F322" s="177">
        <v>15005409.039999999</v>
      </c>
    </row>
    <row r="323" spans="3:6">
      <c r="C323" s="178" t="s">
        <v>611</v>
      </c>
      <c r="D323" s="177">
        <v>50000000</v>
      </c>
      <c r="E323" s="177">
        <v>77994069.930000007</v>
      </c>
      <c r="F323" s="177">
        <v>77993437.969999999</v>
      </c>
    </row>
    <row r="324" spans="3:6">
      <c r="C324" s="178" t="s">
        <v>612</v>
      </c>
      <c r="D324" s="177">
        <v>0</v>
      </c>
      <c r="E324" s="177">
        <v>22074151.360000003</v>
      </c>
      <c r="F324" s="177">
        <v>16161488.539999999</v>
      </c>
    </row>
    <row r="325" spans="3:6">
      <c r="C325" s="178" t="s">
        <v>613</v>
      </c>
      <c r="D325" s="177">
        <v>38141743</v>
      </c>
      <c r="E325" s="177">
        <v>22497083</v>
      </c>
      <c r="F325" s="177">
        <v>22397050.969999999</v>
      </c>
    </row>
    <row r="326" spans="3:6">
      <c r="C326" s="178" t="s">
        <v>614</v>
      </c>
      <c r="D326" s="177">
        <v>31500968</v>
      </c>
      <c r="E326" s="177">
        <v>24608667</v>
      </c>
      <c r="F326" s="177">
        <v>24607035.399999999</v>
      </c>
    </row>
    <row r="327" spans="3:6">
      <c r="C327" s="178" t="s">
        <v>615</v>
      </c>
      <c r="D327" s="177">
        <v>2355166</v>
      </c>
      <c r="E327" s="177">
        <v>5214625</v>
      </c>
      <c r="F327" s="177">
        <v>5214524.8600000003</v>
      </c>
    </row>
    <row r="328" spans="3:6">
      <c r="C328" s="178" t="s">
        <v>616</v>
      </c>
      <c r="D328" s="177">
        <v>5000000</v>
      </c>
      <c r="E328" s="177">
        <v>1969104</v>
      </c>
      <c r="F328" s="177">
        <v>1969103.37</v>
      </c>
    </row>
    <row r="329" spans="3:6">
      <c r="C329" s="178" t="s">
        <v>617</v>
      </c>
      <c r="D329" s="177">
        <v>8311329</v>
      </c>
      <c r="E329" s="177">
        <v>2774501</v>
      </c>
      <c r="F329" s="177">
        <v>774500.8</v>
      </c>
    </row>
    <row r="330" spans="3:6">
      <c r="C330" s="178" t="s">
        <v>618</v>
      </c>
      <c r="D330" s="177">
        <v>4224748</v>
      </c>
      <c r="E330" s="177">
        <v>3578744</v>
      </c>
      <c r="F330" s="177">
        <v>1365610.61</v>
      </c>
    </row>
    <row r="331" spans="3:6">
      <c r="C331" s="178" t="s">
        <v>619</v>
      </c>
      <c r="D331" s="177">
        <v>8311369</v>
      </c>
      <c r="E331" s="177">
        <v>2649538</v>
      </c>
      <c r="F331" s="177">
        <v>281112.08</v>
      </c>
    </row>
    <row r="332" spans="3:6">
      <c r="C332" s="178" t="s">
        <v>1906</v>
      </c>
      <c r="D332" s="177">
        <v>0</v>
      </c>
      <c r="E332" s="177">
        <v>1530497</v>
      </c>
      <c r="F332" s="177">
        <v>1044496.98</v>
      </c>
    </row>
    <row r="333" spans="3:6">
      <c r="C333" s="178" t="s">
        <v>620</v>
      </c>
      <c r="D333" s="177">
        <v>3026487</v>
      </c>
      <c r="E333" s="177">
        <v>112445.6</v>
      </c>
      <c r="F333" s="177">
        <v>0</v>
      </c>
    </row>
    <row r="334" spans="3:6">
      <c r="C334" s="178" t="s">
        <v>621</v>
      </c>
      <c r="D334" s="177">
        <v>3026487</v>
      </c>
      <c r="E334" s="177">
        <v>112445.6</v>
      </c>
      <c r="F334" s="177">
        <v>0</v>
      </c>
    </row>
    <row r="335" spans="3:6">
      <c r="C335" s="178" t="s">
        <v>622</v>
      </c>
      <c r="D335" s="177">
        <v>3448179</v>
      </c>
      <c r="E335" s="177">
        <v>112086.99</v>
      </c>
      <c r="F335" s="177">
        <v>0</v>
      </c>
    </row>
    <row r="336" spans="3:6">
      <c r="C336" s="178" t="s">
        <v>623</v>
      </c>
      <c r="D336" s="177">
        <v>27191764</v>
      </c>
      <c r="E336" s="177">
        <v>5537203</v>
      </c>
      <c r="F336" s="177">
        <v>3768105.6399999997</v>
      </c>
    </row>
    <row r="337" spans="3:6">
      <c r="C337" s="178" t="s">
        <v>2023</v>
      </c>
      <c r="D337" s="177">
        <v>0</v>
      </c>
      <c r="E337" s="177">
        <v>1258262.04</v>
      </c>
      <c r="F337" s="177">
        <v>0</v>
      </c>
    </row>
    <row r="338" spans="3:6">
      <c r="C338" s="178" t="s">
        <v>624</v>
      </c>
      <c r="D338" s="177">
        <v>5879038</v>
      </c>
      <c r="E338" s="177">
        <v>100</v>
      </c>
      <c r="F338" s="177">
        <v>0</v>
      </c>
    </row>
    <row r="339" spans="3:6">
      <c r="C339" s="178" t="s">
        <v>625</v>
      </c>
      <c r="D339" s="177">
        <v>5879038</v>
      </c>
      <c r="E339" s="177">
        <v>1</v>
      </c>
      <c r="F339" s="177">
        <v>0</v>
      </c>
    </row>
    <row r="340" spans="3:6">
      <c r="C340" s="178" t="s">
        <v>626</v>
      </c>
      <c r="D340" s="177">
        <v>42655051</v>
      </c>
      <c r="E340" s="177">
        <v>24595659.649999999</v>
      </c>
      <c r="F340" s="177">
        <v>24595022.34</v>
      </c>
    </row>
    <row r="341" spans="3:6">
      <c r="C341" s="178" t="s">
        <v>627</v>
      </c>
      <c r="D341" s="177">
        <v>8722081</v>
      </c>
      <c r="E341" s="177">
        <v>100</v>
      </c>
      <c r="F341" s="177">
        <v>0</v>
      </c>
    </row>
    <row r="342" spans="3:6">
      <c r="C342" s="178" t="s">
        <v>628</v>
      </c>
      <c r="D342" s="177">
        <v>3448179</v>
      </c>
      <c r="E342" s="177">
        <v>2802175</v>
      </c>
      <c r="F342" s="177">
        <v>0</v>
      </c>
    </row>
    <row r="343" spans="3:6">
      <c r="C343" s="178" t="s">
        <v>629</v>
      </c>
      <c r="D343" s="177">
        <v>9542834</v>
      </c>
      <c r="E343" s="177">
        <v>0</v>
      </c>
      <c r="F343" s="177">
        <v>0</v>
      </c>
    </row>
    <row r="344" spans="3:6">
      <c r="C344" s="178" t="s">
        <v>630</v>
      </c>
      <c r="D344" s="177">
        <v>4550604</v>
      </c>
      <c r="E344" s="177">
        <v>111238.07</v>
      </c>
      <c r="F344" s="177">
        <v>0</v>
      </c>
    </row>
    <row r="345" spans="3:6">
      <c r="C345" s="178" t="s">
        <v>631</v>
      </c>
      <c r="D345" s="177">
        <v>20000000</v>
      </c>
      <c r="E345" s="177">
        <v>45000000</v>
      </c>
      <c r="F345" s="177">
        <v>45000000</v>
      </c>
    </row>
    <row r="346" spans="3:6">
      <c r="C346" s="178" t="s">
        <v>632</v>
      </c>
      <c r="D346" s="177">
        <v>13139317</v>
      </c>
      <c r="E346" s="177">
        <v>106625.73</v>
      </c>
      <c r="F346" s="177">
        <v>0</v>
      </c>
    </row>
    <row r="347" spans="3:6">
      <c r="C347" s="178" t="s">
        <v>633</v>
      </c>
      <c r="D347" s="177">
        <v>40000000</v>
      </c>
      <c r="E347" s="177">
        <v>193070268</v>
      </c>
      <c r="F347" s="177">
        <v>165013032.53999999</v>
      </c>
    </row>
    <row r="348" spans="3:6">
      <c r="C348" s="178" t="s">
        <v>634</v>
      </c>
      <c r="D348" s="177">
        <v>30000000</v>
      </c>
      <c r="E348" s="177">
        <v>241726018</v>
      </c>
      <c r="F348" s="177">
        <v>241726017.44</v>
      </c>
    </row>
    <row r="349" spans="3:6">
      <c r="C349" s="178" t="s">
        <v>635</v>
      </c>
      <c r="D349" s="177">
        <v>7286083</v>
      </c>
      <c r="E349" s="177">
        <v>100.08</v>
      </c>
      <c r="F349" s="177">
        <v>0</v>
      </c>
    </row>
    <row r="350" spans="3:6">
      <c r="C350" s="178" t="s">
        <v>636</v>
      </c>
      <c r="D350" s="177">
        <v>6021071</v>
      </c>
      <c r="E350" s="177">
        <v>100</v>
      </c>
      <c r="F350" s="177">
        <v>0</v>
      </c>
    </row>
    <row r="351" spans="3:6">
      <c r="C351" s="178" t="s">
        <v>637</v>
      </c>
      <c r="D351" s="177">
        <v>10000000</v>
      </c>
      <c r="E351" s="177">
        <v>7500000</v>
      </c>
      <c r="F351" s="177">
        <v>7500000</v>
      </c>
    </row>
    <row r="352" spans="3:6">
      <c r="C352" s="178" t="s">
        <v>638</v>
      </c>
      <c r="D352" s="177">
        <v>15376092</v>
      </c>
      <c r="E352" s="177">
        <v>8426962</v>
      </c>
      <c r="F352" s="177">
        <v>0</v>
      </c>
    </row>
    <row r="353" spans="3:6">
      <c r="C353" s="178" t="s">
        <v>639</v>
      </c>
      <c r="D353" s="177">
        <v>5103175</v>
      </c>
      <c r="E353" s="177">
        <v>102643.82</v>
      </c>
      <c r="F353" s="177">
        <v>0</v>
      </c>
    </row>
    <row r="354" spans="3:6">
      <c r="C354" s="178" t="s">
        <v>640</v>
      </c>
      <c r="D354" s="177">
        <v>75940047</v>
      </c>
      <c r="E354" s="177">
        <v>42497566</v>
      </c>
      <c r="F354" s="177">
        <v>42497326.200000003</v>
      </c>
    </row>
    <row r="355" spans="3:6">
      <c r="C355" s="178" t="s">
        <v>641</v>
      </c>
      <c r="D355" s="177">
        <v>7330508</v>
      </c>
      <c r="E355" s="177">
        <v>103497.58</v>
      </c>
      <c r="F355" s="177">
        <v>0</v>
      </c>
    </row>
    <row r="356" spans="3:6">
      <c r="C356" s="178" t="s">
        <v>642</v>
      </c>
      <c r="D356" s="177">
        <v>7330508</v>
      </c>
      <c r="E356" s="177">
        <v>100.58</v>
      </c>
      <c r="F356" s="177">
        <v>0</v>
      </c>
    </row>
    <row r="357" spans="3:6">
      <c r="C357" s="178" t="s">
        <v>643</v>
      </c>
      <c r="D357" s="177">
        <v>761695</v>
      </c>
      <c r="E357" s="177">
        <v>109272</v>
      </c>
      <c r="F357" s="177">
        <v>0</v>
      </c>
    </row>
    <row r="358" spans="3:6">
      <c r="C358" s="178" t="s">
        <v>644</v>
      </c>
      <c r="D358" s="177">
        <v>761695</v>
      </c>
      <c r="E358" s="177">
        <v>109272</v>
      </c>
      <c r="F358" s="177">
        <v>0</v>
      </c>
    </row>
    <row r="359" spans="3:6">
      <c r="C359" s="178" t="s">
        <v>645</v>
      </c>
      <c r="D359" s="177">
        <v>1384399</v>
      </c>
      <c r="E359" s="177">
        <v>104910</v>
      </c>
      <c r="F359" s="177">
        <v>0</v>
      </c>
    </row>
    <row r="360" spans="3:6">
      <c r="C360" s="178" t="s">
        <v>646</v>
      </c>
      <c r="D360" s="177">
        <v>0</v>
      </c>
      <c r="E360" s="177">
        <v>3185158.6599999997</v>
      </c>
      <c r="F360" s="177">
        <v>2995401.4</v>
      </c>
    </row>
    <row r="361" spans="3:6">
      <c r="C361" s="178" t="s">
        <v>647</v>
      </c>
      <c r="D361" s="177">
        <v>761695</v>
      </c>
      <c r="E361" s="177">
        <v>109272</v>
      </c>
      <c r="F361" s="177">
        <v>0</v>
      </c>
    </row>
    <row r="362" spans="3:6">
      <c r="C362" s="178" t="s">
        <v>648</v>
      </c>
      <c r="D362" s="177">
        <v>7233108</v>
      </c>
      <c r="E362" s="177">
        <v>102036.58</v>
      </c>
      <c r="F362" s="177">
        <v>0</v>
      </c>
    </row>
    <row r="363" spans="3:6">
      <c r="C363" s="178" t="s">
        <v>649</v>
      </c>
      <c r="D363" s="177">
        <v>12167387</v>
      </c>
      <c r="E363" s="177">
        <v>115213.43</v>
      </c>
      <c r="F363" s="177">
        <v>0</v>
      </c>
    </row>
    <row r="364" spans="3:6">
      <c r="C364" s="178" t="s">
        <v>650</v>
      </c>
      <c r="D364" s="177">
        <v>10000000</v>
      </c>
      <c r="E364" s="177">
        <v>14000000</v>
      </c>
      <c r="F364" s="177">
        <v>14000000</v>
      </c>
    </row>
    <row r="365" spans="3:6">
      <c r="C365" s="178" t="s">
        <v>651</v>
      </c>
      <c r="D365" s="177">
        <v>53185650</v>
      </c>
      <c r="E365" s="177">
        <v>43099428</v>
      </c>
      <c r="F365" s="177">
        <v>42546726</v>
      </c>
    </row>
    <row r="366" spans="3:6">
      <c r="C366" s="178" t="s">
        <v>652</v>
      </c>
      <c r="D366" s="177">
        <v>12167387</v>
      </c>
      <c r="E366" s="177">
        <v>115213.43</v>
      </c>
      <c r="F366" s="177">
        <v>0</v>
      </c>
    </row>
    <row r="367" spans="3:6">
      <c r="C367" s="178" t="s">
        <v>653</v>
      </c>
      <c r="D367" s="177">
        <v>12167387</v>
      </c>
      <c r="E367" s="177">
        <v>115213.43</v>
      </c>
      <c r="F367" s="177">
        <v>0</v>
      </c>
    </row>
    <row r="368" spans="3:6">
      <c r="C368" s="178" t="s">
        <v>654</v>
      </c>
      <c r="D368" s="177">
        <v>5098639</v>
      </c>
      <c r="E368" s="177">
        <v>102549.22</v>
      </c>
      <c r="F368" s="177">
        <v>0</v>
      </c>
    </row>
    <row r="369" spans="3:6">
      <c r="C369" s="178" t="s">
        <v>655</v>
      </c>
      <c r="D369" s="177">
        <v>20929582</v>
      </c>
      <c r="E369" s="177">
        <v>0</v>
      </c>
      <c r="F369" s="177">
        <v>0</v>
      </c>
    </row>
    <row r="370" spans="3:6">
      <c r="C370" s="178" t="s">
        <v>656</v>
      </c>
      <c r="D370" s="177">
        <v>5098639</v>
      </c>
      <c r="E370" s="177">
        <v>102549.22</v>
      </c>
      <c r="F370" s="177">
        <v>0</v>
      </c>
    </row>
    <row r="371" spans="3:6">
      <c r="C371" s="178" t="s">
        <v>657</v>
      </c>
      <c r="D371" s="177">
        <v>5098639</v>
      </c>
      <c r="E371" s="177">
        <v>102549.22</v>
      </c>
      <c r="F371" s="177">
        <v>0</v>
      </c>
    </row>
    <row r="372" spans="3:6">
      <c r="C372" s="178" t="s">
        <v>658</v>
      </c>
      <c r="D372" s="177">
        <v>361715383</v>
      </c>
      <c r="E372" s="177">
        <v>1997234755.53</v>
      </c>
      <c r="F372" s="177">
        <v>1996203475.8500001</v>
      </c>
    </row>
    <row r="373" spans="3:6">
      <c r="C373" s="178" t="s">
        <v>659</v>
      </c>
      <c r="D373" s="177">
        <v>8572349</v>
      </c>
      <c r="E373" s="177">
        <v>0</v>
      </c>
      <c r="F373" s="177">
        <v>0</v>
      </c>
    </row>
    <row r="374" spans="3:6">
      <c r="C374" s="178" t="s">
        <v>1873</v>
      </c>
      <c r="D374" s="177">
        <v>0</v>
      </c>
      <c r="E374" s="177">
        <v>100</v>
      </c>
      <c r="F374" s="177">
        <v>0</v>
      </c>
    </row>
    <row r="375" spans="3:6">
      <c r="C375" s="178" t="s">
        <v>660</v>
      </c>
      <c r="D375" s="177">
        <v>45982468</v>
      </c>
      <c r="E375" s="177">
        <v>202513835.59</v>
      </c>
      <c r="F375" s="177">
        <v>202426452.64000002</v>
      </c>
    </row>
    <row r="376" spans="3:6">
      <c r="C376" s="178" t="s">
        <v>661</v>
      </c>
      <c r="D376" s="177">
        <v>41691694</v>
      </c>
      <c r="E376" s="177">
        <v>30298185</v>
      </c>
      <c r="F376" s="177">
        <v>29751911.449999999</v>
      </c>
    </row>
    <row r="377" spans="3:6">
      <c r="C377" s="178" t="s">
        <v>662</v>
      </c>
      <c r="D377" s="177">
        <v>4120000</v>
      </c>
      <c r="E377" s="177">
        <v>311068.56</v>
      </c>
      <c r="F377" s="177">
        <v>0</v>
      </c>
    </row>
    <row r="378" spans="3:6">
      <c r="C378" s="178" t="s">
        <v>663</v>
      </c>
      <c r="D378" s="177">
        <v>105141182</v>
      </c>
      <c r="E378" s="177">
        <v>75744651</v>
      </c>
      <c r="F378" s="177">
        <v>75544140.620000005</v>
      </c>
    </row>
    <row r="379" spans="3:6">
      <c r="C379" s="178" t="s">
        <v>664</v>
      </c>
      <c r="D379" s="177">
        <v>1000000</v>
      </c>
      <c r="E379" s="177">
        <v>0</v>
      </c>
      <c r="F379" s="177">
        <v>0</v>
      </c>
    </row>
    <row r="380" spans="3:6">
      <c r="C380" s="178" t="s">
        <v>665</v>
      </c>
      <c r="D380" s="177">
        <v>40000000</v>
      </c>
      <c r="E380" s="177">
        <v>35177341.609999999</v>
      </c>
      <c r="F380" s="177">
        <v>35177341.609999999</v>
      </c>
    </row>
    <row r="381" spans="3:6">
      <c r="C381" s="178" t="s">
        <v>666</v>
      </c>
      <c r="D381" s="177">
        <v>58295592</v>
      </c>
      <c r="E381" s="177">
        <v>262</v>
      </c>
      <c r="F381" s="177">
        <v>0</v>
      </c>
    </row>
    <row r="382" spans="3:6">
      <c r="C382" s="178" t="s">
        <v>667</v>
      </c>
      <c r="D382" s="177">
        <v>30074683</v>
      </c>
      <c r="E382" s="177">
        <v>0</v>
      </c>
      <c r="F382" s="177">
        <v>0</v>
      </c>
    </row>
    <row r="383" spans="3:6">
      <c r="C383" s="178" t="s">
        <v>668</v>
      </c>
      <c r="D383" s="177">
        <v>33000000</v>
      </c>
      <c r="E383" s="177">
        <v>12000000</v>
      </c>
      <c r="F383" s="177">
        <v>12000000</v>
      </c>
    </row>
    <row r="384" spans="3:6">
      <c r="C384" s="178" t="s">
        <v>669</v>
      </c>
      <c r="D384" s="177">
        <v>129753211</v>
      </c>
      <c r="E384" s="177">
        <v>35500000</v>
      </c>
      <c r="F384" s="177">
        <v>35500000</v>
      </c>
    </row>
    <row r="385" spans="3:6">
      <c r="C385" s="178" t="s">
        <v>670</v>
      </c>
      <c r="D385" s="177">
        <v>0</v>
      </c>
      <c r="E385" s="177">
        <v>88372883</v>
      </c>
      <c r="F385" s="177">
        <v>88372882.359999999</v>
      </c>
    </row>
    <row r="386" spans="3:6">
      <c r="C386" s="178" t="s">
        <v>671</v>
      </c>
      <c r="D386" s="177">
        <v>83185651</v>
      </c>
      <c r="E386" s="177">
        <v>64885819</v>
      </c>
      <c r="F386" s="177">
        <v>64468168.560000002</v>
      </c>
    </row>
    <row r="387" spans="3:6">
      <c r="C387" s="176" t="s">
        <v>323</v>
      </c>
      <c r="D387" s="177">
        <v>98434809</v>
      </c>
      <c r="E387" s="177">
        <v>138461394</v>
      </c>
      <c r="F387" s="177">
        <v>138447041.09999999</v>
      </c>
    </row>
    <row r="388" spans="3:6">
      <c r="C388" s="178" t="s">
        <v>672</v>
      </c>
      <c r="D388" s="177">
        <v>3922442</v>
      </c>
      <c r="E388" s="177">
        <v>3900000</v>
      </c>
      <c r="F388" s="177">
        <v>3900000</v>
      </c>
    </row>
    <row r="389" spans="3:6">
      <c r="C389" s="178" t="s">
        <v>673</v>
      </c>
      <c r="D389" s="177">
        <v>355985</v>
      </c>
      <c r="E389" s="177">
        <v>0</v>
      </c>
      <c r="F389" s="177">
        <v>0</v>
      </c>
    </row>
    <row r="390" spans="3:6">
      <c r="C390" s="178" t="s">
        <v>674</v>
      </c>
      <c r="D390" s="177">
        <v>5000000</v>
      </c>
      <c r="E390" s="177">
        <v>5000</v>
      </c>
      <c r="F390" s="177">
        <v>0</v>
      </c>
    </row>
    <row r="391" spans="3:6">
      <c r="C391" s="178" t="s">
        <v>675</v>
      </c>
      <c r="D391" s="177">
        <v>43156382</v>
      </c>
      <c r="E391" s="177">
        <v>5</v>
      </c>
      <c r="F391" s="177">
        <v>0</v>
      </c>
    </row>
    <row r="392" spans="3:6">
      <c r="C392" s="178" t="s">
        <v>660</v>
      </c>
      <c r="D392" s="177">
        <v>45000000</v>
      </c>
      <c r="E392" s="177">
        <v>133987125</v>
      </c>
      <c r="F392" s="177">
        <v>133986777.33</v>
      </c>
    </row>
    <row r="393" spans="3:6">
      <c r="C393" s="178" t="s">
        <v>669</v>
      </c>
      <c r="D393" s="177">
        <v>1000000</v>
      </c>
      <c r="E393" s="177">
        <v>569264</v>
      </c>
      <c r="F393" s="177">
        <v>560263.77</v>
      </c>
    </row>
    <row r="394" spans="3:6">
      <c r="C394" s="176" t="s">
        <v>324</v>
      </c>
      <c r="D394" s="177">
        <v>0</v>
      </c>
      <c r="E394" s="177">
        <v>278900257.20999998</v>
      </c>
      <c r="F394" s="177">
        <v>278900254.30000001</v>
      </c>
    </row>
    <row r="395" spans="3:6">
      <c r="C395" s="178" t="s">
        <v>658</v>
      </c>
      <c r="D395" s="177">
        <v>0</v>
      </c>
      <c r="E395" s="177">
        <v>278900257.20999998</v>
      </c>
      <c r="F395" s="177">
        <v>278900254.30000001</v>
      </c>
    </row>
    <row r="396" spans="3:6">
      <c r="C396" s="176" t="s">
        <v>325</v>
      </c>
      <c r="D396" s="177">
        <v>237320066</v>
      </c>
      <c r="E396" s="177">
        <v>97068273.920000002</v>
      </c>
      <c r="F396" s="177">
        <v>93712349.219999999</v>
      </c>
    </row>
    <row r="397" spans="3:6">
      <c r="C397" s="178" t="s">
        <v>608</v>
      </c>
      <c r="D397" s="177">
        <v>237320066</v>
      </c>
      <c r="E397" s="177">
        <v>0</v>
      </c>
      <c r="F397" s="177">
        <v>0</v>
      </c>
    </row>
    <row r="398" spans="3:6">
      <c r="C398" s="178" t="s">
        <v>658</v>
      </c>
      <c r="D398" s="177">
        <v>0</v>
      </c>
      <c r="E398" s="177">
        <v>50687527.390000001</v>
      </c>
      <c r="F398" s="177">
        <v>50687527.390000001</v>
      </c>
    </row>
    <row r="399" spans="3:6">
      <c r="C399" s="178" t="s">
        <v>663</v>
      </c>
      <c r="D399" s="177">
        <v>0</v>
      </c>
      <c r="E399" s="177">
        <v>46380746.530000001</v>
      </c>
      <c r="F399" s="177">
        <v>43024821.829999998</v>
      </c>
    </row>
    <row r="400" spans="3:6">
      <c r="C400" s="176" t="s">
        <v>331</v>
      </c>
      <c r="D400" s="177">
        <v>145977140</v>
      </c>
      <c r="E400" s="177">
        <v>79372140</v>
      </c>
      <c r="F400" s="177">
        <v>0</v>
      </c>
    </row>
    <row r="401" spans="3:6">
      <c r="C401" s="178" t="s">
        <v>607</v>
      </c>
      <c r="D401" s="177">
        <v>79372140</v>
      </c>
      <c r="E401" s="177">
        <v>79372140</v>
      </c>
      <c r="F401" s="177">
        <v>0</v>
      </c>
    </row>
    <row r="402" spans="3:6">
      <c r="C402" s="178" t="s">
        <v>608</v>
      </c>
      <c r="D402" s="177">
        <v>66605000</v>
      </c>
      <c r="E402" s="177">
        <v>0</v>
      </c>
      <c r="F402" s="177">
        <v>0</v>
      </c>
    </row>
    <row r="403" spans="3:6">
      <c r="C403" s="67" t="s">
        <v>332</v>
      </c>
      <c r="D403" s="167">
        <v>542758310</v>
      </c>
      <c r="E403" s="167">
        <v>1864170427.8000002</v>
      </c>
      <c r="F403" s="167">
        <v>1854917228.5999999</v>
      </c>
    </row>
    <row r="404" spans="3:6">
      <c r="C404" s="176" t="s">
        <v>322</v>
      </c>
      <c r="D404" s="177">
        <v>522690848</v>
      </c>
      <c r="E404" s="177">
        <v>1698303224.2800002</v>
      </c>
      <c r="F404" s="177">
        <v>1689050025.5799999</v>
      </c>
    </row>
    <row r="405" spans="3:6">
      <c r="C405" s="178" t="s">
        <v>676</v>
      </c>
      <c r="D405" s="177">
        <v>35501007</v>
      </c>
      <c r="E405" s="177">
        <v>27636057</v>
      </c>
      <c r="F405" s="177">
        <v>27635151.050000001</v>
      </c>
    </row>
    <row r="406" spans="3:6">
      <c r="C406" s="178" t="s">
        <v>677</v>
      </c>
      <c r="D406" s="177">
        <v>24367708</v>
      </c>
      <c r="E406" s="177">
        <v>27615290.469999999</v>
      </c>
      <c r="F406" s="177">
        <v>25147637.280000001</v>
      </c>
    </row>
    <row r="407" spans="3:6">
      <c r="C407" s="178" t="s">
        <v>678</v>
      </c>
      <c r="D407" s="177">
        <v>37821946</v>
      </c>
      <c r="E407" s="177">
        <v>30016423</v>
      </c>
      <c r="F407" s="177">
        <v>29955638</v>
      </c>
    </row>
    <row r="408" spans="3:6">
      <c r="C408" s="178" t="s">
        <v>679</v>
      </c>
      <c r="D408" s="177">
        <v>7036873</v>
      </c>
      <c r="E408" s="177">
        <v>294694</v>
      </c>
      <c r="F408" s="177">
        <v>0</v>
      </c>
    </row>
    <row r="409" spans="3:6">
      <c r="C409" s="178" t="s">
        <v>680</v>
      </c>
      <c r="D409" s="177">
        <v>2400521</v>
      </c>
      <c r="E409" s="177">
        <v>4139482</v>
      </c>
      <c r="F409" s="177">
        <v>3316375.28</v>
      </c>
    </row>
    <row r="410" spans="3:6">
      <c r="C410" s="178" t="s">
        <v>681</v>
      </c>
      <c r="D410" s="177">
        <v>2200407</v>
      </c>
      <c r="E410" s="177">
        <v>108808</v>
      </c>
      <c r="F410" s="177">
        <v>0</v>
      </c>
    </row>
    <row r="411" spans="3:6">
      <c r="C411" s="178" t="s">
        <v>682</v>
      </c>
      <c r="D411" s="177">
        <v>5848496</v>
      </c>
      <c r="E411" s="177">
        <v>113774.24</v>
      </c>
      <c r="F411" s="177">
        <v>0</v>
      </c>
    </row>
    <row r="412" spans="3:6">
      <c r="C412" s="178" t="s">
        <v>683</v>
      </c>
      <c r="D412" s="177">
        <v>57660333</v>
      </c>
      <c r="E412" s="177">
        <v>11161606</v>
      </c>
      <c r="F412" s="177">
        <v>10484996.07</v>
      </c>
    </row>
    <row r="413" spans="3:6">
      <c r="C413" s="178" t="s">
        <v>684</v>
      </c>
      <c r="D413" s="177">
        <v>30000000</v>
      </c>
      <c r="E413" s="177">
        <v>30000000</v>
      </c>
      <c r="F413" s="177">
        <v>29999456.84</v>
      </c>
    </row>
    <row r="414" spans="3:6">
      <c r="C414" s="178" t="s">
        <v>685</v>
      </c>
      <c r="D414" s="177">
        <v>0</v>
      </c>
      <c r="E414" s="177">
        <v>1292687.92</v>
      </c>
      <c r="F414" s="177">
        <v>0</v>
      </c>
    </row>
    <row r="415" spans="3:6">
      <c r="C415" s="178" t="s">
        <v>1984</v>
      </c>
      <c r="D415" s="177">
        <v>0</v>
      </c>
      <c r="E415" s="177">
        <v>338559320.89999998</v>
      </c>
      <c r="F415" s="177">
        <v>338559320.89999998</v>
      </c>
    </row>
    <row r="416" spans="3:6">
      <c r="C416" s="178" t="s">
        <v>686</v>
      </c>
      <c r="D416" s="177">
        <v>55000000</v>
      </c>
      <c r="E416" s="177">
        <v>99346725</v>
      </c>
      <c r="F416" s="177">
        <v>99346722.640000001</v>
      </c>
    </row>
    <row r="417" spans="3:6">
      <c r="C417" s="178" t="s">
        <v>687</v>
      </c>
      <c r="D417" s="177">
        <v>0</v>
      </c>
      <c r="E417" s="177">
        <v>261967.95</v>
      </c>
      <c r="F417" s="177">
        <v>0</v>
      </c>
    </row>
    <row r="418" spans="3:6">
      <c r="C418" s="178" t="s">
        <v>688</v>
      </c>
      <c r="D418" s="177">
        <v>2000000</v>
      </c>
      <c r="E418" s="177">
        <v>769586</v>
      </c>
      <c r="F418" s="177">
        <v>0</v>
      </c>
    </row>
    <row r="419" spans="3:6">
      <c r="C419" s="178" t="s">
        <v>689</v>
      </c>
      <c r="D419" s="177">
        <v>7331935</v>
      </c>
      <c r="E419" s="177">
        <v>103519.09</v>
      </c>
      <c r="F419" s="177">
        <v>0</v>
      </c>
    </row>
    <row r="420" spans="3:6">
      <c r="C420" s="178" t="s">
        <v>690</v>
      </c>
      <c r="D420" s="177">
        <v>0</v>
      </c>
      <c r="E420" s="177">
        <v>3050194.4099999997</v>
      </c>
      <c r="F420" s="177">
        <v>3050194.4</v>
      </c>
    </row>
    <row r="421" spans="3:6">
      <c r="C421" s="178" t="s">
        <v>691</v>
      </c>
      <c r="D421" s="177">
        <v>30000000</v>
      </c>
      <c r="E421" s="177">
        <v>82400059.700000003</v>
      </c>
      <c r="F421" s="177">
        <v>82297192.359999999</v>
      </c>
    </row>
    <row r="422" spans="3:6">
      <c r="C422" s="178" t="s">
        <v>692</v>
      </c>
      <c r="D422" s="177">
        <v>30581085</v>
      </c>
      <c r="E422" s="177">
        <v>23061008</v>
      </c>
      <c r="F422" s="177">
        <v>23000000</v>
      </c>
    </row>
    <row r="423" spans="3:6">
      <c r="C423" s="178" t="s">
        <v>1874</v>
      </c>
      <c r="D423" s="177">
        <v>0</v>
      </c>
      <c r="E423" s="177">
        <v>1628108</v>
      </c>
      <c r="F423" s="177">
        <v>0</v>
      </c>
    </row>
    <row r="424" spans="3:6">
      <c r="C424" s="178" t="s">
        <v>693</v>
      </c>
      <c r="D424" s="177">
        <v>33147489</v>
      </c>
      <c r="E424" s="177">
        <v>25715505</v>
      </c>
      <c r="F424" s="177">
        <v>25715505</v>
      </c>
    </row>
    <row r="425" spans="3:6">
      <c r="C425" s="178" t="s">
        <v>694</v>
      </c>
      <c r="D425" s="177">
        <v>42313597</v>
      </c>
      <c r="E425" s="177">
        <v>36650994</v>
      </c>
      <c r="F425" s="177">
        <v>36639463.57</v>
      </c>
    </row>
    <row r="426" spans="3:6">
      <c r="C426" s="178" t="s">
        <v>695</v>
      </c>
      <c r="D426" s="177">
        <v>9114710</v>
      </c>
      <c r="E426" s="177">
        <v>1993344</v>
      </c>
      <c r="F426" s="177">
        <v>1993343.39</v>
      </c>
    </row>
    <row r="427" spans="3:6">
      <c r="C427" s="178" t="s">
        <v>696</v>
      </c>
      <c r="D427" s="177">
        <v>1388002</v>
      </c>
      <c r="E427" s="177">
        <v>0</v>
      </c>
      <c r="F427" s="177">
        <v>0</v>
      </c>
    </row>
    <row r="428" spans="3:6">
      <c r="C428" s="178" t="s">
        <v>697</v>
      </c>
      <c r="D428" s="177">
        <v>714679</v>
      </c>
      <c r="E428" s="177">
        <v>0</v>
      </c>
      <c r="F428" s="177">
        <v>0</v>
      </c>
    </row>
    <row r="429" spans="3:6">
      <c r="C429" s="178" t="s">
        <v>698</v>
      </c>
      <c r="D429" s="177">
        <v>83038632</v>
      </c>
      <c r="E429" s="177">
        <v>266236854</v>
      </c>
      <c r="F429" s="177">
        <v>265761916.62</v>
      </c>
    </row>
    <row r="430" spans="3:6">
      <c r="C430" s="178" t="s">
        <v>699</v>
      </c>
      <c r="D430" s="177">
        <v>25223428</v>
      </c>
      <c r="E430" s="177">
        <v>686147215.60000002</v>
      </c>
      <c r="F430" s="177">
        <v>686147112.17999995</v>
      </c>
    </row>
    <row r="431" spans="3:6">
      <c r="C431" s="176" t="s">
        <v>323</v>
      </c>
      <c r="D431" s="177">
        <v>20067462</v>
      </c>
      <c r="E431" s="177">
        <v>165867203.52000001</v>
      </c>
      <c r="F431" s="177">
        <v>165867203.02000001</v>
      </c>
    </row>
    <row r="432" spans="3:6">
      <c r="C432" s="178" t="s">
        <v>700</v>
      </c>
      <c r="D432" s="177">
        <v>67462</v>
      </c>
      <c r="E432" s="177">
        <v>721942.52</v>
      </c>
      <c r="F432" s="177">
        <v>721942.02</v>
      </c>
    </row>
    <row r="433" spans="3:6">
      <c r="C433" s="178" t="s">
        <v>699</v>
      </c>
      <c r="D433" s="177">
        <v>20000000</v>
      </c>
      <c r="E433" s="177">
        <v>165145261</v>
      </c>
      <c r="F433" s="177">
        <v>165145261</v>
      </c>
    </row>
    <row r="434" spans="3:6">
      <c r="C434" s="67" t="s">
        <v>333</v>
      </c>
      <c r="D434" s="167">
        <v>1835873973</v>
      </c>
      <c r="E434" s="167">
        <v>1003183254.1</v>
      </c>
      <c r="F434" s="167">
        <v>911941830.61999989</v>
      </c>
    </row>
    <row r="435" spans="3:6">
      <c r="C435" s="176" t="s">
        <v>322</v>
      </c>
      <c r="D435" s="177">
        <v>1691564330</v>
      </c>
      <c r="E435" s="177">
        <v>762551575.88999999</v>
      </c>
      <c r="F435" s="177">
        <v>700459662.51999998</v>
      </c>
    </row>
    <row r="436" spans="3:6">
      <c r="C436" s="178" t="s">
        <v>701</v>
      </c>
      <c r="D436" s="177">
        <v>53828367</v>
      </c>
      <c r="E436" s="177">
        <v>400</v>
      </c>
      <c r="F436" s="177">
        <v>0</v>
      </c>
    </row>
    <row r="437" spans="3:6">
      <c r="C437" s="178" t="s">
        <v>702</v>
      </c>
      <c r="D437" s="177">
        <v>73520872</v>
      </c>
      <c r="E437" s="177">
        <v>52520872</v>
      </c>
      <c r="F437" s="177">
        <v>20766162.530000001</v>
      </c>
    </row>
    <row r="438" spans="3:6">
      <c r="C438" s="178" t="s">
        <v>703</v>
      </c>
      <c r="D438" s="177">
        <v>5000000</v>
      </c>
      <c r="E438" s="177">
        <v>2215660</v>
      </c>
      <c r="F438" s="177">
        <v>1215659.1599999999</v>
      </c>
    </row>
    <row r="439" spans="3:6">
      <c r="C439" s="178" t="s">
        <v>704</v>
      </c>
      <c r="D439" s="177">
        <v>11814538</v>
      </c>
      <c r="E439" s="177">
        <v>11814538</v>
      </c>
      <c r="F439" s="177">
        <v>0</v>
      </c>
    </row>
    <row r="440" spans="3:6">
      <c r="C440" s="178" t="s">
        <v>705</v>
      </c>
      <c r="D440" s="177">
        <v>16115496</v>
      </c>
      <c r="E440" s="177">
        <v>0</v>
      </c>
      <c r="F440" s="177">
        <v>0</v>
      </c>
    </row>
    <row r="441" spans="3:6">
      <c r="C441" s="178" t="s">
        <v>706</v>
      </c>
      <c r="D441" s="177">
        <v>260000000</v>
      </c>
      <c r="E441" s="177">
        <v>0</v>
      </c>
      <c r="F441" s="177">
        <v>0</v>
      </c>
    </row>
    <row r="442" spans="3:6">
      <c r="C442" s="178" t="s">
        <v>707</v>
      </c>
      <c r="D442" s="177">
        <v>2335247</v>
      </c>
      <c r="E442" s="177">
        <v>0</v>
      </c>
      <c r="F442" s="177">
        <v>0</v>
      </c>
    </row>
    <row r="443" spans="3:6">
      <c r="C443" s="178" t="s">
        <v>708</v>
      </c>
      <c r="D443" s="177">
        <v>119460239</v>
      </c>
      <c r="E443" s="177">
        <v>130207432</v>
      </c>
      <c r="F443" s="177">
        <v>130207431.17</v>
      </c>
    </row>
    <row r="444" spans="3:6">
      <c r="C444" s="178" t="s">
        <v>709</v>
      </c>
      <c r="D444" s="177">
        <v>7306888</v>
      </c>
      <c r="E444" s="177">
        <v>4156811</v>
      </c>
      <c r="F444" s="177">
        <v>0</v>
      </c>
    </row>
    <row r="445" spans="3:6">
      <c r="C445" s="178" t="s">
        <v>710</v>
      </c>
      <c r="D445" s="177">
        <v>56778348</v>
      </c>
      <c r="E445" s="177">
        <v>194965946.36000001</v>
      </c>
      <c r="F445" s="177">
        <v>194965810.66999999</v>
      </c>
    </row>
    <row r="446" spans="3:6">
      <c r="C446" s="178" t="s">
        <v>711</v>
      </c>
      <c r="D446" s="177">
        <v>2030470</v>
      </c>
      <c r="E446" s="177">
        <v>3319466</v>
      </c>
      <c r="F446" s="177">
        <v>2653210.75</v>
      </c>
    </row>
    <row r="447" spans="3:6">
      <c r="C447" s="178" t="s">
        <v>712</v>
      </c>
      <c r="D447" s="177">
        <v>0</v>
      </c>
      <c r="E447" s="177">
        <v>2128331.58</v>
      </c>
      <c r="F447" s="177">
        <v>1628330.82</v>
      </c>
    </row>
    <row r="448" spans="3:6">
      <c r="C448" s="178" t="s">
        <v>713</v>
      </c>
      <c r="D448" s="177">
        <v>7851414</v>
      </c>
      <c r="E448" s="177">
        <v>0</v>
      </c>
      <c r="F448" s="177">
        <v>0</v>
      </c>
    </row>
    <row r="449" spans="3:6">
      <c r="C449" s="178" t="s">
        <v>714</v>
      </c>
      <c r="D449" s="177">
        <v>2030470</v>
      </c>
      <c r="E449" s="177">
        <v>110757</v>
      </c>
      <c r="F449" s="177">
        <v>0</v>
      </c>
    </row>
    <row r="450" spans="3:6">
      <c r="C450" s="178" t="s">
        <v>715</v>
      </c>
      <c r="D450" s="177">
        <v>1340925</v>
      </c>
      <c r="E450" s="177">
        <v>0</v>
      </c>
      <c r="F450" s="177">
        <v>0</v>
      </c>
    </row>
    <row r="451" spans="3:6">
      <c r="C451" s="178" t="s">
        <v>716</v>
      </c>
      <c r="D451" s="177">
        <v>1394931</v>
      </c>
      <c r="E451" s="177">
        <v>1179596</v>
      </c>
      <c r="F451" s="177">
        <v>755063.19</v>
      </c>
    </row>
    <row r="452" spans="3:6">
      <c r="C452" s="178" t="s">
        <v>1907</v>
      </c>
      <c r="D452" s="177">
        <v>0</v>
      </c>
      <c r="E452" s="177">
        <v>1170493</v>
      </c>
      <c r="F452" s="177">
        <v>510915.91</v>
      </c>
    </row>
    <row r="453" spans="3:6">
      <c r="C453" s="178" t="s">
        <v>1950</v>
      </c>
      <c r="D453" s="177">
        <v>0</v>
      </c>
      <c r="E453" s="177">
        <v>0</v>
      </c>
      <c r="F453" s="177">
        <v>0</v>
      </c>
    </row>
    <row r="454" spans="3:6">
      <c r="C454" s="178" t="s">
        <v>717</v>
      </c>
      <c r="D454" s="177">
        <v>20000000</v>
      </c>
      <c r="E454" s="177">
        <v>20517000</v>
      </c>
      <c r="F454" s="177">
        <v>20516498.370000001</v>
      </c>
    </row>
    <row r="455" spans="3:6">
      <c r="C455" s="178" t="s">
        <v>2024</v>
      </c>
      <c r="D455" s="177">
        <v>0</v>
      </c>
      <c r="E455" s="177">
        <v>11000000</v>
      </c>
      <c r="F455" s="177">
        <v>0</v>
      </c>
    </row>
    <row r="456" spans="3:6">
      <c r="C456" s="178" t="s">
        <v>718</v>
      </c>
      <c r="D456" s="177">
        <v>20000000</v>
      </c>
      <c r="E456" s="177">
        <v>0</v>
      </c>
      <c r="F456" s="177">
        <v>0</v>
      </c>
    </row>
    <row r="457" spans="3:6">
      <c r="C457" s="178" t="s">
        <v>719</v>
      </c>
      <c r="D457" s="177">
        <v>145075093</v>
      </c>
      <c r="E457" s="177">
        <v>0</v>
      </c>
      <c r="F457" s="177">
        <v>0</v>
      </c>
    </row>
    <row r="458" spans="3:6">
      <c r="C458" s="178" t="s">
        <v>720</v>
      </c>
      <c r="D458" s="177">
        <v>20000000</v>
      </c>
      <c r="E458" s="177">
        <v>14231995</v>
      </c>
      <c r="F458" s="177">
        <v>14231000</v>
      </c>
    </row>
    <row r="459" spans="3:6">
      <c r="C459" s="178" t="s">
        <v>721</v>
      </c>
      <c r="D459" s="177">
        <v>85571997</v>
      </c>
      <c r="E459" s="177">
        <v>4</v>
      </c>
      <c r="F459" s="177">
        <v>0</v>
      </c>
    </row>
    <row r="460" spans="3:6">
      <c r="C460" s="178" t="s">
        <v>722</v>
      </c>
      <c r="D460" s="177">
        <v>12438836</v>
      </c>
      <c r="E460" s="177">
        <v>24812881.949999999</v>
      </c>
      <c r="F460" s="177">
        <v>24812881.52</v>
      </c>
    </row>
    <row r="461" spans="3:6">
      <c r="C461" s="178" t="s">
        <v>723</v>
      </c>
      <c r="D461" s="177">
        <v>100453305</v>
      </c>
      <c r="E461" s="177">
        <v>79208853</v>
      </c>
      <c r="F461" s="177">
        <v>79207982.329999998</v>
      </c>
    </row>
    <row r="462" spans="3:6">
      <c r="C462" s="178" t="s">
        <v>724</v>
      </c>
      <c r="D462" s="177">
        <v>83357913</v>
      </c>
      <c r="E462" s="177">
        <v>69359645</v>
      </c>
      <c r="F462" s="177">
        <v>69357823.359999999</v>
      </c>
    </row>
    <row r="463" spans="3:6">
      <c r="C463" s="178" t="s">
        <v>725</v>
      </c>
      <c r="D463" s="177">
        <v>354098605</v>
      </c>
      <c r="E463" s="177">
        <v>13883275</v>
      </c>
      <c r="F463" s="177">
        <v>13883274.42</v>
      </c>
    </row>
    <row r="464" spans="3:6">
      <c r="C464" s="178" t="s">
        <v>726</v>
      </c>
      <c r="D464" s="177">
        <v>8000000</v>
      </c>
      <c r="E464" s="177">
        <v>0</v>
      </c>
      <c r="F464" s="177">
        <v>0</v>
      </c>
    </row>
    <row r="465" spans="3:6">
      <c r="C465" s="178" t="s">
        <v>727</v>
      </c>
      <c r="D465" s="177">
        <v>10217612</v>
      </c>
      <c r="E465" s="177">
        <v>0</v>
      </c>
      <c r="F465" s="177">
        <v>0</v>
      </c>
    </row>
    <row r="466" spans="3:6">
      <c r="C466" s="178" t="s">
        <v>728</v>
      </c>
      <c r="D466" s="177">
        <v>90994893</v>
      </c>
      <c r="E466" s="177">
        <v>40037992</v>
      </c>
      <c r="F466" s="177">
        <v>40037991.359999999</v>
      </c>
    </row>
    <row r="467" spans="3:6">
      <c r="C467" s="178" t="s">
        <v>729</v>
      </c>
      <c r="D467" s="177">
        <v>42029812</v>
      </c>
      <c r="E467" s="177">
        <v>0</v>
      </c>
      <c r="F467" s="177">
        <v>0</v>
      </c>
    </row>
    <row r="468" spans="3:6">
      <c r="C468" s="178" t="s">
        <v>730</v>
      </c>
      <c r="D468" s="177">
        <v>18486497</v>
      </c>
      <c r="E468" s="177">
        <v>0</v>
      </c>
      <c r="F468" s="177">
        <v>0</v>
      </c>
    </row>
    <row r="469" spans="3:6">
      <c r="C469" s="178" t="s">
        <v>731</v>
      </c>
      <c r="D469" s="177">
        <v>10000000</v>
      </c>
      <c r="E469" s="177">
        <v>0</v>
      </c>
      <c r="F469" s="177">
        <v>0</v>
      </c>
    </row>
    <row r="470" spans="3:6">
      <c r="C470" s="178" t="s">
        <v>732</v>
      </c>
      <c r="D470" s="177">
        <v>50031562</v>
      </c>
      <c r="E470" s="177">
        <v>73209627</v>
      </c>
      <c r="F470" s="177">
        <v>73209626.960000008</v>
      </c>
    </row>
    <row r="471" spans="3:6">
      <c r="C471" s="178" t="s">
        <v>733</v>
      </c>
      <c r="D471" s="177">
        <v>0</v>
      </c>
      <c r="E471" s="177">
        <v>12500000</v>
      </c>
      <c r="F471" s="177">
        <v>12500000</v>
      </c>
    </row>
    <row r="472" spans="3:6">
      <c r="C472" s="176" t="s">
        <v>323</v>
      </c>
      <c r="D472" s="177">
        <v>144309643</v>
      </c>
      <c r="E472" s="177">
        <v>240631678.21000001</v>
      </c>
      <c r="F472" s="177">
        <v>211482168.09999999</v>
      </c>
    </row>
    <row r="473" spans="3:6">
      <c r="C473" s="178" t="s">
        <v>734</v>
      </c>
      <c r="D473" s="177">
        <v>19999999</v>
      </c>
      <c r="E473" s="177">
        <v>29999999</v>
      </c>
      <c r="F473" s="177">
        <v>29961446.16</v>
      </c>
    </row>
    <row r="474" spans="3:6">
      <c r="C474" s="178" t="s">
        <v>735</v>
      </c>
      <c r="D474" s="177">
        <v>41000000</v>
      </c>
      <c r="E474" s="177">
        <v>210631679.21000001</v>
      </c>
      <c r="F474" s="177">
        <v>181520721.94</v>
      </c>
    </row>
    <row r="475" spans="3:6">
      <c r="C475" s="178" t="s">
        <v>730</v>
      </c>
      <c r="D475" s="177">
        <v>83309644</v>
      </c>
      <c r="E475" s="177">
        <v>0</v>
      </c>
      <c r="F475" s="177">
        <v>0</v>
      </c>
    </row>
    <row r="476" spans="3:6">
      <c r="C476" s="67" t="s">
        <v>334</v>
      </c>
      <c r="D476" s="167">
        <v>491426007</v>
      </c>
      <c r="E476" s="167">
        <v>626371910.04999995</v>
      </c>
      <c r="F476" s="167">
        <v>584642962.38999999</v>
      </c>
    </row>
    <row r="477" spans="3:6">
      <c r="C477" s="176" t="s">
        <v>322</v>
      </c>
      <c r="D477" s="177">
        <v>471426007</v>
      </c>
      <c r="E477" s="177">
        <v>523715925.05000001</v>
      </c>
      <c r="F477" s="177">
        <v>481988801.17999995</v>
      </c>
    </row>
    <row r="478" spans="3:6">
      <c r="C478" s="178" t="s">
        <v>1908</v>
      </c>
      <c r="D478" s="177">
        <v>0</v>
      </c>
      <c r="E478" s="177">
        <v>4017382</v>
      </c>
      <c r="F478" s="177">
        <v>4017281.21</v>
      </c>
    </row>
    <row r="479" spans="3:6">
      <c r="C479" s="178" t="s">
        <v>1988</v>
      </c>
      <c r="D479" s="177">
        <v>0</v>
      </c>
      <c r="E479" s="177">
        <v>16076435.1</v>
      </c>
      <c r="F479" s="177">
        <v>0</v>
      </c>
    </row>
    <row r="480" spans="3:6">
      <c r="C480" s="178" t="s">
        <v>1909</v>
      </c>
      <c r="D480" s="177">
        <v>0</v>
      </c>
      <c r="E480" s="177">
        <v>100</v>
      </c>
      <c r="F480" s="177">
        <v>0</v>
      </c>
    </row>
    <row r="481" spans="3:6">
      <c r="C481" s="178" t="s">
        <v>736</v>
      </c>
      <c r="D481" s="177">
        <v>4603072</v>
      </c>
      <c r="E481" s="177">
        <v>5307068</v>
      </c>
      <c r="F481" s="177">
        <v>5285689.08</v>
      </c>
    </row>
    <row r="482" spans="3:6">
      <c r="C482" s="178" t="s">
        <v>737</v>
      </c>
      <c r="D482" s="177">
        <v>48240000</v>
      </c>
      <c r="E482" s="177">
        <v>54188000</v>
      </c>
      <c r="F482" s="177">
        <v>42763093.189999998</v>
      </c>
    </row>
    <row r="483" spans="3:6">
      <c r="C483" s="178" t="s">
        <v>738</v>
      </c>
      <c r="D483" s="177">
        <v>789735</v>
      </c>
      <c r="E483" s="177">
        <v>3183400</v>
      </c>
      <c r="F483" s="177">
        <v>3128941.97</v>
      </c>
    </row>
    <row r="484" spans="3:6">
      <c r="C484" s="178" t="s">
        <v>739</v>
      </c>
      <c r="D484" s="177">
        <v>4810533</v>
      </c>
      <c r="E484" s="177">
        <v>110284.78</v>
      </c>
      <c r="F484" s="177">
        <v>0</v>
      </c>
    </row>
    <row r="485" spans="3:6">
      <c r="C485" s="178" t="s">
        <v>740</v>
      </c>
      <c r="D485" s="177">
        <v>62021281</v>
      </c>
      <c r="E485" s="177">
        <v>17444216</v>
      </c>
      <c r="F485" s="177">
        <v>17087232.789999999</v>
      </c>
    </row>
    <row r="486" spans="3:6">
      <c r="C486" s="178" t="s">
        <v>741</v>
      </c>
      <c r="D486" s="177">
        <v>20787154</v>
      </c>
      <c r="E486" s="177">
        <v>0</v>
      </c>
      <c r="F486" s="177">
        <v>0</v>
      </c>
    </row>
    <row r="487" spans="3:6">
      <c r="C487" s="178" t="s">
        <v>1910</v>
      </c>
      <c r="D487" s="177">
        <v>0</v>
      </c>
      <c r="E487" s="177">
        <v>100</v>
      </c>
      <c r="F487" s="177">
        <v>0</v>
      </c>
    </row>
    <row r="488" spans="3:6">
      <c r="C488" s="178" t="s">
        <v>742</v>
      </c>
      <c r="D488" s="177">
        <v>2523769</v>
      </c>
      <c r="E488" s="177">
        <v>2308434</v>
      </c>
      <c r="F488" s="177">
        <v>0</v>
      </c>
    </row>
    <row r="489" spans="3:6">
      <c r="C489" s="178" t="s">
        <v>1911</v>
      </c>
      <c r="D489" s="177">
        <v>0</v>
      </c>
      <c r="E489" s="177">
        <v>0</v>
      </c>
      <c r="F489" s="177">
        <v>0</v>
      </c>
    </row>
    <row r="490" spans="3:6">
      <c r="C490" s="178" t="s">
        <v>1912</v>
      </c>
      <c r="D490" s="177">
        <v>0</v>
      </c>
      <c r="E490" s="177">
        <v>4074747</v>
      </c>
      <c r="F490" s="177">
        <v>3545258.62</v>
      </c>
    </row>
    <row r="491" spans="3:6">
      <c r="C491" s="178" t="s">
        <v>743</v>
      </c>
      <c r="D491" s="177">
        <v>10947984</v>
      </c>
      <c r="E491" s="177">
        <v>3181190.17</v>
      </c>
      <c r="F491" s="177">
        <v>3181189.17</v>
      </c>
    </row>
    <row r="492" spans="3:6">
      <c r="C492" s="178" t="s">
        <v>1875</v>
      </c>
      <c r="D492" s="177">
        <v>0</v>
      </c>
      <c r="E492" s="177">
        <v>4818934</v>
      </c>
      <c r="F492" s="177">
        <v>4316742.5199999996</v>
      </c>
    </row>
    <row r="493" spans="3:6">
      <c r="C493" s="178" t="s">
        <v>1876</v>
      </c>
      <c r="D493" s="177">
        <v>0</v>
      </c>
      <c r="E493" s="177">
        <v>11070132</v>
      </c>
      <c r="F493" s="177">
        <v>10312546.859999999</v>
      </c>
    </row>
    <row r="494" spans="3:6">
      <c r="C494" s="178" t="s">
        <v>744</v>
      </c>
      <c r="D494" s="177">
        <v>97282052</v>
      </c>
      <c r="E494" s="177">
        <v>81684773</v>
      </c>
      <c r="F494" s="177">
        <v>80964532.420000002</v>
      </c>
    </row>
    <row r="495" spans="3:6">
      <c r="C495" s="178" t="s">
        <v>745</v>
      </c>
      <c r="D495" s="177">
        <v>6944551</v>
      </c>
      <c r="E495" s="177">
        <v>100</v>
      </c>
      <c r="F495" s="177">
        <v>0</v>
      </c>
    </row>
    <row r="496" spans="3:6">
      <c r="C496" s="178" t="s">
        <v>746</v>
      </c>
      <c r="D496" s="177">
        <v>45173787</v>
      </c>
      <c r="E496" s="177">
        <v>91916846</v>
      </c>
      <c r="F496" s="177">
        <v>91916845.090000004</v>
      </c>
    </row>
    <row r="497" spans="3:6">
      <c r="C497" s="178" t="s">
        <v>747</v>
      </c>
      <c r="D497" s="177">
        <v>6944551</v>
      </c>
      <c r="E497" s="177">
        <v>2751508</v>
      </c>
      <c r="F497" s="177">
        <v>734006.73</v>
      </c>
    </row>
    <row r="498" spans="3:6">
      <c r="C498" s="178" t="s">
        <v>1913</v>
      </c>
      <c r="D498" s="177">
        <v>0</v>
      </c>
      <c r="E498" s="177">
        <v>16578979</v>
      </c>
      <c r="F498" s="177">
        <v>13729972.65</v>
      </c>
    </row>
    <row r="499" spans="3:6">
      <c r="C499" s="178" t="s">
        <v>1914</v>
      </c>
      <c r="D499" s="177">
        <v>0</v>
      </c>
      <c r="E499" s="177">
        <v>100</v>
      </c>
      <c r="F499" s="177">
        <v>0</v>
      </c>
    </row>
    <row r="500" spans="3:6">
      <c r="C500" s="178" t="s">
        <v>748</v>
      </c>
      <c r="D500" s="177">
        <v>955159</v>
      </c>
      <c r="E500" s="177">
        <v>0</v>
      </c>
      <c r="F500" s="177">
        <v>0</v>
      </c>
    </row>
    <row r="501" spans="3:6">
      <c r="C501" s="178" t="s">
        <v>749</v>
      </c>
      <c r="D501" s="177">
        <v>10000000</v>
      </c>
      <c r="E501" s="177">
        <v>11894928</v>
      </c>
      <c r="F501" s="177">
        <v>8894922</v>
      </c>
    </row>
    <row r="502" spans="3:6">
      <c r="C502" s="178" t="s">
        <v>1877</v>
      </c>
      <c r="D502" s="177">
        <v>0</v>
      </c>
      <c r="E502" s="177">
        <v>1927192</v>
      </c>
      <c r="F502" s="177">
        <v>1410127.21</v>
      </c>
    </row>
    <row r="503" spans="3:6">
      <c r="C503" s="178" t="s">
        <v>750</v>
      </c>
      <c r="D503" s="177">
        <v>32379976</v>
      </c>
      <c r="E503" s="177">
        <v>28050885</v>
      </c>
      <c r="F503" s="177">
        <v>28050885</v>
      </c>
    </row>
    <row r="504" spans="3:6">
      <c r="C504" s="178" t="s">
        <v>751</v>
      </c>
      <c r="D504" s="177">
        <v>8081935</v>
      </c>
      <c r="E504" s="177">
        <v>461060</v>
      </c>
      <c r="F504" s="177">
        <v>0</v>
      </c>
    </row>
    <row r="505" spans="3:6">
      <c r="C505" s="178" t="s">
        <v>752</v>
      </c>
      <c r="D505" s="177">
        <v>43776923</v>
      </c>
      <c r="E505" s="177">
        <v>35327710</v>
      </c>
      <c r="F505" s="177">
        <v>35314380.489999995</v>
      </c>
    </row>
    <row r="506" spans="3:6">
      <c r="C506" s="178" t="s">
        <v>753</v>
      </c>
      <c r="D506" s="177">
        <v>30998493</v>
      </c>
      <c r="E506" s="177">
        <v>23063160</v>
      </c>
      <c r="F506" s="177">
        <v>23056894</v>
      </c>
    </row>
    <row r="507" spans="3:6">
      <c r="C507" s="178" t="s">
        <v>754</v>
      </c>
      <c r="D507" s="177">
        <v>34165052</v>
      </c>
      <c r="E507" s="177">
        <v>104278261</v>
      </c>
      <c r="F507" s="177">
        <v>104278260.18000001</v>
      </c>
    </row>
    <row r="508" spans="3:6">
      <c r="C508" s="176" t="s">
        <v>323</v>
      </c>
      <c r="D508" s="177">
        <v>20000000</v>
      </c>
      <c r="E508" s="177">
        <v>69716653</v>
      </c>
      <c r="F508" s="177">
        <v>69715829.209999993</v>
      </c>
    </row>
    <row r="509" spans="3:6">
      <c r="C509" s="178" t="s">
        <v>755</v>
      </c>
      <c r="D509" s="177">
        <v>20000000</v>
      </c>
      <c r="E509" s="177">
        <v>11693000</v>
      </c>
      <c r="F509" s="177">
        <v>11692176.310000001</v>
      </c>
    </row>
    <row r="510" spans="3:6">
      <c r="C510" s="178" t="s">
        <v>754</v>
      </c>
      <c r="D510" s="177">
        <v>0</v>
      </c>
      <c r="E510" s="177">
        <v>58023653</v>
      </c>
      <c r="F510" s="177">
        <v>58023652.899999999</v>
      </c>
    </row>
    <row r="511" spans="3:6">
      <c r="C511" s="176" t="s">
        <v>325</v>
      </c>
      <c r="D511" s="177">
        <v>0</v>
      </c>
      <c r="E511" s="177">
        <v>32939332</v>
      </c>
      <c r="F511" s="177">
        <v>32938332</v>
      </c>
    </row>
    <row r="512" spans="3:6">
      <c r="C512" s="178" t="s">
        <v>754</v>
      </c>
      <c r="D512" s="177">
        <v>0</v>
      </c>
      <c r="E512" s="177">
        <v>32939332</v>
      </c>
      <c r="F512" s="177">
        <v>32938332</v>
      </c>
    </row>
    <row r="513" spans="3:6">
      <c r="C513" s="67" t="s">
        <v>335</v>
      </c>
      <c r="D513" s="167">
        <v>464694984</v>
      </c>
      <c r="E513" s="167">
        <v>283525384.04999995</v>
      </c>
      <c r="F513" s="167">
        <v>259689990.98000002</v>
      </c>
    </row>
    <row r="514" spans="3:6">
      <c r="C514" s="176" t="s">
        <v>322</v>
      </c>
      <c r="D514" s="177">
        <v>464694984</v>
      </c>
      <c r="E514" s="177">
        <v>271315132.28999996</v>
      </c>
      <c r="F514" s="177">
        <v>247479739.22000003</v>
      </c>
    </row>
    <row r="515" spans="3:6">
      <c r="C515" s="178" t="s">
        <v>756</v>
      </c>
      <c r="D515" s="177">
        <v>2799546</v>
      </c>
      <c r="E515" s="177">
        <v>729173</v>
      </c>
      <c r="F515" s="177">
        <v>183338.07</v>
      </c>
    </row>
    <row r="516" spans="3:6">
      <c r="C516" s="178" t="s">
        <v>757</v>
      </c>
      <c r="D516" s="177">
        <v>1256445</v>
      </c>
      <c r="E516" s="177">
        <v>2384946</v>
      </c>
      <c r="F516" s="177">
        <v>2384845.54</v>
      </c>
    </row>
    <row r="517" spans="3:6">
      <c r="C517" s="178" t="s">
        <v>758</v>
      </c>
      <c r="D517" s="177">
        <v>2799546</v>
      </c>
      <c r="E517" s="177">
        <v>113706.66</v>
      </c>
      <c r="F517" s="177">
        <v>0</v>
      </c>
    </row>
    <row r="518" spans="3:6">
      <c r="C518" s="178" t="s">
        <v>759</v>
      </c>
      <c r="D518" s="177">
        <v>15000000</v>
      </c>
      <c r="E518" s="177">
        <v>22408854.07</v>
      </c>
      <c r="F518" s="177">
        <v>21683648</v>
      </c>
    </row>
    <row r="519" spans="3:6">
      <c r="C519" s="178" t="s">
        <v>760</v>
      </c>
      <c r="D519" s="177">
        <v>10611201</v>
      </c>
      <c r="E519" s="177">
        <v>4114581.54</v>
      </c>
      <c r="F519" s="177">
        <v>0</v>
      </c>
    </row>
    <row r="520" spans="3:6">
      <c r="C520" s="178" t="s">
        <v>761</v>
      </c>
      <c r="D520" s="177">
        <v>29646707</v>
      </c>
      <c r="E520" s="177">
        <v>21422980</v>
      </c>
      <c r="F520" s="177">
        <v>21353742</v>
      </c>
    </row>
    <row r="521" spans="3:6">
      <c r="C521" s="178" t="s">
        <v>762</v>
      </c>
      <c r="D521" s="177">
        <v>425768</v>
      </c>
      <c r="E521" s="177">
        <v>0</v>
      </c>
      <c r="F521" s="177">
        <v>0</v>
      </c>
    </row>
    <row r="522" spans="3:6">
      <c r="C522" s="178" t="s">
        <v>1878</v>
      </c>
      <c r="D522" s="177">
        <v>0</v>
      </c>
      <c r="E522" s="177">
        <v>3655484</v>
      </c>
      <c r="F522" s="177">
        <v>0</v>
      </c>
    </row>
    <row r="523" spans="3:6">
      <c r="C523" s="178" t="s">
        <v>763</v>
      </c>
      <c r="D523" s="177">
        <v>37397609</v>
      </c>
      <c r="E523" s="177">
        <v>34473739</v>
      </c>
      <c r="F523" s="177">
        <v>33223916.140000001</v>
      </c>
    </row>
    <row r="524" spans="3:6">
      <c r="C524" s="178" t="s">
        <v>764</v>
      </c>
      <c r="D524" s="177">
        <v>4920242</v>
      </c>
      <c r="E524" s="177">
        <v>100</v>
      </c>
      <c r="F524" s="177">
        <v>0</v>
      </c>
    </row>
    <row r="525" spans="3:6">
      <c r="C525" s="178" t="s">
        <v>765</v>
      </c>
      <c r="D525" s="177">
        <v>18284533</v>
      </c>
      <c r="E525" s="177">
        <v>100</v>
      </c>
      <c r="F525" s="177">
        <v>0</v>
      </c>
    </row>
    <row r="526" spans="3:6">
      <c r="C526" s="178" t="s">
        <v>766</v>
      </c>
      <c r="D526" s="177">
        <v>6106338</v>
      </c>
      <c r="E526" s="177">
        <v>3847835</v>
      </c>
      <c r="F526" s="177">
        <v>2198268.2200000002</v>
      </c>
    </row>
    <row r="527" spans="3:6">
      <c r="C527" s="178" t="s">
        <v>767</v>
      </c>
      <c r="D527" s="177">
        <v>7364658</v>
      </c>
      <c r="E527" s="177">
        <v>4849866</v>
      </c>
      <c r="F527" s="177">
        <v>4568256.0599999996</v>
      </c>
    </row>
    <row r="528" spans="3:6">
      <c r="C528" s="178" t="s">
        <v>768</v>
      </c>
      <c r="D528" s="177">
        <v>5129592</v>
      </c>
      <c r="E528" s="177">
        <v>2887606</v>
      </c>
      <c r="F528" s="177">
        <v>2503794.7999999998</v>
      </c>
    </row>
    <row r="529" spans="3:6">
      <c r="C529" s="178" t="s">
        <v>769</v>
      </c>
      <c r="D529" s="177">
        <v>13752724</v>
      </c>
      <c r="E529" s="177">
        <v>100</v>
      </c>
      <c r="F529" s="177">
        <v>0</v>
      </c>
    </row>
    <row r="530" spans="3:6">
      <c r="C530" s="178" t="s">
        <v>770</v>
      </c>
      <c r="D530" s="177">
        <v>7379600</v>
      </c>
      <c r="E530" s="177">
        <v>5896227</v>
      </c>
      <c r="F530" s="177">
        <v>5467133.6900000004</v>
      </c>
    </row>
    <row r="531" spans="3:6">
      <c r="C531" s="178" t="s">
        <v>771</v>
      </c>
      <c r="D531" s="177">
        <v>23744168</v>
      </c>
      <c r="E531" s="177">
        <v>16752160</v>
      </c>
      <c r="F531" s="177">
        <v>16115906.48</v>
      </c>
    </row>
    <row r="532" spans="3:6">
      <c r="C532" s="178" t="s">
        <v>772</v>
      </c>
      <c r="D532" s="177">
        <v>13421241</v>
      </c>
      <c r="E532" s="177">
        <v>13421241</v>
      </c>
      <c r="F532" s="177">
        <v>8102351.5800000001</v>
      </c>
    </row>
    <row r="533" spans="3:6">
      <c r="C533" s="178" t="s">
        <v>773</v>
      </c>
      <c r="D533" s="177">
        <v>5137508</v>
      </c>
      <c r="E533" s="177">
        <v>103365.71</v>
      </c>
      <c r="F533" s="177">
        <v>0</v>
      </c>
    </row>
    <row r="534" spans="3:6">
      <c r="C534" s="178" t="s">
        <v>774</v>
      </c>
      <c r="D534" s="177">
        <v>15774478</v>
      </c>
      <c r="E534" s="177">
        <v>101377.31</v>
      </c>
      <c r="F534" s="177">
        <v>0</v>
      </c>
    </row>
    <row r="535" spans="3:6">
      <c r="C535" s="178" t="s">
        <v>775</v>
      </c>
      <c r="D535" s="177">
        <v>65464844</v>
      </c>
      <c r="E535" s="177">
        <v>0</v>
      </c>
      <c r="F535" s="177">
        <v>0</v>
      </c>
    </row>
    <row r="536" spans="3:6">
      <c r="C536" s="178" t="s">
        <v>776</v>
      </c>
      <c r="D536" s="177">
        <v>5000000</v>
      </c>
      <c r="E536" s="177">
        <v>3120000</v>
      </c>
      <c r="F536" s="177">
        <v>0</v>
      </c>
    </row>
    <row r="537" spans="3:6">
      <c r="C537" s="178" t="s">
        <v>777</v>
      </c>
      <c r="D537" s="177">
        <v>32081839</v>
      </c>
      <c r="E537" s="177">
        <v>24423372</v>
      </c>
      <c r="F537" s="177">
        <v>24163097.659999996</v>
      </c>
    </row>
    <row r="538" spans="3:6">
      <c r="C538" s="178" t="s">
        <v>778</v>
      </c>
      <c r="D538" s="177">
        <v>102065877</v>
      </c>
      <c r="E538" s="177">
        <v>78292825</v>
      </c>
      <c r="F538" s="177">
        <v>77282699.980000004</v>
      </c>
    </row>
    <row r="539" spans="3:6">
      <c r="C539" s="178" t="s">
        <v>779</v>
      </c>
      <c r="D539" s="177">
        <v>39130520</v>
      </c>
      <c r="E539" s="177">
        <v>28315493</v>
      </c>
      <c r="F539" s="177">
        <v>28248741</v>
      </c>
    </row>
    <row r="540" spans="3:6">
      <c r="C540" s="176" t="s">
        <v>323</v>
      </c>
      <c r="D540" s="177">
        <v>0</v>
      </c>
      <c r="E540" s="177">
        <v>12210251.76</v>
      </c>
      <c r="F540" s="177">
        <v>12210251.76</v>
      </c>
    </row>
    <row r="541" spans="3:6">
      <c r="C541" s="178" t="s">
        <v>780</v>
      </c>
      <c r="D541" s="177">
        <v>0</v>
      </c>
      <c r="E541" s="177">
        <v>12210251.76</v>
      </c>
      <c r="F541" s="177">
        <v>12210251.76</v>
      </c>
    </row>
    <row r="542" spans="3:6">
      <c r="C542" s="67" t="s">
        <v>336</v>
      </c>
      <c r="D542" s="167">
        <v>1838115789</v>
      </c>
      <c r="E542" s="167">
        <v>1930063246.7799995</v>
      </c>
      <c r="F542" s="167">
        <v>1734330033.0900002</v>
      </c>
    </row>
    <row r="543" spans="3:6">
      <c r="C543" s="176" t="s">
        <v>322</v>
      </c>
      <c r="D543" s="177">
        <v>1587700010</v>
      </c>
      <c r="E543" s="177">
        <v>1734373426.5399997</v>
      </c>
      <c r="F543" s="177">
        <v>1574428916.6100001</v>
      </c>
    </row>
    <row r="544" spans="3:6">
      <c r="C544" s="178" t="s">
        <v>781</v>
      </c>
      <c r="D544" s="177">
        <v>2030470</v>
      </c>
      <c r="E544" s="177">
        <v>5884466</v>
      </c>
      <c r="F544" s="177">
        <v>4681609.3899999997</v>
      </c>
    </row>
    <row r="545" spans="3:6">
      <c r="C545" s="178" t="s">
        <v>782</v>
      </c>
      <c r="D545" s="177">
        <v>0</v>
      </c>
      <c r="E545" s="177">
        <v>1008166.46</v>
      </c>
      <c r="F545" s="177">
        <v>1008065.76</v>
      </c>
    </row>
    <row r="546" spans="3:6">
      <c r="C546" s="178" t="s">
        <v>1863</v>
      </c>
      <c r="D546" s="177">
        <v>0</v>
      </c>
      <c r="E546" s="177">
        <v>7955889</v>
      </c>
      <c r="F546" s="177">
        <v>6996114.4699999997</v>
      </c>
    </row>
    <row r="547" spans="3:6">
      <c r="C547" s="178" t="s">
        <v>783</v>
      </c>
      <c r="D547" s="177">
        <v>4127067</v>
      </c>
      <c r="E547" s="177">
        <v>3696398</v>
      </c>
      <c r="F547" s="177">
        <v>3438883.62</v>
      </c>
    </row>
    <row r="548" spans="3:6">
      <c r="C548" s="178" t="s">
        <v>1879</v>
      </c>
      <c r="D548" s="177">
        <v>0</v>
      </c>
      <c r="E548" s="177">
        <v>718473</v>
      </c>
      <c r="F548" s="177">
        <v>718372.61</v>
      </c>
    </row>
    <row r="549" spans="3:6">
      <c r="C549" s="178" t="s">
        <v>784</v>
      </c>
      <c r="D549" s="177">
        <v>1253439</v>
      </c>
      <c r="E549" s="177">
        <v>1100000</v>
      </c>
      <c r="F549" s="177">
        <v>523734.96</v>
      </c>
    </row>
    <row r="550" spans="3:6">
      <c r="C550" s="178" t="s">
        <v>785</v>
      </c>
      <c r="D550" s="177">
        <v>44422301</v>
      </c>
      <c r="E550" s="177">
        <v>8317821</v>
      </c>
      <c r="F550" s="177">
        <v>7917923.7300000004</v>
      </c>
    </row>
    <row r="551" spans="3:6">
      <c r="C551" s="178" t="s">
        <v>786</v>
      </c>
      <c r="D551" s="177">
        <v>2030470</v>
      </c>
      <c r="E551" s="177">
        <v>100</v>
      </c>
      <c r="F551" s="177">
        <v>0</v>
      </c>
    </row>
    <row r="552" spans="3:6">
      <c r="C552" s="178" t="s">
        <v>787</v>
      </c>
      <c r="D552" s="177">
        <v>73589468</v>
      </c>
      <c r="E552" s="177">
        <v>277141156.43000001</v>
      </c>
      <c r="F552" s="177">
        <v>277141155.95999998</v>
      </c>
    </row>
    <row r="553" spans="3:6">
      <c r="C553" s="178" t="s">
        <v>788</v>
      </c>
      <c r="D553" s="177">
        <v>791841</v>
      </c>
      <c r="E553" s="177">
        <v>576506</v>
      </c>
      <c r="F553" s="177">
        <v>0</v>
      </c>
    </row>
    <row r="554" spans="3:6">
      <c r="C554" s="178" t="s">
        <v>1880</v>
      </c>
      <c r="D554" s="177">
        <v>0</v>
      </c>
      <c r="E554" s="177">
        <v>1367924</v>
      </c>
      <c r="F554" s="177">
        <v>1367823.07</v>
      </c>
    </row>
    <row r="555" spans="3:6">
      <c r="C555" s="178" t="s">
        <v>789</v>
      </c>
      <c r="D555" s="177">
        <v>481336</v>
      </c>
      <c r="E555" s="177">
        <v>438001</v>
      </c>
      <c r="F555" s="177">
        <v>0</v>
      </c>
    </row>
    <row r="556" spans="3:6">
      <c r="C556" s="178" t="s">
        <v>826</v>
      </c>
      <c r="D556" s="177">
        <v>0</v>
      </c>
      <c r="E556" s="177">
        <v>0</v>
      </c>
      <c r="F556" s="177">
        <v>0</v>
      </c>
    </row>
    <row r="557" spans="3:6">
      <c r="C557" s="178" t="s">
        <v>1915</v>
      </c>
      <c r="D557" s="177">
        <v>0</v>
      </c>
      <c r="E557" s="177">
        <v>5987289</v>
      </c>
      <c r="F557" s="177">
        <v>5927415.6100000003</v>
      </c>
    </row>
    <row r="558" spans="3:6">
      <c r="C558" s="178" t="s">
        <v>2025</v>
      </c>
      <c r="D558" s="177">
        <v>0</v>
      </c>
      <c r="E558" s="177">
        <v>4856130</v>
      </c>
      <c r="F558" s="177">
        <v>0</v>
      </c>
    </row>
    <row r="559" spans="3:6">
      <c r="C559" s="178" t="s">
        <v>790</v>
      </c>
      <c r="D559" s="177">
        <v>10909446</v>
      </c>
      <c r="E559" s="177">
        <v>100</v>
      </c>
      <c r="F559" s="177">
        <v>0</v>
      </c>
    </row>
    <row r="560" spans="3:6">
      <c r="C560" s="178" t="s">
        <v>791</v>
      </c>
      <c r="D560" s="177">
        <v>20000000</v>
      </c>
      <c r="E560" s="177">
        <v>0</v>
      </c>
      <c r="F560" s="177">
        <v>0</v>
      </c>
    </row>
    <row r="561" spans="3:6">
      <c r="C561" s="178" t="s">
        <v>792</v>
      </c>
      <c r="D561" s="177">
        <v>2088607</v>
      </c>
      <c r="E561" s="177">
        <v>1873272</v>
      </c>
      <c r="F561" s="177">
        <v>0</v>
      </c>
    </row>
    <row r="562" spans="3:6">
      <c r="C562" s="178" t="s">
        <v>793</v>
      </c>
      <c r="D562" s="177">
        <v>93000000</v>
      </c>
      <c r="E562" s="177">
        <v>27838424</v>
      </c>
      <c r="F562" s="177">
        <v>7751520.1600000001</v>
      </c>
    </row>
    <row r="563" spans="3:6">
      <c r="C563" s="178" t="s">
        <v>794</v>
      </c>
      <c r="D563" s="177">
        <v>3614249</v>
      </c>
      <c r="E563" s="177">
        <v>3993038</v>
      </c>
      <c r="F563" s="177">
        <v>3993038</v>
      </c>
    </row>
    <row r="564" spans="3:6">
      <c r="C564" s="178" t="s">
        <v>795</v>
      </c>
      <c r="D564" s="177">
        <v>20000000</v>
      </c>
      <c r="E564" s="177">
        <v>50000000</v>
      </c>
      <c r="F564" s="177">
        <v>50000000</v>
      </c>
    </row>
    <row r="565" spans="3:6">
      <c r="C565" s="178" t="s">
        <v>796</v>
      </c>
      <c r="D565" s="177">
        <v>791841</v>
      </c>
      <c r="E565" s="177">
        <v>1478006</v>
      </c>
      <c r="F565" s="177">
        <v>1477977.62</v>
      </c>
    </row>
    <row r="566" spans="3:6">
      <c r="C566" s="178" t="s">
        <v>797</v>
      </c>
      <c r="D566" s="177">
        <v>20000000</v>
      </c>
      <c r="E566" s="177">
        <v>69657369</v>
      </c>
      <c r="F566" s="177">
        <v>69657368.540000007</v>
      </c>
    </row>
    <row r="567" spans="3:6">
      <c r="C567" s="178" t="s">
        <v>798</v>
      </c>
      <c r="D567" s="177">
        <v>2753439</v>
      </c>
      <c r="E567" s="177">
        <v>789066</v>
      </c>
      <c r="F567" s="177">
        <v>0</v>
      </c>
    </row>
    <row r="568" spans="3:6">
      <c r="C568" s="178" t="s">
        <v>799</v>
      </c>
      <c r="D568" s="177">
        <v>20000000</v>
      </c>
      <c r="E568" s="177">
        <v>38165422</v>
      </c>
      <c r="F568" s="177">
        <v>38165421.899999999</v>
      </c>
    </row>
    <row r="569" spans="3:6">
      <c r="C569" s="178" t="s">
        <v>800</v>
      </c>
      <c r="D569" s="177">
        <v>0</v>
      </c>
      <c r="E569" s="177">
        <v>5613212.6799999997</v>
      </c>
      <c r="F569" s="177">
        <v>2431535.48</v>
      </c>
    </row>
    <row r="570" spans="3:6">
      <c r="C570" s="178" t="s">
        <v>801</v>
      </c>
      <c r="D570" s="177">
        <v>141167282</v>
      </c>
      <c r="E570" s="177">
        <v>32734668</v>
      </c>
      <c r="F570" s="177">
        <v>0</v>
      </c>
    </row>
    <row r="571" spans="3:6">
      <c r="C571" s="178" t="s">
        <v>1951</v>
      </c>
      <c r="D571" s="177">
        <v>0</v>
      </c>
      <c r="E571" s="177">
        <v>0</v>
      </c>
      <c r="F571" s="177">
        <v>0</v>
      </c>
    </row>
    <row r="572" spans="3:6">
      <c r="C572" s="178" t="s">
        <v>802</v>
      </c>
      <c r="D572" s="177">
        <v>29000000</v>
      </c>
      <c r="E572" s="177">
        <v>2085000</v>
      </c>
      <c r="F572" s="177">
        <v>0</v>
      </c>
    </row>
    <row r="573" spans="3:6">
      <c r="C573" s="178" t="s">
        <v>803</v>
      </c>
      <c r="D573" s="177">
        <v>9467926</v>
      </c>
      <c r="E573" s="177">
        <v>1201320.6599999999</v>
      </c>
      <c r="F573" s="177">
        <v>1201320.6599999999</v>
      </c>
    </row>
    <row r="574" spans="3:6">
      <c r="C574" s="178" t="s">
        <v>804</v>
      </c>
      <c r="D574" s="177">
        <v>261078074</v>
      </c>
      <c r="E574" s="177">
        <v>4560935</v>
      </c>
      <c r="F574" s="177">
        <v>0</v>
      </c>
    </row>
    <row r="575" spans="3:6">
      <c r="C575" s="178" t="s">
        <v>805</v>
      </c>
      <c r="D575" s="177">
        <v>20000000</v>
      </c>
      <c r="E575" s="177">
        <v>72412564.840000004</v>
      </c>
      <c r="F575" s="177">
        <v>72412564.840000004</v>
      </c>
    </row>
    <row r="576" spans="3:6">
      <c r="C576" s="178" t="s">
        <v>806</v>
      </c>
      <c r="D576" s="177">
        <v>10000000</v>
      </c>
      <c r="E576" s="177">
        <v>0</v>
      </c>
      <c r="F576" s="177">
        <v>0</v>
      </c>
    </row>
    <row r="577" spans="3:6">
      <c r="C577" s="178" t="s">
        <v>807</v>
      </c>
      <c r="D577" s="177">
        <v>0</v>
      </c>
      <c r="E577" s="177">
        <v>31273062</v>
      </c>
      <c r="F577" s="177">
        <v>31273062</v>
      </c>
    </row>
    <row r="578" spans="3:6">
      <c r="C578" s="178" t="s">
        <v>808</v>
      </c>
      <c r="D578" s="177">
        <v>52764804</v>
      </c>
      <c r="E578" s="177">
        <v>22025313</v>
      </c>
      <c r="F578" s="177">
        <v>18425923.210000001</v>
      </c>
    </row>
    <row r="579" spans="3:6">
      <c r="C579" s="178" t="s">
        <v>809</v>
      </c>
      <c r="D579" s="177">
        <v>5000000</v>
      </c>
      <c r="E579" s="177">
        <v>0</v>
      </c>
      <c r="F579" s="177">
        <v>0</v>
      </c>
    </row>
    <row r="580" spans="3:6">
      <c r="C580" s="178" t="s">
        <v>1901</v>
      </c>
      <c r="D580" s="177">
        <v>0</v>
      </c>
      <c r="E580" s="177">
        <v>3168521</v>
      </c>
      <c r="F580" s="177">
        <v>2112347.0699999998</v>
      </c>
    </row>
    <row r="581" spans="3:6">
      <c r="C581" s="178" t="s">
        <v>810</v>
      </c>
      <c r="D581" s="177">
        <v>23291774</v>
      </c>
      <c r="E581" s="177">
        <v>28852768</v>
      </c>
      <c r="F581" s="177">
        <v>17652569.890000001</v>
      </c>
    </row>
    <row r="582" spans="3:6">
      <c r="C582" s="178" t="s">
        <v>811</v>
      </c>
      <c r="D582" s="177">
        <v>124198927</v>
      </c>
      <c r="E582" s="177">
        <v>539544485.66999996</v>
      </c>
      <c r="F582" s="177">
        <v>538126840.11000001</v>
      </c>
    </row>
    <row r="583" spans="3:6">
      <c r="C583" s="178" t="s">
        <v>812</v>
      </c>
      <c r="D583" s="177">
        <v>165440861</v>
      </c>
      <c r="E583" s="177">
        <v>154479846</v>
      </c>
      <c r="F583" s="177">
        <v>154223230.62</v>
      </c>
    </row>
    <row r="584" spans="3:6">
      <c r="C584" s="178" t="s">
        <v>813</v>
      </c>
      <c r="D584" s="177">
        <v>10000000</v>
      </c>
      <c r="E584" s="177">
        <v>19034685</v>
      </c>
      <c r="F584" s="177">
        <v>19034684.27</v>
      </c>
    </row>
    <row r="585" spans="3:6">
      <c r="C585" s="178" t="s">
        <v>814</v>
      </c>
      <c r="D585" s="177">
        <v>14508081</v>
      </c>
      <c r="E585" s="177">
        <v>3294887</v>
      </c>
      <c r="F585" s="177">
        <v>3294886.39</v>
      </c>
    </row>
    <row r="586" spans="3:6">
      <c r="C586" s="178" t="s">
        <v>815</v>
      </c>
      <c r="D586" s="177">
        <v>73950835</v>
      </c>
      <c r="E586" s="177">
        <v>60000595</v>
      </c>
      <c r="F586" s="177">
        <v>59999350.340000004</v>
      </c>
    </row>
    <row r="587" spans="3:6">
      <c r="C587" s="178" t="s">
        <v>816</v>
      </c>
      <c r="D587" s="177">
        <v>19889640</v>
      </c>
      <c r="E587" s="177">
        <v>11967277.789999999</v>
      </c>
      <c r="F587" s="177">
        <v>4462456.12</v>
      </c>
    </row>
    <row r="588" spans="3:6">
      <c r="C588" s="178" t="s">
        <v>817</v>
      </c>
      <c r="D588" s="177">
        <v>20159965</v>
      </c>
      <c r="E588" s="177">
        <v>0</v>
      </c>
      <c r="F588" s="177">
        <v>0</v>
      </c>
    </row>
    <row r="589" spans="3:6">
      <c r="C589" s="178" t="s">
        <v>818</v>
      </c>
      <c r="D589" s="177">
        <v>77445249</v>
      </c>
      <c r="E589" s="177">
        <v>0.22</v>
      </c>
      <c r="F589" s="177">
        <v>0</v>
      </c>
    </row>
    <row r="590" spans="3:6">
      <c r="C590" s="178" t="s">
        <v>819</v>
      </c>
      <c r="D590" s="177">
        <v>2000000</v>
      </c>
      <c r="E590" s="177">
        <v>1022129.1000000001</v>
      </c>
      <c r="F590" s="177">
        <v>0</v>
      </c>
    </row>
    <row r="591" spans="3:6">
      <c r="C591" s="178" t="s">
        <v>820</v>
      </c>
      <c r="D591" s="177">
        <v>10000000</v>
      </c>
      <c r="E591" s="177">
        <v>50081336</v>
      </c>
      <c r="F591" s="177">
        <v>0</v>
      </c>
    </row>
    <row r="592" spans="3:6">
      <c r="C592" s="178" t="s">
        <v>821</v>
      </c>
      <c r="D592" s="177">
        <v>2000000</v>
      </c>
      <c r="E592" s="177">
        <v>1923735.69</v>
      </c>
      <c r="F592" s="177">
        <v>0</v>
      </c>
    </row>
    <row r="593" spans="3:6">
      <c r="C593" s="178" t="s">
        <v>822</v>
      </c>
      <c r="D593" s="177">
        <v>85653451</v>
      </c>
      <c r="E593" s="177">
        <v>103325794</v>
      </c>
      <c r="F593" s="177">
        <v>103325789.28</v>
      </c>
    </row>
    <row r="594" spans="3:6">
      <c r="C594" s="178" t="s">
        <v>823</v>
      </c>
      <c r="D594" s="177">
        <v>35520682</v>
      </c>
      <c r="E594" s="177">
        <v>58561648</v>
      </c>
      <c r="F594" s="177">
        <v>58561616.920000002</v>
      </c>
    </row>
    <row r="595" spans="3:6">
      <c r="C595" s="178" t="s">
        <v>824</v>
      </c>
      <c r="D595" s="177">
        <v>16689757</v>
      </c>
      <c r="E595" s="177">
        <v>7</v>
      </c>
      <c r="F595" s="177">
        <v>0</v>
      </c>
    </row>
    <row r="596" spans="3:6">
      <c r="C596" s="178" t="s">
        <v>825</v>
      </c>
      <c r="D596" s="177">
        <v>56588728</v>
      </c>
      <c r="E596" s="177">
        <v>14366618</v>
      </c>
      <c r="F596" s="177">
        <v>7124314.0099999998</v>
      </c>
    </row>
    <row r="597" spans="3:6">
      <c r="C597" s="176" t="s">
        <v>323</v>
      </c>
      <c r="D597" s="177">
        <v>250415779</v>
      </c>
      <c r="E597" s="177">
        <v>146779324.18000001</v>
      </c>
      <c r="F597" s="177">
        <v>111702159.19</v>
      </c>
    </row>
    <row r="598" spans="3:6">
      <c r="C598" s="178" t="s">
        <v>826</v>
      </c>
      <c r="D598" s="177">
        <v>162716893</v>
      </c>
      <c r="E598" s="177">
        <v>0</v>
      </c>
      <c r="F598" s="177">
        <v>0</v>
      </c>
    </row>
    <row r="599" spans="3:6">
      <c r="C599" s="178" t="s">
        <v>827</v>
      </c>
      <c r="D599" s="177">
        <v>7797132</v>
      </c>
      <c r="E599" s="177">
        <v>4742824.6500000004</v>
      </c>
      <c r="F599" s="177">
        <v>4742824.6500000004</v>
      </c>
    </row>
    <row r="600" spans="3:6">
      <c r="C600" s="178" t="s">
        <v>828</v>
      </c>
      <c r="D600" s="177">
        <v>40125835</v>
      </c>
      <c r="E600" s="177">
        <v>60334183.829999998</v>
      </c>
      <c r="F600" s="177">
        <v>49359294.350000001</v>
      </c>
    </row>
    <row r="601" spans="3:6">
      <c r="C601" s="178" t="s">
        <v>829</v>
      </c>
      <c r="D601" s="177">
        <v>924915</v>
      </c>
      <c r="E601" s="177">
        <v>0</v>
      </c>
      <c r="F601" s="177">
        <v>0</v>
      </c>
    </row>
    <row r="602" spans="3:6">
      <c r="C602" s="178" t="s">
        <v>830</v>
      </c>
      <c r="D602" s="177">
        <v>38851004</v>
      </c>
      <c r="E602" s="177">
        <v>23516068.949999999</v>
      </c>
      <c r="F602" s="177">
        <v>23516068.949999999</v>
      </c>
    </row>
    <row r="603" spans="3:6">
      <c r="C603" s="178" t="s">
        <v>831</v>
      </c>
      <c r="D603" s="177">
        <v>0</v>
      </c>
      <c r="E603" s="177">
        <v>27430308.27</v>
      </c>
      <c r="F603" s="177">
        <v>27430308.27</v>
      </c>
    </row>
    <row r="604" spans="3:6">
      <c r="C604" s="178" t="s">
        <v>1940</v>
      </c>
      <c r="D604" s="177">
        <v>0</v>
      </c>
      <c r="E604" s="177">
        <v>3586822.36</v>
      </c>
      <c r="F604" s="177">
        <v>1537560.72</v>
      </c>
    </row>
    <row r="605" spans="3:6">
      <c r="C605" s="178" t="s">
        <v>1941</v>
      </c>
      <c r="D605" s="177">
        <v>0</v>
      </c>
      <c r="E605" s="177">
        <v>11369116.119999999</v>
      </c>
      <c r="F605" s="177">
        <v>5116102.25</v>
      </c>
    </row>
    <row r="606" spans="3:6">
      <c r="C606" s="178" t="s">
        <v>2011</v>
      </c>
      <c r="D606" s="177">
        <v>0</v>
      </c>
      <c r="E606" s="177">
        <v>15800000</v>
      </c>
      <c r="F606" s="177">
        <v>0</v>
      </c>
    </row>
    <row r="607" spans="3:6">
      <c r="C607" s="176" t="s">
        <v>324</v>
      </c>
      <c r="D607" s="177">
        <v>0</v>
      </c>
      <c r="E607" s="177">
        <v>48198960</v>
      </c>
      <c r="F607" s="177">
        <v>48198957.289999999</v>
      </c>
    </row>
    <row r="608" spans="3:6">
      <c r="C608" s="178" t="s">
        <v>811</v>
      </c>
      <c r="D608" s="177">
        <v>0</v>
      </c>
      <c r="E608" s="177">
        <v>48198960</v>
      </c>
      <c r="F608" s="177">
        <v>48198957.289999999</v>
      </c>
    </row>
    <row r="609" spans="3:6">
      <c r="C609" s="176" t="s">
        <v>325</v>
      </c>
      <c r="D609" s="177">
        <v>0</v>
      </c>
      <c r="E609" s="177">
        <v>711536.06</v>
      </c>
      <c r="F609" s="177">
        <v>0</v>
      </c>
    </row>
    <row r="610" spans="3:6">
      <c r="C610" s="178" t="s">
        <v>825</v>
      </c>
      <c r="D610" s="177">
        <v>0</v>
      </c>
      <c r="E610" s="177">
        <v>711536.06</v>
      </c>
      <c r="F610" s="177">
        <v>0</v>
      </c>
    </row>
    <row r="611" spans="3:6">
      <c r="C611" s="67" t="s">
        <v>337</v>
      </c>
      <c r="D611" s="167">
        <v>590800924</v>
      </c>
      <c r="E611" s="167">
        <v>590590187.42000008</v>
      </c>
      <c r="F611" s="167">
        <v>520113043.01999998</v>
      </c>
    </row>
    <row r="612" spans="3:6">
      <c r="C612" s="176" t="s">
        <v>322</v>
      </c>
      <c r="D612" s="177">
        <v>432160924</v>
      </c>
      <c r="E612" s="177">
        <v>529413889.72000003</v>
      </c>
      <c r="F612" s="177">
        <v>497382003.06</v>
      </c>
    </row>
    <row r="613" spans="3:6">
      <c r="C613" s="178" t="s">
        <v>832</v>
      </c>
      <c r="D613" s="177">
        <v>10954464</v>
      </c>
      <c r="E613" s="177">
        <v>10954464.050000001</v>
      </c>
      <c r="F613" s="177">
        <v>0</v>
      </c>
    </row>
    <row r="614" spans="3:6">
      <c r="C614" s="178" t="s">
        <v>833</v>
      </c>
      <c r="D614" s="177">
        <v>0</v>
      </c>
      <c r="E614" s="177">
        <v>2115700.92</v>
      </c>
      <c r="F614" s="177">
        <v>2115700.92</v>
      </c>
    </row>
    <row r="615" spans="3:6">
      <c r="C615" s="178" t="s">
        <v>834</v>
      </c>
      <c r="D615" s="177">
        <v>15000000</v>
      </c>
      <c r="E615" s="177">
        <v>15467889</v>
      </c>
      <c r="F615" s="177">
        <v>11069278.91</v>
      </c>
    </row>
    <row r="616" spans="3:6">
      <c r="C616" s="178" t="s">
        <v>835</v>
      </c>
      <c r="D616" s="177">
        <v>5000000</v>
      </c>
      <c r="E616" s="177">
        <v>25000001</v>
      </c>
      <c r="F616" s="177">
        <v>20339792.460000001</v>
      </c>
    </row>
    <row r="617" spans="3:6">
      <c r="C617" s="178" t="s">
        <v>836</v>
      </c>
      <c r="D617" s="177">
        <v>783418</v>
      </c>
      <c r="E617" s="177">
        <v>868083</v>
      </c>
      <c r="F617" s="177">
        <v>0</v>
      </c>
    </row>
    <row r="618" spans="3:6">
      <c r="C618" s="178" t="s">
        <v>837</v>
      </c>
      <c r="D618" s="177">
        <v>6726364</v>
      </c>
      <c r="E618" s="177">
        <v>102638.63</v>
      </c>
      <c r="F618" s="177">
        <v>0</v>
      </c>
    </row>
    <row r="619" spans="3:6">
      <c r="C619" s="178" t="s">
        <v>838</v>
      </c>
      <c r="D619" s="177">
        <v>783417</v>
      </c>
      <c r="E619" s="177">
        <v>2168650</v>
      </c>
      <c r="F619" s="177">
        <v>1734840.09</v>
      </c>
    </row>
    <row r="620" spans="3:6">
      <c r="C620" s="178" t="s">
        <v>839</v>
      </c>
      <c r="D620" s="177">
        <v>0</v>
      </c>
      <c r="E620" s="177">
        <v>66216929</v>
      </c>
      <c r="F620" s="177">
        <v>66216928.659999996</v>
      </c>
    </row>
    <row r="621" spans="3:6">
      <c r="C621" s="178" t="s">
        <v>840</v>
      </c>
      <c r="D621" s="177">
        <v>0</v>
      </c>
      <c r="E621" s="177">
        <v>3907991.93</v>
      </c>
      <c r="F621" s="177">
        <v>2880414.6</v>
      </c>
    </row>
    <row r="622" spans="3:6">
      <c r="C622" s="178" t="s">
        <v>1916</v>
      </c>
      <c r="D622" s="177">
        <v>0</v>
      </c>
      <c r="E622" s="177">
        <v>2565542</v>
      </c>
      <c r="F622" s="177">
        <v>2336846.92</v>
      </c>
    </row>
    <row r="623" spans="3:6">
      <c r="C623" s="178" t="s">
        <v>1917</v>
      </c>
      <c r="D623" s="177">
        <v>0</v>
      </c>
      <c r="E623" s="177">
        <v>2680878</v>
      </c>
      <c r="F623" s="177">
        <v>2384957.12</v>
      </c>
    </row>
    <row r="624" spans="3:6">
      <c r="C624" s="178" t="s">
        <v>841</v>
      </c>
      <c r="D624" s="177">
        <v>12066015</v>
      </c>
      <c r="E624" s="177">
        <v>100</v>
      </c>
      <c r="F624" s="177">
        <v>0</v>
      </c>
    </row>
    <row r="625" spans="3:6">
      <c r="C625" s="178" t="s">
        <v>842</v>
      </c>
      <c r="D625" s="177">
        <v>3417914</v>
      </c>
      <c r="E625" s="177">
        <v>5520892</v>
      </c>
      <c r="F625" s="177">
        <v>5520791.9299999997</v>
      </c>
    </row>
    <row r="626" spans="3:6">
      <c r="C626" s="178" t="s">
        <v>843</v>
      </c>
      <c r="D626" s="177">
        <v>21182604</v>
      </c>
      <c r="E626" s="177">
        <v>21182604</v>
      </c>
      <c r="F626" s="177">
        <v>19991722.52</v>
      </c>
    </row>
    <row r="627" spans="3:6">
      <c r="C627" s="178" t="s">
        <v>844</v>
      </c>
      <c r="D627" s="177">
        <v>0</v>
      </c>
      <c r="E627" s="177">
        <v>5707524.2699999996</v>
      </c>
      <c r="F627" s="177">
        <v>5707424.6699999999</v>
      </c>
    </row>
    <row r="628" spans="3:6">
      <c r="C628" s="178" t="s">
        <v>1918</v>
      </c>
      <c r="D628" s="177">
        <v>0</v>
      </c>
      <c r="E628" s="177">
        <v>5670455</v>
      </c>
      <c r="F628" s="177">
        <v>5670453.5199999996</v>
      </c>
    </row>
    <row r="629" spans="3:6">
      <c r="C629" s="178" t="s">
        <v>1881</v>
      </c>
      <c r="D629" s="177">
        <v>0</v>
      </c>
      <c r="E629" s="177">
        <v>6354412</v>
      </c>
      <c r="F629" s="177">
        <v>6354408.3300000001</v>
      </c>
    </row>
    <row r="630" spans="3:6">
      <c r="C630" s="178" t="s">
        <v>845</v>
      </c>
      <c r="D630" s="177">
        <v>0</v>
      </c>
      <c r="E630" s="177">
        <v>10274988.92</v>
      </c>
      <c r="F630" s="177">
        <v>7807934.54</v>
      </c>
    </row>
    <row r="631" spans="3:6">
      <c r="C631" s="178" t="s">
        <v>846</v>
      </c>
      <c r="D631" s="177">
        <v>184848771</v>
      </c>
      <c r="E631" s="177">
        <v>195042896</v>
      </c>
      <c r="F631" s="177">
        <v>195040181.69999999</v>
      </c>
    </row>
    <row r="632" spans="3:6">
      <c r="C632" s="178" t="s">
        <v>847</v>
      </c>
      <c r="D632" s="177">
        <v>55372480</v>
      </c>
      <c r="E632" s="177">
        <v>48328491</v>
      </c>
      <c r="F632" s="177">
        <v>47978067.140000001</v>
      </c>
    </row>
    <row r="633" spans="3:6">
      <c r="C633" s="178" t="s">
        <v>848</v>
      </c>
      <c r="D633" s="177">
        <v>81505429</v>
      </c>
      <c r="E633" s="177">
        <v>73456985</v>
      </c>
      <c r="F633" s="177">
        <v>73254069.099999994</v>
      </c>
    </row>
    <row r="634" spans="3:6">
      <c r="C634" s="178" t="s">
        <v>849</v>
      </c>
      <c r="D634" s="177">
        <v>2792904</v>
      </c>
      <c r="E634" s="177">
        <v>4846987</v>
      </c>
      <c r="F634" s="177">
        <v>0</v>
      </c>
    </row>
    <row r="635" spans="3:6">
      <c r="C635" s="178" t="s">
        <v>850</v>
      </c>
      <c r="D635" s="177">
        <v>31727144</v>
      </c>
      <c r="E635" s="177">
        <v>20978787</v>
      </c>
      <c r="F635" s="177">
        <v>20978189.93</v>
      </c>
    </row>
    <row r="636" spans="3:6">
      <c r="C636" s="176" t="s">
        <v>323</v>
      </c>
      <c r="D636" s="177">
        <v>158640000</v>
      </c>
      <c r="E636" s="177">
        <v>61176297.700000003</v>
      </c>
      <c r="F636" s="177">
        <v>22731039.960000001</v>
      </c>
    </row>
    <row r="637" spans="3:6">
      <c r="C637" s="178" t="s">
        <v>851</v>
      </c>
      <c r="D637" s="177">
        <v>0</v>
      </c>
      <c r="E637" s="177">
        <v>23096297.699999999</v>
      </c>
      <c r="F637" s="177">
        <v>22731039.960000001</v>
      </c>
    </row>
    <row r="638" spans="3:6">
      <c r="C638" s="178" t="s">
        <v>852</v>
      </c>
      <c r="D638" s="177">
        <v>158640000</v>
      </c>
      <c r="E638" s="177">
        <v>38080000</v>
      </c>
      <c r="F638" s="177">
        <v>0</v>
      </c>
    </row>
    <row r="639" spans="3:6">
      <c r="C639" s="67" t="s">
        <v>338</v>
      </c>
      <c r="D639" s="167">
        <v>1210673472</v>
      </c>
      <c r="E639" s="167">
        <v>2993837469.5</v>
      </c>
      <c r="F639" s="167">
        <v>2789356770.9200001</v>
      </c>
    </row>
    <row r="640" spans="3:6">
      <c r="C640" s="176" t="s">
        <v>322</v>
      </c>
      <c r="D640" s="177">
        <v>1067488608</v>
      </c>
      <c r="E640" s="177">
        <v>2304529738.4099998</v>
      </c>
      <c r="F640" s="177">
        <v>2241971227.8500004</v>
      </c>
    </row>
    <row r="641" spans="3:6">
      <c r="C641" s="178" t="s">
        <v>853</v>
      </c>
      <c r="D641" s="177">
        <v>7940241</v>
      </c>
      <c r="E641" s="177">
        <v>2078902</v>
      </c>
      <c r="F641" s="177">
        <v>341811.4</v>
      </c>
    </row>
    <row r="642" spans="3:6">
      <c r="C642" s="178" t="s">
        <v>854</v>
      </c>
      <c r="D642" s="177">
        <v>1495764</v>
      </c>
      <c r="E642" s="177">
        <v>100</v>
      </c>
      <c r="F642" s="177">
        <v>0</v>
      </c>
    </row>
    <row r="643" spans="3:6">
      <c r="C643" s="178" t="s">
        <v>855</v>
      </c>
      <c r="D643" s="177">
        <v>1124434</v>
      </c>
      <c r="E643" s="177">
        <v>2823765</v>
      </c>
      <c r="F643" s="177">
        <v>2127131.33</v>
      </c>
    </row>
    <row r="644" spans="3:6">
      <c r="C644" s="178" t="s">
        <v>856</v>
      </c>
      <c r="D644" s="177">
        <v>4270029</v>
      </c>
      <c r="E644" s="177">
        <v>0</v>
      </c>
      <c r="F644" s="177">
        <v>0</v>
      </c>
    </row>
    <row r="645" spans="3:6">
      <c r="C645" s="178" t="s">
        <v>857</v>
      </c>
      <c r="D645" s="177">
        <v>2595669</v>
      </c>
      <c r="E645" s="177">
        <v>5281665</v>
      </c>
      <c r="F645" s="177">
        <v>2342331.35</v>
      </c>
    </row>
    <row r="646" spans="3:6">
      <c r="C646" s="178" t="s">
        <v>858</v>
      </c>
      <c r="D646" s="177">
        <v>705374</v>
      </c>
      <c r="E646" s="177">
        <v>3705000</v>
      </c>
      <c r="F646" s="177">
        <v>2956398.3</v>
      </c>
    </row>
    <row r="647" spans="3:6">
      <c r="C647" s="178" t="s">
        <v>859</v>
      </c>
      <c r="D647" s="177">
        <v>4638767</v>
      </c>
      <c r="E647" s="177">
        <v>100</v>
      </c>
      <c r="F647" s="177">
        <v>0</v>
      </c>
    </row>
    <row r="648" spans="3:6">
      <c r="C648" s="178" t="s">
        <v>860</v>
      </c>
      <c r="D648" s="177">
        <v>3752852</v>
      </c>
      <c r="E648" s="177">
        <v>6395880</v>
      </c>
      <c r="F648" s="177">
        <v>5116623.29</v>
      </c>
    </row>
    <row r="649" spans="3:6">
      <c r="C649" s="178" t="s">
        <v>861</v>
      </c>
      <c r="D649" s="177">
        <v>27415214</v>
      </c>
      <c r="E649" s="177">
        <v>0</v>
      </c>
      <c r="F649" s="177">
        <v>0</v>
      </c>
    </row>
    <row r="650" spans="3:6">
      <c r="C650" s="178" t="s">
        <v>862</v>
      </c>
      <c r="D650" s="177">
        <v>12244226</v>
      </c>
      <c r="E650" s="177">
        <v>100</v>
      </c>
      <c r="F650" s="177">
        <v>0</v>
      </c>
    </row>
    <row r="651" spans="3:6">
      <c r="C651" s="178" t="s">
        <v>863</v>
      </c>
      <c r="D651" s="177">
        <v>1095313</v>
      </c>
      <c r="E651" s="177">
        <v>3164644</v>
      </c>
      <c r="F651" s="177">
        <v>2709773.62</v>
      </c>
    </row>
    <row r="652" spans="3:6">
      <c r="C652" s="178" t="s">
        <v>864</v>
      </c>
      <c r="D652" s="177">
        <v>2565308</v>
      </c>
      <c r="E652" s="177">
        <v>300000</v>
      </c>
      <c r="F652" s="177">
        <v>0</v>
      </c>
    </row>
    <row r="653" spans="3:6">
      <c r="C653" s="178" t="s">
        <v>865</v>
      </c>
      <c r="D653" s="177">
        <v>2565308</v>
      </c>
      <c r="E653" s="177">
        <v>2349973</v>
      </c>
      <c r="F653" s="177">
        <v>2086790.22</v>
      </c>
    </row>
    <row r="654" spans="3:6">
      <c r="C654" s="178" t="s">
        <v>866</v>
      </c>
      <c r="D654" s="177">
        <v>3765377</v>
      </c>
      <c r="E654" s="177">
        <v>2709874</v>
      </c>
      <c r="F654" s="177">
        <v>2709773.62</v>
      </c>
    </row>
    <row r="655" spans="3:6">
      <c r="C655" s="178" t="s">
        <v>867</v>
      </c>
      <c r="D655" s="177">
        <v>1262818</v>
      </c>
      <c r="E655" s="177">
        <v>1282149</v>
      </c>
      <c r="F655" s="177">
        <v>1267089.6200000001</v>
      </c>
    </row>
    <row r="656" spans="3:6">
      <c r="C656" s="178" t="s">
        <v>868</v>
      </c>
      <c r="D656" s="177">
        <v>6646032</v>
      </c>
      <c r="E656" s="177">
        <v>79994032</v>
      </c>
      <c r="F656" s="177">
        <v>79993535.409999996</v>
      </c>
    </row>
    <row r="657" spans="3:6">
      <c r="C657" s="178" t="s">
        <v>1997</v>
      </c>
      <c r="D657" s="177">
        <v>0</v>
      </c>
      <c r="E657" s="177">
        <v>2784356</v>
      </c>
      <c r="F657" s="177">
        <v>2325120.13</v>
      </c>
    </row>
    <row r="658" spans="3:6">
      <c r="C658" s="178" t="s">
        <v>869</v>
      </c>
      <c r="D658" s="177">
        <v>31184647</v>
      </c>
      <c r="E658" s="177">
        <v>2</v>
      </c>
      <c r="F658" s="177">
        <v>0</v>
      </c>
    </row>
    <row r="659" spans="3:6">
      <c r="C659" s="178" t="s">
        <v>1882</v>
      </c>
      <c r="D659" s="177">
        <v>0</v>
      </c>
      <c r="E659" s="177">
        <v>53634933</v>
      </c>
      <c r="F659" s="177">
        <v>48614675.75</v>
      </c>
    </row>
    <row r="660" spans="3:6">
      <c r="C660" s="178" t="s">
        <v>870</v>
      </c>
      <c r="D660" s="177">
        <v>4684108</v>
      </c>
      <c r="E660" s="177">
        <v>0</v>
      </c>
      <c r="F660" s="177">
        <v>0</v>
      </c>
    </row>
    <row r="661" spans="3:6">
      <c r="C661" s="178" t="s">
        <v>871</v>
      </c>
      <c r="D661" s="177">
        <v>0</v>
      </c>
      <c r="E661" s="177">
        <v>4482105.6500000004</v>
      </c>
      <c r="F661" s="177">
        <v>3064780.37</v>
      </c>
    </row>
    <row r="662" spans="3:6">
      <c r="C662" s="178" t="s">
        <v>872</v>
      </c>
      <c r="D662" s="177">
        <v>6692496</v>
      </c>
      <c r="E662" s="177">
        <v>6692496</v>
      </c>
      <c r="F662" s="177">
        <v>6692000</v>
      </c>
    </row>
    <row r="663" spans="3:6">
      <c r="C663" s="178" t="s">
        <v>873</v>
      </c>
      <c r="D663" s="177">
        <v>3693289</v>
      </c>
      <c r="E663" s="177">
        <v>100</v>
      </c>
      <c r="F663" s="177">
        <v>0</v>
      </c>
    </row>
    <row r="664" spans="3:6">
      <c r="C664" s="178" t="s">
        <v>874</v>
      </c>
      <c r="D664" s="177">
        <v>0</v>
      </c>
      <c r="E664" s="177">
        <v>3394131.67</v>
      </c>
      <c r="F664" s="177">
        <v>2325120.13</v>
      </c>
    </row>
    <row r="665" spans="3:6">
      <c r="C665" s="178" t="s">
        <v>875</v>
      </c>
      <c r="D665" s="177">
        <v>2524063</v>
      </c>
      <c r="E665" s="177">
        <v>2308728</v>
      </c>
      <c r="F665" s="177">
        <v>0</v>
      </c>
    </row>
    <row r="666" spans="3:6">
      <c r="C666" s="178" t="s">
        <v>876</v>
      </c>
      <c r="D666" s="177">
        <v>0</v>
      </c>
      <c r="E666" s="177">
        <v>4108394.67</v>
      </c>
      <c r="F666" s="177">
        <v>2557102.5499999998</v>
      </c>
    </row>
    <row r="667" spans="3:6">
      <c r="C667" s="178" t="s">
        <v>877</v>
      </c>
      <c r="D667" s="177">
        <v>2524063</v>
      </c>
      <c r="E667" s="177">
        <v>2308728</v>
      </c>
      <c r="F667" s="177">
        <v>0</v>
      </c>
    </row>
    <row r="668" spans="3:6">
      <c r="C668" s="178" t="s">
        <v>878</v>
      </c>
      <c r="D668" s="177">
        <v>25216142</v>
      </c>
      <c r="E668" s="177">
        <v>13873597</v>
      </c>
      <c r="F668" s="177">
        <v>0</v>
      </c>
    </row>
    <row r="669" spans="3:6">
      <c r="C669" s="178" t="s">
        <v>879</v>
      </c>
      <c r="D669" s="177">
        <v>3067874</v>
      </c>
      <c r="E669" s="177">
        <v>114102.25</v>
      </c>
      <c r="F669" s="177">
        <v>0</v>
      </c>
    </row>
    <row r="670" spans="3:6">
      <c r="C670" s="178" t="s">
        <v>880</v>
      </c>
      <c r="D670" s="177">
        <v>3067874</v>
      </c>
      <c r="E670" s="177">
        <v>114102.25</v>
      </c>
      <c r="F670" s="177">
        <v>0</v>
      </c>
    </row>
    <row r="671" spans="3:6">
      <c r="C671" s="178" t="s">
        <v>881</v>
      </c>
      <c r="D671" s="177">
        <v>5120664</v>
      </c>
      <c r="E671" s="177">
        <v>100</v>
      </c>
      <c r="F671" s="177">
        <v>0</v>
      </c>
    </row>
    <row r="672" spans="3:6">
      <c r="C672" s="178" t="s">
        <v>882</v>
      </c>
      <c r="D672" s="177">
        <v>4341063</v>
      </c>
      <c r="E672" s="177">
        <v>5267490.49</v>
      </c>
      <c r="F672" s="177">
        <v>5267389.12</v>
      </c>
    </row>
    <row r="673" spans="3:6">
      <c r="C673" s="178" t="s">
        <v>2026</v>
      </c>
      <c r="D673" s="177">
        <v>0</v>
      </c>
      <c r="E673" s="177">
        <v>2200000</v>
      </c>
      <c r="F673" s="177">
        <v>0</v>
      </c>
    </row>
    <row r="674" spans="3:6">
      <c r="C674" s="178" t="s">
        <v>883</v>
      </c>
      <c r="D674" s="177">
        <v>26140065</v>
      </c>
      <c r="E674" s="177">
        <v>18138377</v>
      </c>
      <c r="F674" s="177">
        <v>18138376.890000001</v>
      </c>
    </row>
    <row r="675" spans="3:6">
      <c r="C675" s="178" t="s">
        <v>884</v>
      </c>
      <c r="D675" s="177">
        <v>5103076</v>
      </c>
      <c r="E675" s="177">
        <v>2184041.7999999998</v>
      </c>
      <c r="F675" s="177">
        <v>2183941.84</v>
      </c>
    </row>
    <row r="676" spans="3:6">
      <c r="C676" s="178" t="s">
        <v>1994</v>
      </c>
      <c r="D676" s="177">
        <v>0</v>
      </c>
      <c r="E676" s="177">
        <v>7378939.7400000002</v>
      </c>
      <c r="F676" s="177">
        <v>0</v>
      </c>
    </row>
    <row r="677" spans="3:6">
      <c r="C677" s="178" t="s">
        <v>885</v>
      </c>
      <c r="D677" s="177">
        <v>16757020</v>
      </c>
      <c r="E677" s="177">
        <v>14299773</v>
      </c>
      <c r="F677" s="177">
        <v>14299772.789999999</v>
      </c>
    </row>
    <row r="678" spans="3:6">
      <c r="C678" s="178" t="s">
        <v>1995</v>
      </c>
      <c r="D678" s="177">
        <v>0</v>
      </c>
      <c r="E678" s="177">
        <v>4953543.08</v>
      </c>
      <c r="F678" s="177">
        <v>0</v>
      </c>
    </row>
    <row r="679" spans="3:6">
      <c r="C679" s="178" t="s">
        <v>886</v>
      </c>
      <c r="D679" s="177">
        <v>10000000</v>
      </c>
      <c r="E679" s="177">
        <v>0</v>
      </c>
      <c r="F679" s="177">
        <v>0</v>
      </c>
    </row>
    <row r="680" spans="3:6">
      <c r="C680" s="178" t="s">
        <v>887</v>
      </c>
      <c r="D680" s="177">
        <v>5000000</v>
      </c>
      <c r="E680" s="177">
        <v>0</v>
      </c>
      <c r="F680" s="177">
        <v>0</v>
      </c>
    </row>
    <row r="681" spans="3:6">
      <c r="C681" s="178" t="s">
        <v>2027</v>
      </c>
      <c r="D681" s="177">
        <v>0</v>
      </c>
      <c r="E681" s="177">
        <v>2012771.45</v>
      </c>
      <c r="F681" s="177">
        <v>0</v>
      </c>
    </row>
    <row r="682" spans="3:6">
      <c r="C682" s="178" t="s">
        <v>888</v>
      </c>
      <c r="D682" s="177">
        <v>0</v>
      </c>
      <c r="E682" s="177">
        <v>2101140</v>
      </c>
      <c r="F682" s="177">
        <v>2101135.52</v>
      </c>
    </row>
    <row r="683" spans="3:6">
      <c r="C683" s="178" t="s">
        <v>889</v>
      </c>
      <c r="D683" s="177">
        <v>2142699</v>
      </c>
      <c r="E683" s="177">
        <v>2142699</v>
      </c>
      <c r="F683" s="177">
        <v>0</v>
      </c>
    </row>
    <row r="684" spans="3:6">
      <c r="C684" s="178" t="s">
        <v>1952</v>
      </c>
      <c r="D684" s="177">
        <v>0</v>
      </c>
      <c r="E684" s="177">
        <v>148317926</v>
      </c>
      <c r="F684" s="177">
        <v>148317924.56</v>
      </c>
    </row>
    <row r="685" spans="3:6">
      <c r="C685" s="178" t="s">
        <v>890</v>
      </c>
      <c r="D685" s="177">
        <v>27143613</v>
      </c>
      <c r="E685" s="177">
        <v>52547662.369999997</v>
      </c>
      <c r="F685" s="177">
        <v>52327864.530000001</v>
      </c>
    </row>
    <row r="686" spans="3:6">
      <c r="C686" s="178" t="s">
        <v>891</v>
      </c>
      <c r="D686" s="177">
        <v>136157143</v>
      </c>
      <c r="E686" s="177">
        <v>395003389.38999999</v>
      </c>
      <c r="F686" s="177">
        <v>395003074.05000001</v>
      </c>
    </row>
    <row r="687" spans="3:6">
      <c r="C687" s="178" t="s">
        <v>892</v>
      </c>
      <c r="D687" s="177">
        <v>50946538</v>
      </c>
      <c r="E687" s="177">
        <v>44285640.600000001</v>
      </c>
      <c r="F687" s="177">
        <v>44280970.969999999</v>
      </c>
    </row>
    <row r="688" spans="3:6">
      <c r="C688" s="178" t="s">
        <v>893</v>
      </c>
      <c r="D688" s="177">
        <v>8692036</v>
      </c>
      <c r="E688" s="177">
        <v>0</v>
      </c>
      <c r="F688" s="177">
        <v>0</v>
      </c>
    </row>
    <row r="689" spans="3:6">
      <c r="C689" s="178" t="s">
        <v>894</v>
      </c>
      <c r="D689" s="177">
        <v>33489931</v>
      </c>
      <c r="E689" s="177">
        <v>5783521</v>
      </c>
      <c r="F689" s="177">
        <v>0</v>
      </c>
    </row>
    <row r="690" spans="3:6">
      <c r="C690" s="178" t="s">
        <v>895</v>
      </c>
      <c r="D690" s="177">
        <v>29859567</v>
      </c>
      <c r="E690" s="177">
        <v>0</v>
      </c>
      <c r="F690" s="177">
        <v>0</v>
      </c>
    </row>
    <row r="691" spans="3:6">
      <c r="C691" s="178" t="s">
        <v>896</v>
      </c>
      <c r="D691" s="177">
        <v>122935036</v>
      </c>
      <c r="E691" s="177">
        <v>292113330</v>
      </c>
      <c r="F691" s="177">
        <v>291114442.86000001</v>
      </c>
    </row>
    <row r="692" spans="3:6">
      <c r="C692" s="178" t="s">
        <v>897</v>
      </c>
      <c r="D692" s="177">
        <v>38456580</v>
      </c>
      <c r="E692" s="177">
        <v>0</v>
      </c>
      <c r="F692" s="177">
        <v>0</v>
      </c>
    </row>
    <row r="693" spans="3:6">
      <c r="C693" s="178" t="s">
        <v>898</v>
      </c>
      <c r="D693" s="177">
        <v>10000000</v>
      </c>
      <c r="E693" s="177">
        <v>0</v>
      </c>
      <c r="F693" s="177">
        <v>0</v>
      </c>
    </row>
    <row r="694" spans="3:6">
      <c r="C694" s="178" t="s">
        <v>899</v>
      </c>
      <c r="D694" s="177">
        <v>20155391</v>
      </c>
      <c r="E694" s="177">
        <v>0</v>
      </c>
      <c r="F694" s="177">
        <v>0</v>
      </c>
    </row>
    <row r="695" spans="3:6">
      <c r="C695" s="178" t="s">
        <v>910</v>
      </c>
      <c r="D695" s="177">
        <v>0</v>
      </c>
      <c r="E695" s="177">
        <v>37000000</v>
      </c>
      <c r="F695" s="177">
        <v>37000000</v>
      </c>
    </row>
    <row r="696" spans="3:6">
      <c r="C696" s="178" t="s">
        <v>900</v>
      </c>
      <c r="D696" s="177">
        <v>12275437</v>
      </c>
      <c r="E696" s="177">
        <v>100</v>
      </c>
      <c r="F696" s="177">
        <v>0</v>
      </c>
    </row>
    <row r="697" spans="3:6">
      <c r="C697" s="178" t="s">
        <v>901</v>
      </c>
      <c r="D697" s="177">
        <v>30217777</v>
      </c>
      <c r="E697" s="177">
        <v>44842000</v>
      </c>
      <c r="F697" s="177">
        <v>44841909.020000003</v>
      </c>
    </row>
    <row r="698" spans="3:6">
      <c r="C698" s="178" t="s">
        <v>902</v>
      </c>
      <c r="D698" s="177">
        <v>69223576</v>
      </c>
      <c r="E698" s="177">
        <v>125638199</v>
      </c>
      <c r="F698" s="177">
        <v>125638198.01000001</v>
      </c>
    </row>
    <row r="699" spans="3:6">
      <c r="C699" s="178" t="s">
        <v>903</v>
      </c>
      <c r="D699" s="177">
        <v>100000000</v>
      </c>
      <c r="E699" s="177">
        <v>697534530</v>
      </c>
      <c r="F699" s="177">
        <v>697354529.17999995</v>
      </c>
    </row>
    <row r="700" spans="3:6">
      <c r="C700" s="178" t="s">
        <v>904</v>
      </c>
      <c r="D700" s="177">
        <v>120757727</v>
      </c>
      <c r="E700" s="177">
        <v>196882604</v>
      </c>
      <c r="F700" s="177">
        <v>196871641.41999999</v>
      </c>
    </row>
    <row r="701" spans="3:6">
      <c r="C701" s="178" t="s">
        <v>905</v>
      </c>
      <c r="D701" s="177">
        <v>15836387</v>
      </c>
      <c r="E701" s="177">
        <v>0</v>
      </c>
      <c r="F701" s="177">
        <v>0</v>
      </c>
    </row>
    <row r="702" spans="3:6">
      <c r="C702" s="176" t="s">
        <v>323</v>
      </c>
      <c r="D702" s="177">
        <v>143184864</v>
      </c>
      <c r="E702" s="177">
        <v>482997581.08999997</v>
      </c>
      <c r="F702" s="177">
        <v>341075432.60000002</v>
      </c>
    </row>
    <row r="703" spans="3:6">
      <c r="C703" s="178" t="s">
        <v>906</v>
      </c>
      <c r="D703" s="177">
        <v>46099145</v>
      </c>
      <c r="E703" s="177">
        <v>45908000</v>
      </c>
      <c r="F703" s="177">
        <v>45907916.100000001</v>
      </c>
    </row>
    <row r="704" spans="3:6">
      <c r="C704" s="178" t="s">
        <v>907</v>
      </c>
      <c r="D704" s="177">
        <v>54198739</v>
      </c>
      <c r="E704" s="177">
        <v>192898739</v>
      </c>
      <c r="F704" s="177">
        <v>92124126.540000007</v>
      </c>
    </row>
    <row r="705" spans="3:6">
      <c r="C705" s="178" t="s">
        <v>908</v>
      </c>
      <c r="D705" s="177">
        <v>0</v>
      </c>
      <c r="E705" s="177">
        <v>78542000.010000005</v>
      </c>
      <c r="F705" s="177">
        <v>58751258.280000001</v>
      </c>
    </row>
    <row r="706" spans="3:6">
      <c r="C706" s="178" t="s">
        <v>909</v>
      </c>
      <c r="D706" s="177">
        <v>0</v>
      </c>
      <c r="E706" s="177">
        <v>26044768.079999998</v>
      </c>
      <c r="F706" s="177">
        <v>4688058.25</v>
      </c>
    </row>
    <row r="707" spans="3:6">
      <c r="C707" s="178" t="s">
        <v>910</v>
      </c>
      <c r="D707" s="177">
        <v>42886980</v>
      </c>
      <c r="E707" s="177">
        <v>29391684</v>
      </c>
      <c r="F707" s="177">
        <v>29391683.710000001</v>
      </c>
    </row>
    <row r="708" spans="3:6">
      <c r="C708" s="178" t="s">
        <v>903</v>
      </c>
      <c r="D708" s="177">
        <v>0</v>
      </c>
      <c r="E708" s="177">
        <v>110212390</v>
      </c>
      <c r="F708" s="177">
        <v>110212389.72</v>
      </c>
    </row>
    <row r="709" spans="3:6">
      <c r="C709" s="176" t="s">
        <v>324</v>
      </c>
      <c r="D709" s="177">
        <v>0</v>
      </c>
      <c r="E709" s="177">
        <v>206310150</v>
      </c>
      <c r="F709" s="177">
        <v>206310110.47</v>
      </c>
    </row>
    <row r="710" spans="3:6">
      <c r="C710" s="178" t="s">
        <v>902</v>
      </c>
      <c r="D710" s="177">
        <v>0</v>
      </c>
      <c r="E710" s="177">
        <v>206310150</v>
      </c>
      <c r="F710" s="177">
        <v>206310110.47</v>
      </c>
    </row>
    <row r="711" spans="3:6">
      <c r="C711" s="67" t="s">
        <v>339</v>
      </c>
      <c r="D711" s="167">
        <v>1498177270</v>
      </c>
      <c r="E711" s="167">
        <v>2312697098.0199995</v>
      </c>
      <c r="F711" s="167">
        <v>2256285579.3700004</v>
      </c>
    </row>
    <row r="712" spans="3:6">
      <c r="C712" s="176" t="s">
        <v>322</v>
      </c>
      <c r="D712" s="177">
        <v>1473680528</v>
      </c>
      <c r="E712" s="177">
        <v>2295591656.4499993</v>
      </c>
      <c r="F712" s="177">
        <v>2247792443.6300001</v>
      </c>
    </row>
    <row r="713" spans="3:6">
      <c r="C713" s="178" t="s">
        <v>911</v>
      </c>
      <c r="D713" s="177">
        <v>24072499</v>
      </c>
      <c r="E713" s="177">
        <v>0</v>
      </c>
      <c r="F713" s="177">
        <v>0</v>
      </c>
    </row>
    <row r="714" spans="3:6">
      <c r="C714" s="178" t="s">
        <v>912</v>
      </c>
      <c r="D714" s="177">
        <v>15305469</v>
      </c>
      <c r="E714" s="177">
        <v>15305469</v>
      </c>
      <c r="F714" s="177">
        <v>7177413.6500000004</v>
      </c>
    </row>
    <row r="715" spans="3:6">
      <c r="C715" s="178" t="s">
        <v>913</v>
      </c>
      <c r="D715" s="177">
        <v>103320931</v>
      </c>
      <c r="E715" s="177">
        <v>661230425.32999992</v>
      </c>
      <c r="F715" s="177">
        <v>661229325.32999992</v>
      </c>
    </row>
    <row r="716" spans="3:6">
      <c r="C716" s="178" t="s">
        <v>1953</v>
      </c>
      <c r="D716" s="177">
        <v>0</v>
      </c>
      <c r="E716" s="177">
        <v>0</v>
      </c>
      <c r="F716" s="177">
        <v>0</v>
      </c>
    </row>
    <row r="717" spans="3:6">
      <c r="C717" s="178" t="s">
        <v>914</v>
      </c>
      <c r="D717" s="177">
        <v>7036873</v>
      </c>
      <c r="E717" s="177">
        <v>3303102.15</v>
      </c>
      <c r="F717" s="177">
        <v>0</v>
      </c>
    </row>
    <row r="718" spans="3:6">
      <c r="C718" s="178" t="s">
        <v>915</v>
      </c>
      <c r="D718" s="177">
        <v>4844222</v>
      </c>
      <c r="E718" s="177">
        <v>111093.14</v>
      </c>
      <c r="F718" s="177">
        <v>0</v>
      </c>
    </row>
    <row r="719" spans="3:6">
      <c r="C719" s="178" t="s">
        <v>916</v>
      </c>
      <c r="D719" s="177">
        <v>18428206</v>
      </c>
      <c r="E719" s="177">
        <v>14412275</v>
      </c>
      <c r="F719" s="177">
        <v>13864629.68</v>
      </c>
    </row>
    <row r="720" spans="3:6">
      <c r="C720" s="178" t="s">
        <v>917</v>
      </c>
      <c r="D720" s="177">
        <v>1875179</v>
      </c>
      <c r="E720" s="177">
        <v>116190</v>
      </c>
      <c r="F720" s="177">
        <v>0</v>
      </c>
    </row>
    <row r="721" spans="3:6">
      <c r="C721" s="178" t="s">
        <v>918</v>
      </c>
      <c r="D721" s="177">
        <v>11762181</v>
      </c>
      <c r="E721" s="177">
        <v>6194832</v>
      </c>
      <c r="F721" s="177">
        <v>3355865.36</v>
      </c>
    </row>
    <row r="722" spans="3:6">
      <c r="C722" s="178" t="s">
        <v>919</v>
      </c>
      <c r="D722" s="177">
        <v>4844222</v>
      </c>
      <c r="E722" s="177">
        <v>1597604</v>
      </c>
      <c r="F722" s="177">
        <v>1038082.83</v>
      </c>
    </row>
    <row r="723" spans="3:6">
      <c r="C723" s="178" t="s">
        <v>920</v>
      </c>
      <c r="D723" s="177">
        <v>7036873</v>
      </c>
      <c r="E723" s="177">
        <v>1861543</v>
      </c>
      <c r="F723" s="177">
        <v>0</v>
      </c>
    </row>
    <row r="724" spans="3:6">
      <c r="C724" s="178" t="s">
        <v>921</v>
      </c>
      <c r="D724" s="177">
        <v>57467939</v>
      </c>
      <c r="E724" s="177">
        <v>39664939</v>
      </c>
      <c r="F724" s="177">
        <v>35447623.950000003</v>
      </c>
    </row>
    <row r="725" spans="3:6">
      <c r="C725" s="178" t="s">
        <v>922</v>
      </c>
      <c r="D725" s="177">
        <v>62745808</v>
      </c>
      <c r="E725" s="177">
        <v>32376838</v>
      </c>
      <c r="F725" s="177">
        <v>32376278.98</v>
      </c>
    </row>
    <row r="726" spans="3:6">
      <c r="C726" s="178" t="s">
        <v>923</v>
      </c>
      <c r="D726" s="177">
        <v>8679557</v>
      </c>
      <c r="E726" s="177">
        <v>10000000</v>
      </c>
      <c r="F726" s="177">
        <v>6114766.2999999998</v>
      </c>
    </row>
    <row r="727" spans="3:6">
      <c r="C727" s="178" t="s">
        <v>1971</v>
      </c>
      <c r="D727" s="177">
        <v>0</v>
      </c>
      <c r="E727" s="177">
        <v>6303584.0099999998</v>
      </c>
      <c r="F727" s="177">
        <v>4223338.74</v>
      </c>
    </row>
    <row r="728" spans="3:6">
      <c r="C728" s="178" t="s">
        <v>924</v>
      </c>
      <c r="D728" s="177">
        <v>30000000</v>
      </c>
      <c r="E728" s="177">
        <v>30000114</v>
      </c>
      <c r="F728" s="177">
        <v>30000000</v>
      </c>
    </row>
    <row r="729" spans="3:6">
      <c r="C729" s="178" t="s">
        <v>925</v>
      </c>
      <c r="D729" s="177">
        <v>9195495</v>
      </c>
      <c r="E729" s="177">
        <v>9195495</v>
      </c>
      <c r="F729" s="177">
        <v>9195495</v>
      </c>
    </row>
    <row r="730" spans="3:6">
      <c r="C730" s="178" t="s">
        <v>926</v>
      </c>
      <c r="D730" s="177">
        <v>22405690</v>
      </c>
      <c r="E730" s="177">
        <v>22405690</v>
      </c>
      <c r="F730" s="177">
        <v>22405690</v>
      </c>
    </row>
    <row r="731" spans="3:6">
      <c r="C731" s="178" t="s">
        <v>927</v>
      </c>
      <c r="D731" s="177">
        <v>5229408</v>
      </c>
      <c r="E731" s="177">
        <v>7242870.7299999995</v>
      </c>
      <c r="F731" s="177">
        <v>7242870.3599999994</v>
      </c>
    </row>
    <row r="732" spans="3:6">
      <c r="C732" s="178" t="s">
        <v>928</v>
      </c>
      <c r="D732" s="177">
        <v>24706655</v>
      </c>
      <c r="E732" s="177">
        <v>24000000</v>
      </c>
      <c r="F732" s="177">
        <v>24000000</v>
      </c>
    </row>
    <row r="733" spans="3:6">
      <c r="C733" s="178" t="s">
        <v>1998</v>
      </c>
      <c r="D733" s="177">
        <v>0</v>
      </c>
      <c r="E733" s="177">
        <v>14300000</v>
      </c>
      <c r="F733" s="177">
        <v>14227104.07</v>
      </c>
    </row>
    <row r="734" spans="3:6">
      <c r="C734" s="178" t="s">
        <v>929</v>
      </c>
      <c r="D734" s="177">
        <v>20000000</v>
      </c>
      <c r="E734" s="177">
        <v>12000000</v>
      </c>
      <c r="F734" s="177">
        <v>5089617.9800000004</v>
      </c>
    </row>
    <row r="735" spans="3:6">
      <c r="C735" s="178" t="s">
        <v>930</v>
      </c>
      <c r="D735" s="177">
        <v>25000000</v>
      </c>
      <c r="E735" s="177">
        <v>39795522</v>
      </c>
      <c r="F735" s="177">
        <v>39795521.520000003</v>
      </c>
    </row>
    <row r="736" spans="3:6">
      <c r="C736" s="178" t="s">
        <v>931</v>
      </c>
      <c r="D736" s="177">
        <v>30000000</v>
      </c>
      <c r="E736" s="177">
        <v>83652800</v>
      </c>
      <c r="F736" s="177">
        <v>83651827.170000002</v>
      </c>
    </row>
    <row r="737" spans="3:6">
      <c r="C737" s="178" t="s">
        <v>1883</v>
      </c>
      <c r="D737" s="177">
        <v>0</v>
      </c>
      <c r="E737" s="177">
        <v>4326267</v>
      </c>
      <c r="F737" s="177">
        <v>0</v>
      </c>
    </row>
    <row r="738" spans="3:6">
      <c r="C738" s="178" t="s">
        <v>932</v>
      </c>
      <c r="D738" s="177">
        <v>2929951</v>
      </c>
      <c r="E738" s="177">
        <v>2929951.01</v>
      </c>
      <c r="F738" s="177">
        <v>0</v>
      </c>
    </row>
    <row r="739" spans="3:6">
      <c r="C739" s="178" t="s">
        <v>933</v>
      </c>
      <c r="D739" s="177">
        <v>5137508</v>
      </c>
      <c r="E739" s="177">
        <v>103365.66</v>
      </c>
      <c r="F739" s="177">
        <v>0</v>
      </c>
    </row>
    <row r="740" spans="3:6">
      <c r="C740" s="178" t="s">
        <v>934</v>
      </c>
      <c r="D740" s="177">
        <v>2929951</v>
      </c>
      <c r="E740" s="177">
        <v>2929951.01</v>
      </c>
      <c r="F740" s="177">
        <v>0</v>
      </c>
    </row>
    <row r="741" spans="3:6">
      <c r="C741" s="178" t="s">
        <v>935</v>
      </c>
      <c r="D741" s="177">
        <v>4368873</v>
      </c>
      <c r="E741" s="177">
        <v>106331.34</v>
      </c>
      <c r="F741" s="177">
        <v>0</v>
      </c>
    </row>
    <row r="742" spans="3:6">
      <c r="C742" s="178" t="s">
        <v>936</v>
      </c>
      <c r="D742" s="177">
        <v>7204080</v>
      </c>
      <c r="E742" s="177">
        <v>114766.05</v>
      </c>
      <c r="F742" s="177">
        <v>0</v>
      </c>
    </row>
    <row r="743" spans="3:6">
      <c r="C743" s="178" t="s">
        <v>937</v>
      </c>
      <c r="D743" s="177">
        <v>3004912</v>
      </c>
      <c r="E743" s="177">
        <v>111583.61</v>
      </c>
      <c r="F743" s="177">
        <v>0</v>
      </c>
    </row>
    <row r="744" spans="3:6">
      <c r="C744" s="178" t="s">
        <v>938</v>
      </c>
      <c r="D744" s="177">
        <v>65620558</v>
      </c>
      <c r="E744" s="177">
        <v>266069472.74000001</v>
      </c>
      <c r="F744" s="177">
        <v>265565215.68000001</v>
      </c>
    </row>
    <row r="745" spans="3:6">
      <c r="C745" s="178" t="s">
        <v>939</v>
      </c>
      <c r="D745" s="177">
        <v>3687187</v>
      </c>
      <c r="E745" s="177">
        <v>113978.6</v>
      </c>
      <c r="F745" s="177">
        <v>0</v>
      </c>
    </row>
    <row r="746" spans="3:6">
      <c r="C746" s="178" t="s">
        <v>940</v>
      </c>
      <c r="D746" s="177">
        <v>3687187</v>
      </c>
      <c r="E746" s="177">
        <v>113978.6</v>
      </c>
      <c r="F746" s="177">
        <v>0</v>
      </c>
    </row>
    <row r="747" spans="3:6">
      <c r="C747" s="178" t="s">
        <v>941</v>
      </c>
      <c r="D747" s="177">
        <v>13975681</v>
      </c>
      <c r="E747" s="177">
        <v>0</v>
      </c>
      <c r="F747" s="177">
        <v>0</v>
      </c>
    </row>
    <row r="748" spans="3:6">
      <c r="C748" s="178" t="s">
        <v>942</v>
      </c>
      <c r="D748" s="177">
        <v>10152268</v>
      </c>
      <c r="E748" s="177">
        <v>10152268</v>
      </c>
      <c r="F748" s="177">
        <v>10152238.66</v>
      </c>
    </row>
    <row r="749" spans="3:6">
      <c r="C749" s="178" t="s">
        <v>943</v>
      </c>
      <c r="D749" s="177">
        <v>70946399</v>
      </c>
      <c r="E749" s="177">
        <v>59807716.979999997</v>
      </c>
      <c r="F749" s="177">
        <v>59807716.979999997</v>
      </c>
    </row>
    <row r="750" spans="3:6">
      <c r="C750" s="178" t="s">
        <v>944</v>
      </c>
      <c r="D750" s="177">
        <v>736903086</v>
      </c>
      <c r="E750" s="177">
        <v>863458967.25999999</v>
      </c>
      <c r="F750" s="177">
        <v>862189623.27999997</v>
      </c>
    </row>
    <row r="751" spans="3:6">
      <c r="C751" s="178" t="s">
        <v>945</v>
      </c>
      <c r="D751" s="177">
        <v>49175680</v>
      </c>
      <c r="E751" s="177">
        <v>50182672.229999997</v>
      </c>
      <c r="F751" s="177">
        <v>49642198.109999999</v>
      </c>
    </row>
    <row r="752" spans="3:6">
      <c r="C752" s="176" t="s">
        <v>323</v>
      </c>
      <c r="D752" s="177">
        <v>24496742</v>
      </c>
      <c r="E752" s="177">
        <v>17105441.57</v>
      </c>
      <c r="F752" s="177">
        <v>8493135.7400000002</v>
      </c>
    </row>
    <row r="753" spans="3:6">
      <c r="C753" s="178" t="s">
        <v>946</v>
      </c>
      <c r="D753" s="177">
        <v>0</v>
      </c>
      <c r="E753" s="177">
        <v>1704813.55</v>
      </c>
      <c r="F753" s="177">
        <v>1704813.26</v>
      </c>
    </row>
    <row r="754" spans="3:6">
      <c r="C754" s="178" t="s">
        <v>947</v>
      </c>
      <c r="D754" s="177">
        <v>16198552</v>
      </c>
      <c r="E754" s="177">
        <v>0</v>
      </c>
      <c r="F754" s="177">
        <v>0</v>
      </c>
    </row>
    <row r="755" spans="3:6">
      <c r="C755" s="178" t="s">
        <v>948</v>
      </c>
      <c r="D755" s="177">
        <v>0</v>
      </c>
      <c r="E755" s="177">
        <v>15400438.02</v>
      </c>
      <c r="F755" s="177">
        <v>6788322.4799999995</v>
      </c>
    </row>
    <row r="756" spans="3:6">
      <c r="C756" s="178" t="s">
        <v>949</v>
      </c>
      <c r="D756" s="177">
        <v>8298190</v>
      </c>
      <c r="E756" s="177">
        <v>190</v>
      </c>
      <c r="F756" s="177">
        <v>0</v>
      </c>
    </row>
    <row r="757" spans="3:6">
      <c r="C757" s="67" t="s">
        <v>340</v>
      </c>
      <c r="D757" s="167">
        <v>4905265143</v>
      </c>
      <c r="E757" s="167">
        <v>4050811726.0600004</v>
      </c>
      <c r="F757" s="167">
        <v>3042238272.9700003</v>
      </c>
    </row>
    <row r="758" spans="3:6">
      <c r="C758" s="176" t="s">
        <v>322</v>
      </c>
      <c r="D758" s="177">
        <v>1890790749</v>
      </c>
      <c r="E758" s="177">
        <v>2307809439.3400002</v>
      </c>
      <c r="F758" s="177">
        <v>2228902098.3600001</v>
      </c>
    </row>
    <row r="759" spans="3:6">
      <c r="C759" s="178" t="s">
        <v>950</v>
      </c>
      <c r="D759" s="177">
        <v>793946</v>
      </c>
      <c r="E759" s="177">
        <v>578611</v>
      </c>
      <c r="F759" s="177">
        <v>0</v>
      </c>
    </row>
    <row r="760" spans="3:6">
      <c r="C760" s="178" t="s">
        <v>951</v>
      </c>
      <c r="D760" s="177">
        <v>2411805</v>
      </c>
      <c r="E760" s="177">
        <v>3397540</v>
      </c>
      <c r="F760" s="177">
        <v>2717951.64</v>
      </c>
    </row>
    <row r="761" spans="3:6">
      <c r="C761" s="178" t="s">
        <v>952</v>
      </c>
      <c r="D761" s="177">
        <v>900000000</v>
      </c>
      <c r="E761" s="177">
        <v>556000000</v>
      </c>
      <c r="F761" s="177">
        <v>530585559.00999999</v>
      </c>
    </row>
    <row r="762" spans="3:6">
      <c r="C762" s="178" t="s">
        <v>953</v>
      </c>
      <c r="D762" s="177">
        <v>0</v>
      </c>
      <c r="E762" s="177">
        <v>32107196</v>
      </c>
      <c r="F762" s="177">
        <v>13260526.609999999</v>
      </c>
    </row>
    <row r="763" spans="3:6">
      <c r="C763" s="178" t="s">
        <v>954</v>
      </c>
      <c r="D763" s="177">
        <v>793946</v>
      </c>
      <c r="E763" s="177">
        <v>578611</v>
      </c>
      <c r="F763" s="177">
        <v>0</v>
      </c>
    </row>
    <row r="764" spans="3:6">
      <c r="C764" s="178" t="s">
        <v>955</v>
      </c>
      <c r="D764" s="177">
        <v>7036874</v>
      </c>
      <c r="E764" s="177">
        <v>115608.65</v>
      </c>
      <c r="F764" s="177">
        <v>0</v>
      </c>
    </row>
    <row r="765" spans="3:6">
      <c r="C765" s="178" t="s">
        <v>956</v>
      </c>
      <c r="D765" s="177">
        <v>1288275</v>
      </c>
      <c r="E765" s="177">
        <v>107294</v>
      </c>
      <c r="F765" s="177">
        <v>0</v>
      </c>
    </row>
    <row r="766" spans="3:6">
      <c r="C766" s="178" t="s">
        <v>957</v>
      </c>
      <c r="D766" s="177">
        <v>793946</v>
      </c>
      <c r="E766" s="177">
        <v>578611</v>
      </c>
      <c r="F766" s="177">
        <v>0</v>
      </c>
    </row>
    <row r="767" spans="3:6">
      <c r="C767" s="178" t="s">
        <v>958</v>
      </c>
      <c r="D767" s="177">
        <v>1830442</v>
      </c>
      <c r="E767" s="177">
        <v>1184438</v>
      </c>
      <c r="F767" s="177">
        <v>0</v>
      </c>
    </row>
    <row r="768" spans="3:6">
      <c r="C768" s="178" t="s">
        <v>959</v>
      </c>
      <c r="D768" s="177">
        <v>12210754</v>
      </c>
      <c r="E768" s="177">
        <v>0</v>
      </c>
      <c r="F768" s="177">
        <v>0</v>
      </c>
    </row>
    <row r="769" spans="3:6">
      <c r="C769" s="178" t="s">
        <v>960</v>
      </c>
      <c r="D769" s="177">
        <v>50000000</v>
      </c>
      <c r="E769" s="177">
        <v>3200000</v>
      </c>
      <c r="F769" s="177">
        <v>0</v>
      </c>
    </row>
    <row r="770" spans="3:6">
      <c r="C770" s="178" t="s">
        <v>961</v>
      </c>
      <c r="D770" s="177">
        <v>60004371</v>
      </c>
      <c r="E770" s="177">
        <v>39782270</v>
      </c>
      <c r="F770" s="177">
        <v>39777685.399999999</v>
      </c>
    </row>
    <row r="771" spans="3:6">
      <c r="C771" s="178" t="s">
        <v>962</v>
      </c>
      <c r="D771" s="177">
        <v>5000000</v>
      </c>
      <c r="E771" s="177">
        <v>13814352</v>
      </c>
      <c r="F771" s="177">
        <v>13184351.67</v>
      </c>
    </row>
    <row r="772" spans="3:6">
      <c r="C772" s="178" t="s">
        <v>963</v>
      </c>
      <c r="D772" s="177">
        <v>97691808</v>
      </c>
      <c r="E772" s="177">
        <v>49359447</v>
      </c>
      <c r="F772" s="177">
        <v>46916373.399999999</v>
      </c>
    </row>
    <row r="773" spans="3:6">
      <c r="C773" s="178" t="s">
        <v>1972</v>
      </c>
      <c r="D773" s="177">
        <v>0</v>
      </c>
      <c r="E773" s="177">
        <v>5657326.9699999997</v>
      </c>
      <c r="F773" s="177">
        <v>3664757.0199999996</v>
      </c>
    </row>
    <row r="774" spans="3:6">
      <c r="C774" s="178" t="s">
        <v>964</v>
      </c>
      <c r="D774" s="177">
        <v>223697782</v>
      </c>
      <c r="E774" s="177">
        <v>379104682</v>
      </c>
      <c r="F774" s="177">
        <v>373360377.09000003</v>
      </c>
    </row>
    <row r="775" spans="3:6">
      <c r="C775" s="178" t="s">
        <v>965</v>
      </c>
      <c r="D775" s="177">
        <v>76016568</v>
      </c>
      <c r="E775" s="177">
        <v>465523197.72000003</v>
      </c>
      <c r="F775" s="177">
        <v>465523197.72000003</v>
      </c>
    </row>
    <row r="776" spans="3:6">
      <c r="C776" s="178" t="s">
        <v>966</v>
      </c>
      <c r="D776" s="177">
        <v>1386356</v>
      </c>
      <c r="E776" s="177">
        <v>1608021</v>
      </c>
      <c r="F776" s="177">
        <v>1607968.23</v>
      </c>
    </row>
    <row r="777" spans="3:6">
      <c r="C777" s="178" t="s">
        <v>967</v>
      </c>
      <c r="D777" s="177">
        <v>2571728</v>
      </c>
      <c r="E777" s="177">
        <v>4096024</v>
      </c>
      <c r="F777" s="177">
        <v>4095942.31</v>
      </c>
    </row>
    <row r="778" spans="3:6">
      <c r="C778" s="178" t="s">
        <v>968</v>
      </c>
      <c r="D778" s="177">
        <v>1658212</v>
      </c>
      <c r="E778" s="177">
        <v>1227543</v>
      </c>
      <c r="F778" s="177">
        <v>0</v>
      </c>
    </row>
    <row r="779" spans="3:6">
      <c r="C779" s="178" t="s">
        <v>969</v>
      </c>
      <c r="D779" s="177">
        <v>1658212</v>
      </c>
      <c r="E779" s="177">
        <v>2484243</v>
      </c>
      <c r="F779" s="177">
        <v>2484155.59</v>
      </c>
    </row>
    <row r="780" spans="3:6">
      <c r="C780" s="178" t="s">
        <v>970</v>
      </c>
      <c r="D780" s="177">
        <v>1386356</v>
      </c>
      <c r="E780" s="177">
        <v>1405223</v>
      </c>
      <c r="F780" s="177">
        <v>1405222.16</v>
      </c>
    </row>
    <row r="781" spans="3:6">
      <c r="C781" s="178" t="s">
        <v>971</v>
      </c>
      <c r="D781" s="177">
        <v>25000000</v>
      </c>
      <c r="E781" s="177">
        <v>12247859</v>
      </c>
      <c r="F781" s="177">
        <v>2235993.92</v>
      </c>
    </row>
    <row r="782" spans="3:6">
      <c r="C782" s="178" t="s">
        <v>972</v>
      </c>
      <c r="D782" s="177">
        <v>145335</v>
      </c>
      <c r="E782" s="177">
        <v>11410</v>
      </c>
      <c r="F782" s="177">
        <v>0</v>
      </c>
    </row>
    <row r="783" spans="3:6">
      <c r="C783" s="178" t="s">
        <v>973</v>
      </c>
      <c r="D783" s="177">
        <v>1552464</v>
      </c>
      <c r="E783" s="177">
        <v>100</v>
      </c>
      <c r="F783" s="177">
        <v>0</v>
      </c>
    </row>
    <row r="784" spans="3:6">
      <c r="C784" s="178" t="s">
        <v>974</v>
      </c>
      <c r="D784" s="177">
        <v>2408296</v>
      </c>
      <c r="E784" s="177">
        <v>105738</v>
      </c>
      <c r="F784" s="177">
        <v>0</v>
      </c>
    </row>
    <row r="785" spans="3:6">
      <c r="C785" s="178" t="s">
        <v>975</v>
      </c>
      <c r="D785" s="177">
        <v>1552464</v>
      </c>
      <c r="E785" s="177">
        <v>100</v>
      </c>
      <c r="F785" s="177">
        <v>0</v>
      </c>
    </row>
    <row r="786" spans="3:6">
      <c r="C786" s="178" t="s">
        <v>976</v>
      </c>
      <c r="D786" s="177">
        <v>1292069</v>
      </c>
      <c r="E786" s="177">
        <v>107673</v>
      </c>
      <c r="F786" s="177">
        <v>0</v>
      </c>
    </row>
    <row r="787" spans="3:6">
      <c r="C787" s="178" t="s">
        <v>977</v>
      </c>
      <c r="D787" s="177">
        <v>1292069</v>
      </c>
      <c r="E787" s="177">
        <v>107673</v>
      </c>
      <c r="F787" s="177">
        <v>0</v>
      </c>
    </row>
    <row r="788" spans="3:6">
      <c r="C788" s="178" t="s">
        <v>978</v>
      </c>
      <c r="D788" s="177">
        <v>1524615</v>
      </c>
      <c r="E788" s="177">
        <v>1093946</v>
      </c>
      <c r="F788" s="177">
        <v>0</v>
      </c>
    </row>
    <row r="789" spans="3:6">
      <c r="C789" s="178" t="s">
        <v>979</v>
      </c>
      <c r="D789" s="177">
        <v>1524615</v>
      </c>
      <c r="E789" s="177">
        <v>1093946</v>
      </c>
      <c r="F789" s="177">
        <v>0</v>
      </c>
    </row>
    <row r="790" spans="3:6">
      <c r="C790" s="178" t="s">
        <v>980</v>
      </c>
      <c r="D790" s="177">
        <v>1290217</v>
      </c>
      <c r="E790" s="177">
        <v>1074882</v>
      </c>
      <c r="F790" s="177">
        <v>0</v>
      </c>
    </row>
    <row r="791" spans="3:6">
      <c r="C791" s="178" t="s">
        <v>981</v>
      </c>
      <c r="D791" s="177">
        <v>2467692</v>
      </c>
      <c r="E791" s="177">
        <v>1821688</v>
      </c>
      <c r="F791" s="177">
        <v>0</v>
      </c>
    </row>
    <row r="792" spans="3:6">
      <c r="C792" s="178" t="s">
        <v>982</v>
      </c>
      <c r="D792" s="177">
        <v>1083448</v>
      </c>
      <c r="E792" s="177">
        <v>668844</v>
      </c>
      <c r="F792" s="177">
        <v>668064.91</v>
      </c>
    </row>
    <row r="793" spans="3:6">
      <c r="C793" s="178" t="s">
        <v>983</v>
      </c>
      <c r="D793" s="177">
        <v>7000000</v>
      </c>
      <c r="E793" s="177">
        <v>5086224</v>
      </c>
      <c r="F793" s="177">
        <v>5024311.28</v>
      </c>
    </row>
    <row r="794" spans="3:6">
      <c r="C794" s="178" t="s">
        <v>984</v>
      </c>
      <c r="D794" s="177">
        <v>1083448</v>
      </c>
      <c r="E794" s="177">
        <v>668844</v>
      </c>
      <c r="F794" s="177">
        <v>668064.91</v>
      </c>
    </row>
    <row r="795" spans="3:6">
      <c r="C795" s="178" t="s">
        <v>985</v>
      </c>
      <c r="D795" s="177">
        <v>1083448</v>
      </c>
      <c r="E795" s="177">
        <v>668844</v>
      </c>
      <c r="F795" s="177">
        <v>668063.93999999994</v>
      </c>
    </row>
    <row r="796" spans="3:6">
      <c r="C796" s="178" t="s">
        <v>986</v>
      </c>
      <c r="D796" s="177">
        <v>10000000</v>
      </c>
      <c r="E796" s="177">
        <v>142088260</v>
      </c>
      <c r="F796" s="177">
        <v>142087815.75999999</v>
      </c>
    </row>
    <row r="797" spans="3:6">
      <c r="C797" s="178" t="s">
        <v>987</v>
      </c>
      <c r="D797" s="177">
        <v>49509381</v>
      </c>
      <c r="E797" s="177">
        <v>58831950</v>
      </c>
      <c r="F797" s="177">
        <v>58764000.740000002</v>
      </c>
    </row>
    <row r="798" spans="3:6">
      <c r="C798" s="178" t="s">
        <v>988</v>
      </c>
      <c r="D798" s="177">
        <v>56815896</v>
      </c>
      <c r="E798" s="177">
        <v>40956579</v>
      </c>
      <c r="F798" s="177">
        <v>40956579</v>
      </c>
    </row>
    <row r="799" spans="3:6">
      <c r="C799" s="178" t="s">
        <v>989</v>
      </c>
      <c r="D799" s="177">
        <v>53002068</v>
      </c>
      <c r="E799" s="177">
        <v>43487114</v>
      </c>
      <c r="F799" s="177">
        <v>43479408.5</v>
      </c>
    </row>
    <row r="800" spans="3:6">
      <c r="C800" s="178" t="s">
        <v>990</v>
      </c>
      <c r="D800" s="177">
        <v>89928181</v>
      </c>
      <c r="E800" s="177">
        <v>263418370</v>
      </c>
      <c r="F800" s="177">
        <v>263418369.56</v>
      </c>
    </row>
    <row r="801" spans="3:6">
      <c r="C801" s="178" t="s">
        <v>991</v>
      </c>
      <c r="D801" s="177">
        <v>93502610</v>
      </c>
      <c r="E801" s="177">
        <v>83220074</v>
      </c>
      <c r="F801" s="177">
        <v>83214831.400000006</v>
      </c>
    </row>
    <row r="802" spans="3:6">
      <c r="C802" s="178" t="s">
        <v>992</v>
      </c>
      <c r="D802" s="177">
        <v>39501052</v>
      </c>
      <c r="E802" s="177">
        <v>89139082</v>
      </c>
      <c r="F802" s="177">
        <v>89132526.590000004</v>
      </c>
    </row>
    <row r="803" spans="3:6">
      <c r="C803" s="176" t="s">
        <v>325</v>
      </c>
      <c r="D803" s="177">
        <v>3014474394</v>
      </c>
      <c r="E803" s="177">
        <v>1743002286.72</v>
      </c>
      <c r="F803" s="177">
        <v>813336174.61000001</v>
      </c>
    </row>
    <row r="804" spans="3:6">
      <c r="C804" s="178" t="s">
        <v>993</v>
      </c>
      <c r="D804" s="177">
        <v>3014474394</v>
      </c>
      <c r="E804" s="177">
        <v>1743002286.72</v>
      </c>
      <c r="F804" s="177">
        <v>813336174.61000001</v>
      </c>
    </row>
    <row r="805" spans="3:6">
      <c r="C805" s="67" t="s">
        <v>341</v>
      </c>
      <c r="D805" s="167">
        <v>708754976</v>
      </c>
      <c r="E805" s="167">
        <v>3860700838.5599999</v>
      </c>
      <c r="F805" s="167">
        <v>3743266699.4299994</v>
      </c>
    </row>
    <row r="806" spans="3:6">
      <c r="C806" s="176" t="s">
        <v>322</v>
      </c>
      <c r="D806" s="177">
        <v>391443082</v>
      </c>
      <c r="E806" s="177">
        <v>3097538156.6199999</v>
      </c>
      <c r="F806" s="177">
        <v>3043027137.2199993</v>
      </c>
    </row>
    <row r="807" spans="3:6">
      <c r="C807" s="178" t="s">
        <v>994</v>
      </c>
      <c r="D807" s="177">
        <v>53100000</v>
      </c>
      <c r="E807" s="177">
        <v>235497759</v>
      </c>
      <c r="F807" s="177">
        <v>182011972.16</v>
      </c>
    </row>
    <row r="808" spans="3:6">
      <c r="C808" s="178" t="s">
        <v>995</v>
      </c>
      <c r="D808" s="177">
        <v>1000000</v>
      </c>
      <c r="E808" s="177">
        <v>2301029631</v>
      </c>
      <c r="F808" s="177">
        <v>2301029630.5999999</v>
      </c>
    </row>
    <row r="809" spans="3:6">
      <c r="C809" s="178" t="s">
        <v>996</v>
      </c>
      <c r="D809" s="177">
        <v>4364944</v>
      </c>
      <c r="E809" s="177">
        <v>112039.46</v>
      </c>
      <c r="F809" s="177">
        <v>0</v>
      </c>
    </row>
    <row r="810" spans="3:6">
      <c r="C810" s="178" t="s">
        <v>997</v>
      </c>
      <c r="D810" s="177">
        <v>1875179</v>
      </c>
      <c r="E810" s="177">
        <v>116190</v>
      </c>
      <c r="F810" s="177">
        <v>0</v>
      </c>
    </row>
    <row r="811" spans="3:6">
      <c r="C811" s="178" t="s">
        <v>998</v>
      </c>
      <c r="D811" s="177">
        <v>6352861</v>
      </c>
      <c r="E811" s="177">
        <v>103638.1</v>
      </c>
      <c r="F811" s="177">
        <v>0</v>
      </c>
    </row>
    <row r="812" spans="3:6">
      <c r="C812" s="178" t="s">
        <v>999</v>
      </c>
      <c r="D812" s="177">
        <v>3424658</v>
      </c>
      <c r="E812" s="177">
        <v>3424658</v>
      </c>
      <c r="F812" s="177">
        <v>3191848.9</v>
      </c>
    </row>
    <row r="813" spans="3:6">
      <c r="C813" s="178" t="s">
        <v>1000</v>
      </c>
      <c r="D813" s="177">
        <v>2125528</v>
      </c>
      <c r="E813" s="177">
        <v>101691</v>
      </c>
      <c r="F813" s="177">
        <v>0</v>
      </c>
    </row>
    <row r="814" spans="3:6">
      <c r="C814" s="178" t="s">
        <v>1001</v>
      </c>
      <c r="D814" s="177">
        <v>11123796</v>
      </c>
      <c r="E814" s="177">
        <v>102624.07</v>
      </c>
      <c r="F814" s="177">
        <v>0</v>
      </c>
    </row>
    <row r="815" spans="3:6">
      <c r="C815" s="178" t="s">
        <v>1002</v>
      </c>
      <c r="D815" s="177">
        <v>1000000</v>
      </c>
      <c r="E815" s="177">
        <v>202715000</v>
      </c>
      <c r="F815" s="177">
        <v>202714547.81</v>
      </c>
    </row>
    <row r="816" spans="3:6">
      <c r="C816" s="178" t="s">
        <v>1003</v>
      </c>
      <c r="D816" s="177">
        <v>19508354</v>
      </c>
      <c r="E816" s="177">
        <v>100</v>
      </c>
      <c r="F816" s="177">
        <v>0</v>
      </c>
    </row>
    <row r="817" spans="3:6">
      <c r="C817" s="178" t="s">
        <v>1004</v>
      </c>
      <c r="D817" s="177">
        <v>87002149</v>
      </c>
      <c r="E817" s="177">
        <v>67980302</v>
      </c>
      <c r="F817" s="177">
        <v>67925733.969999999</v>
      </c>
    </row>
    <row r="818" spans="3:6">
      <c r="C818" s="178" t="s">
        <v>1005</v>
      </c>
      <c r="D818" s="177">
        <v>20000000</v>
      </c>
      <c r="E818" s="177">
        <v>0</v>
      </c>
      <c r="F818" s="177">
        <v>0</v>
      </c>
    </row>
    <row r="819" spans="3:6">
      <c r="C819" s="178" t="s">
        <v>1006</v>
      </c>
      <c r="D819" s="177">
        <v>498000</v>
      </c>
      <c r="E819" s="177">
        <v>0</v>
      </c>
      <c r="F819" s="177">
        <v>0</v>
      </c>
    </row>
    <row r="820" spans="3:6">
      <c r="C820" s="178" t="s">
        <v>1007</v>
      </c>
      <c r="D820" s="177">
        <v>180067613</v>
      </c>
      <c r="E820" s="177">
        <v>286354523.99000001</v>
      </c>
      <c r="F820" s="177">
        <v>286153403.77999997</v>
      </c>
    </row>
    <row r="821" spans="3:6">
      <c r="C821" s="176" t="s">
        <v>323</v>
      </c>
      <c r="D821" s="177">
        <v>306000000</v>
      </c>
      <c r="E821" s="177">
        <v>106571964.94</v>
      </c>
      <c r="F821" s="177">
        <v>54960740.170000002</v>
      </c>
    </row>
    <row r="822" spans="3:6">
      <c r="C822" s="178" t="s">
        <v>1008</v>
      </c>
      <c r="D822" s="177">
        <v>306000000</v>
      </c>
      <c r="E822" s="177">
        <v>106571964.94</v>
      </c>
      <c r="F822" s="177">
        <v>54960740.170000002</v>
      </c>
    </row>
    <row r="823" spans="3:6">
      <c r="C823" s="176" t="s">
        <v>325</v>
      </c>
      <c r="D823" s="177">
        <v>0</v>
      </c>
      <c r="E823" s="177">
        <v>645278823</v>
      </c>
      <c r="F823" s="177">
        <v>645278822.03999996</v>
      </c>
    </row>
    <row r="824" spans="3:6">
      <c r="C824" s="178" t="s">
        <v>995</v>
      </c>
      <c r="D824" s="177">
        <v>0</v>
      </c>
      <c r="E824" s="177">
        <v>644000000</v>
      </c>
      <c r="F824" s="177">
        <v>644000000</v>
      </c>
    </row>
    <row r="825" spans="3:6">
      <c r="C825" s="178" t="s">
        <v>1002</v>
      </c>
      <c r="D825" s="177">
        <v>0</v>
      </c>
      <c r="E825" s="177">
        <v>1278823</v>
      </c>
      <c r="F825" s="177">
        <v>1278822.04</v>
      </c>
    </row>
    <row r="826" spans="3:6">
      <c r="C826" s="176" t="s">
        <v>331</v>
      </c>
      <c r="D826" s="177">
        <v>11311894</v>
      </c>
      <c r="E826" s="177">
        <v>11311894</v>
      </c>
      <c r="F826" s="177">
        <v>0</v>
      </c>
    </row>
    <row r="827" spans="3:6">
      <c r="C827" s="178" t="s">
        <v>434</v>
      </c>
      <c r="D827" s="177">
        <v>11311894</v>
      </c>
      <c r="E827" s="177">
        <v>11311894</v>
      </c>
      <c r="F827" s="177">
        <v>0</v>
      </c>
    </row>
    <row r="828" spans="3:6">
      <c r="C828" s="67" t="s">
        <v>342</v>
      </c>
      <c r="D828" s="167">
        <v>746919014</v>
      </c>
      <c r="E828" s="167">
        <v>1393943847.2</v>
      </c>
      <c r="F828" s="167">
        <v>1094737787.1500001</v>
      </c>
    </row>
    <row r="829" spans="3:6">
      <c r="C829" s="176" t="s">
        <v>322</v>
      </c>
      <c r="D829" s="177">
        <v>706857248</v>
      </c>
      <c r="E829" s="177">
        <v>1067945182.77</v>
      </c>
      <c r="F829" s="177">
        <v>983862590.78000009</v>
      </c>
    </row>
    <row r="830" spans="3:6">
      <c r="C830" s="178" t="s">
        <v>434</v>
      </c>
      <c r="D830" s="177">
        <v>2459823</v>
      </c>
      <c r="E830" s="177">
        <v>2459823</v>
      </c>
      <c r="F830" s="177">
        <v>0</v>
      </c>
    </row>
    <row r="831" spans="3:6">
      <c r="C831" s="178" t="s">
        <v>1009</v>
      </c>
      <c r="D831" s="177">
        <v>2782305</v>
      </c>
      <c r="E831" s="177">
        <v>112878.8</v>
      </c>
      <c r="F831" s="177">
        <v>0</v>
      </c>
    </row>
    <row r="832" spans="3:6">
      <c r="C832" s="178" t="s">
        <v>1010</v>
      </c>
      <c r="D832" s="177">
        <v>79196</v>
      </c>
      <c r="E832" s="177">
        <v>4696840.92</v>
      </c>
      <c r="F832" s="177">
        <v>3000000</v>
      </c>
    </row>
    <row r="833" spans="3:6">
      <c r="C833" s="178" t="s">
        <v>1011</v>
      </c>
      <c r="D833" s="177">
        <v>2400521</v>
      </c>
      <c r="E833" s="177">
        <v>6089182</v>
      </c>
      <c r="F833" s="177">
        <v>6054567.6600000001</v>
      </c>
    </row>
    <row r="834" spans="3:6">
      <c r="C834" s="178" t="s">
        <v>1012</v>
      </c>
      <c r="D834" s="177">
        <v>2188169</v>
      </c>
      <c r="E834" s="177">
        <v>0</v>
      </c>
      <c r="F834" s="177">
        <v>0</v>
      </c>
    </row>
    <row r="835" spans="3:6">
      <c r="C835" s="178" t="s">
        <v>1013</v>
      </c>
      <c r="D835" s="177">
        <v>4603072</v>
      </c>
      <c r="E835" s="177">
        <v>106840.72</v>
      </c>
      <c r="F835" s="177">
        <v>0</v>
      </c>
    </row>
    <row r="836" spans="3:6">
      <c r="C836" s="178" t="s">
        <v>1014</v>
      </c>
      <c r="D836" s="177">
        <v>1250434</v>
      </c>
      <c r="E836" s="177">
        <v>3604754</v>
      </c>
      <c r="F836" s="177">
        <v>3077368.47</v>
      </c>
    </row>
    <row r="837" spans="3:6">
      <c r="C837" s="178" t="s">
        <v>1015</v>
      </c>
      <c r="D837" s="177">
        <v>2025413</v>
      </c>
      <c r="E837" s="177">
        <v>1900000</v>
      </c>
      <c r="F837" s="177">
        <v>0</v>
      </c>
    </row>
    <row r="838" spans="3:6">
      <c r="C838" s="178" t="s">
        <v>1016</v>
      </c>
      <c r="D838" s="177">
        <v>2025413</v>
      </c>
      <c r="E838" s="177">
        <v>5900000</v>
      </c>
      <c r="F838" s="177">
        <v>2290267.0699999998</v>
      </c>
    </row>
    <row r="839" spans="3:6">
      <c r="C839" s="178" t="s">
        <v>1017</v>
      </c>
      <c r="D839" s="177">
        <v>3227211</v>
      </c>
      <c r="E839" s="177">
        <v>0</v>
      </c>
      <c r="F839" s="177">
        <v>0</v>
      </c>
    </row>
    <row r="840" spans="3:6">
      <c r="C840" s="178" t="s">
        <v>1018</v>
      </c>
      <c r="D840" s="177">
        <v>2025413</v>
      </c>
      <c r="E840" s="177">
        <v>4503826</v>
      </c>
      <c r="F840" s="177">
        <v>3602981.4</v>
      </c>
    </row>
    <row r="841" spans="3:6">
      <c r="C841" s="178" t="s">
        <v>1019</v>
      </c>
      <c r="D841" s="177">
        <v>5276742</v>
      </c>
      <c r="E841" s="177">
        <v>5420403</v>
      </c>
      <c r="F841" s="177">
        <v>5420062.1600000001</v>
      </c>
    </row>
    <row r="842" spans="3:6">
      <c r="C842" s="178" t="s">
        <v>1020</v>
      </c>
      <c r="D842" s="177">
        <v>2025413</v>
      </c>
      <c r="E842" s="177">
        <v>1379409</v>
      </c>
      <c r="F842" s="177">
        <v>0</v>
      </c>
    </row>
    <row r="843" spans="3:6">
      <c r="C843" s="178" t="s">
        <v>1021</v>
      </c>
      <c r="D843" s="177">
        <v>2295673</v>
      </c>
      <c r="E843" s="177">
        <v>2274334</v>
      </c>
      <c r="F843" s="177">
        <v>1986478.73</v>
      </c>
    </row>
    <row r="844" spans="3:6">
      <c r="C844" s="178" t="s">
        <v>1022</v>
      </c>
      <c r="D844" s="177">
        <v>119534</v>
      </c>
      <c r="E844" s="177">
        <v>0</v>
      </c>
      <c r="F844" s="177">
        <v>0</v>
      </c>
    </row>
    <row r="845" spans="3:6">
      <c r="C845" s="178" t="s">
        <v>1023</v>
      </c>
      <c r="D845" s="177">
        <v>13000000</v>
      </c>
      <c r="E845" s="177">
        <v>8043189</v>
      </c>
      <c r="F845" s="177">
        <v>2117326.6800000002</v>
      </c>
    </row>
    <row r="846" spans="3:6">
      <c r="C846" s="178" t="s">
        <v>1024</v>
      </c>
      <c r="D846" s="177">
        <v>1000000</v>
      </c>
      <c r="E846" s="177">
        <v>358766</v>
      </c>
      <c r="F846" s="177">
        <v>358766</v>
      </c>
    </row>
    <row r="847" spans="3:6">
      <c r="C847" s="178" t="s">
        <v>1025</v>
      </c>
      <c r="D847" s="177">
        <v>10000000</v>
      </c>
      <c r="E847" s="177">
        <v>0</v>
      </c>
      <c r="F847" s="177">
        <v>0</v>
      </c>
    </row>
    <row r="848" spans="3:6">
      <c r="C848" s="178" t="s">
        <v>1902</v>
      </c>
      <c r="D848" s="177">
        <v>0</v>
      </c>
      <c r="E848" s="177">
        <v>5034365</v>
      </c>
      <c r="F848" s="177">
        <v>0</v>
      </c>
    </row>
    <row r="849" spans="3:6">
      <c r="C849" s="178" t="s">
        <v>1026</v>
      </c>
      <c r="D849" s="177">
        <v>58125000</v>
      </c>
      <c r="E849" s="177">
        <v>0</v>
      </c>
      <c r="F849" s="177">
        <v>0</v>
      </c>
    </row>
    <row r="850" spans="3:6">
      <c r="C850" s="178" t="s">
        <v>2028</v>
      </c>
      <c r="D850" s="177">
        <v>0</v>
      </c>
      <c r="E850" s="177">
        <v>4925718</v>
      </c>
      <c r="F850" s="177">
        <v>0</v>
      </c>
    </row>
    <row r="851" spans="3:6">
      <c r="C851" s="178" t="s">
        <v>1027</v>
      </c>
      <c r="D851" s="177">
        <v>4302296</v>
      </c>
      <c r="E851" s="177">
        <v>3871627</v>
      </c>
      <c r="F851" s="177">
        <v>3452914.66</v>
      </c>
    </row>
    <row r="852" spans="3:6">
      <c r="C852" s="178" t="s">
        <v>1028</v>
      </c>
      <c r="D852" s="177">
        <v>9738353</v>
      </c>
      <c r="E852" s="177">
        <v>3109108.65</v>
      </c>
      <c r="F852" s="177">
        <v>0</v>
      </c>
    </row>
    <row r="853" spans="3:6">
      <c r="C853" s="178" t="s">
        <v>1029</v>
      </c>
      <c r="D853" s="177">
        <v>13086250</v>
      </c>
      <c r="E853" s="177">
        <v>111962.03</v>
      </c>
      <c r="F853" s="177">
        <v>0</v>
      </c>
    </row>
    <row r="854" spans="3:6">
      <c r="C854" s="178" t="s">
        <v>1030</v>
      </c>
      <c r="D854" s="177">
        <v>6062686</v>
      </c>
      <c r="E854" s="177">
        <v>100.69</v>
      </c>
      <c r="F854" s="177">
        <v>0</v>
      </c>
    </row>
    <row r="855" spans="3:6">
      <c r="C855" s="178" t="s">
        <v>1031</v>
      </c>
      <c r="D855" s="177">
        <v>9738353</v>
      </c>
      <c r="E855" s="177">
        <v>109108.65</v>
      </c>
      <c r="F855" s="177">
        <v>0</v>
      </c>
    </row>
    <row r="856" spans="3:6">
      <c r="C856" s="178" t="s">
        <v>1032</v>
      </c>
      <c r="D856" s="177">
        <v>5105537</v>
      </c>
      <c r="E856" s="177">
        <v>2034776</v>
      </c>
      <c r="F856" s="177">
        <v>1491332.65</v>
      </c>
    </row>
    <row r="857" spans="3:6">
      <c r="C857" s="178" t="s">
        <v>1033</v>
      </c>
      <c r="D857" s="177">
        <v>7331976</v>
      </c>
      <c r="E857" s="177">
        <v>3118778</v>
      </c>
      <c r="F857" s="177">
        <v>0</v>
      </c>
    </row>
    <row r="858" spans="3:6">
      <c r="C858" s="178" t="s">
        <v>1034</v>
      </c>
      <c r="D858" s="177">
        <v>68635382</v>
      </c>
      <c r="E858" s="177">
        <v>26903339</v>
      </c>
      <c r="F858" s="177">
        <v>26903338.800000001</v>
      </c>
    </row>
    <row r="859" spans="3:6">
      <c r="C859" s="178" t="s">
        <v>1035</v>
      </c>
      <c r="D859" s="177">
        <v>4088406</v>
      </c>
      <c r="E859" s="177">
        <v>6142402</v>
      </c>
      <c r="F859" s="177">
        <v>5373351.71</v>
      </c>
    </row>
    <row r="860" spans="3:6">
      <c r="C860" s="178" t="s">
        <v>1036</v>
      </c>
      <c r="D860" s="177">
        <v>10523913</v>
      </c>
      <c r="E860" s="177">
        <v>6609565</v>
      </c>
      <c r="F860" s="177">
        <v>0</v>
      </c>
    </row>
    <row r="861" spans="3:6">
      <c r="C861" s="178" t="s">
        <v>1037</v>
      </c>
      <c r="D861" s="177">
        <v>2151870</v>
      </c>
      <c r="E861" s="177">
        <v>2404801</v>
      </c>
      <c r="F861" s="177">
        <v>2404713.9500000002</v>
      </c>
    </row>
    <row r="862" spans="3:6">
      <c r="C862" s="178" t="s">
        <v>1038</v>
      </c>
      <c r="D862" s="177">
        <v>12430184</v>
      </c>
      <c r="E862" s="177">
        <v>10602257.6</v>
      </c>
      <c r="F862" s="177">
        <v>0</v>
      </c>
    </row>
    <row r="863" spans="3:6">
      <c r="C863" s="178" t="s">
        <v>1039</v>
      </c>
      <c r="D863" s="177">
        <v>4088406</v>
      </c>
      <c r="E863" s="177">
        <v>3442402</v>
      </c>
      <c r="F863" s="177">
        <v>0</v>
      </c>
    </row>
    <row r="864" spans="3:6">
      <c r="C864" s="178" t="s">
        <v>1040</v>
      </c>
      <c r="D864" s="177">
        <v>12185418</v>
      </c>
      <c r="E864" s="177">
        <v>115393.63</v>
      </c>
      <c r="F864" s="177">
        <v>0</v>
      </c>
    </row>
    <row r="865" spans="3:6">
      <c r="C865" s="178" t="s">
        <v>1041</v>
      </c>
      <c r="D865" s="177">
        <v>4312963</v>
      </c>
      <c r="E865" s="177">
        <v>110635.75</v>
      </c>
      <c r="F865" s="177">
        <v>0</v>
      </c>
    </row>
    <row r="866" spans="3:6">
      <c r="C866" s="178" t="s">
        <v>1042</v>
      </c>
      <c r="D866" s="177">
        <v>6723366</v>
      </c>
      <c r="E866" s="177">
        <v>6723366.5999999996</v>
      </c>
      <c r="F866" s="177">
        <v>0</v>
      </c>
    </row>
    <row r="867" spans="3:6">
      <c r="C867" s="178" t="s">
        <v>1043</v>
      </c>
      <c r="D867" s="177">
        <v>7333389</v>
      </c>
      <c r="E867" s="177">
        <v>103541.08</v>
      </c>
      <c r="F867" s="177">
        <v>0</v>
      </c>
    </row>
    <row r="868" spans="3:6">
      <c r="C868" s="178" t="s">
        <v>1044</v>
      </c>
      <c r="D868" s="177">
        <v>7296416</v>
      </c>
      <c r="E868" s="177">
        <v>102986.58</v>
      </c>
      <c r="F868" s="177">
        <v>0</v>
      </c>
    </row>
    <row r="869" spans="3:6">
      <c r="C869" s="178" t="s">
        <v>1045</v>
      </c>
      <c r="D869" s="177">
        <v>12185418</v>
      </c>
      <c r="E869" s="177">
        <v>100</v>
      </c>
      <c r="F869" s="177">
        <v>0</v>
      </c>
    </row>
    <row r="870" spans="3:6">
      <c r="C870" s="178" t="s">
        <v>1046</v>
      </c>
      <c r="D870" s="177">
        <v>7240210</v>
      </c>
      <c r="E870" s="177">
        <v>2000000</v>
      </c>
      <c r="F870" s="177">
        <v>0</v>
      </c>
    </row>
    <row r="871" spans="3:6">
      <c r="C871" s="178" t="s">
        <v>1047</v>
      </c>
      <c r="D871" s="177">
        <v>7786208</v>
      </c>
      <c r="E871" s="177">
        <v>7786208</v>
      </c>
      <c r="F871" s="177">
        <v>0</v>
      </c>
    </row>
    <row r="872" spans="3:6">
      <c r="C872" s="178" t="s">
        <v>1048</v>
      </c>
      <c r="D872" s="177">
        <v>44144214</v>
      </c>
      <c r="E872" s="177">
        <v>31677090</v>
      </c>
      <c r="F872" s="177">
        <v>31170984.189999998</v>
      </c>
    </row>
    <row r="873" spans="3:6">
      <c r="C873" s="178" t="s">
        <v>1049</v>
      </c>
      <c r="D873" s="177">
        <v>232118496</v>
      </c>
      <c r="E873" s="177">
        <v>818871697.07000005</v>
      </c>
      <c r="F873" s="177">
        <v>814989555.7700001</v>
      </c>
    </row>
    <row r="874" spans="3:6">
      <c r="C874" s="178" t="s">
        <v>1050</v>
      </c>
      <c r="D874" s="177">
        <v>12982145</v>
      </c>
      <c r="E874" s="177">
        <v>9182145</v>
      </c>
      <c r="F874" s="177">
        <v>4168553.59</v>
      </c>
    </row>
    <row r="875" spans="3:6">
      <c r="C875" s="178" t="s">
        <v>1051</v>
      </c>
      <c r="D875" s="177">
        <v>78356061</v>
      </c>
      <c r="E875" s="177">
        <v>66001462</v>
      </c>
      <c r="F875" s="177">
        <v>66000027.289999999</v>
      </c>
    </row>
    <row r="876" spans="3:6">
      <c r="C876" s="176" t="s">
        <v>323</v>
      </c>
      <c r="D876" s="177">
        <v>15596660</v>
      </c>
      <c r="E876" s="177">
        <v>16821042.430000003</v>
      </c>
      <c r="F876" s="177">
        <v>7547787.5099999998</v>
      </c>
    </row>
    <row r="877" spans="3:6">
      <c r="C877" s="178" t="s">
        <v>1052</v>
      </c>
      <c r="D877" s="177">
        <v>15596660</v>
      </c>
      <c r="E877" s="177">
        <v>0</v>
      </c>
      <c r="F877" s="177">
        <v>0</v>
      </c>
    </row>
    <row r="878" spans="3:6">
      <c r="C878" s="178" t="s">
        <v>1053</v>
      </c>
      <c r="D878" s="177">
        <v>0</v>
      </c>
      <c r="E878" s="177">
        <v>16821042.430000003</v>
      </c>
      <c r="F878" s="177">
        <v>7547787.5099999998</v>
      </c>
    </row>
    <row r="879" spans="3:6">
      <c r="C879" s="176" t="s">
        <v>324</v>
      </c>
      <c r="D879" s="177">
        <v>0</v>
      </c>
      <c r="E879" s="177">
        <v>300000000</v>
      </c>
      <c r="F879" s="177">
        <v>103327408.86</v>
      </c>
    </row>
    <row r="880" spans="3:6">
      <c r="C880" s="178" t="s">
        <v>1049</v>
      </c>
      <c r="D880" s="177">
        <v>0</v>
      </c>
      <c r="E880" s="177">
        <v>300000000</v>
      </c>
      <c r="F880" s="177">
        <v>103327408.86</v>
      </c>
    </row>
    <row r="881" spans="3:6">
      <c r="C881" s="176" t="s">
        <v>331</v>
      </c>
      <c r="D881" s="177">
        <v>24465106</v>
      </c>
      <c r="E881" s="177">
        <v>9177622</v>
      </c>
      <c r="F881" s="177">
        <v>0</v>
      </c>
    </row>
    <row r="882" spans="3:6">
      <c r="C882" s="178" t="s">
        <v>434</v>
      </c>
      <c r="D882" s="177">
        <v>24465106</v>
      </c>
      <c r="E882" s="177">
        <v>9177622</v>
      </c>
      <c r="F882" s="177">
        <v>0</v>
      </c>
    </row>
    <row r="883" spans="3:6">
      <c r="C883" s="67" t="s">
        <v>343</v>
      </c>
      <c r="D883" s="167">
        <v>1705111399</v>
      </c>
      <c r="E883" s="167">
        <v>2447113515.5300002</v>
      </c>
      <c r="F883" s="167">
        <v>2158251216.1900001</v>
      </c>
    </row>
    <row r="884" spans="3:6">
      <c r="C884" s="176" t="s">
        <v>322</v>
      </c>
      <c r="D884" s="177">
        <v>1268788349</v>
      </c>
      <c r="E884" s="177">
        <v>1890421422.8</v>
      </c>
      <c r="F884" s="177">
        <v>1743731609.7299998</v>
      </c>
    </row>
    <row r="885" spans="3:6">
      <c r="C885" s="178" t="s">
        <v>1054</v>
      </c>
      <c r="D885" s="177">
        <v>1573587</v>
      </c>
      <c r="E885" s="177">
        <v>1142918</v>
      </c>
      <c r="F885" s="177">
        <v>0</v>
      </c>
    </row>
    <row r="886" spans="3:6">
      <c r="C886" s="178" t="s">
        <v>1055</v>
      </c>
      <c r="D886" s="177">
        <v>0</v>
      </c>
      <c r="E886" s="177">
        <v>7834562.5499999998</v>
      </c>
      <c r="F886" s="177">
        <v>7834561.0800000001</v>
      </c>
    </row>
    <row r="887" spans="3:6">
      <c r="C887" s="178" t="s">
        <v>1056</v>
      </c>
      <c r="D887" s="177">
        <v>22400000</v>
      </c>
      <c r="E887" s="177">
        <v>28002000</v>
      </c>
      <c r="F887" s="177">
        <v>20336638.149999999</v>
      </c>
    </row>
    <row r="888" spans="3:6">
      <c r="C888" s="178" t="s">
        <v>1057</v>
      </c>
      <c r="D888" s="177">
        <v>2413329</v>
      </c>
      <c r="E888" s="177">
        <v>1767325</v>
      </c>
      <c r="F888" s="177">
        <v>0</v>
      </c>
    </row>
    <row r="889" spans="3:6">
      <c r="C889" s="178" t="s">
        <v>1058</v>
      </c>
      <c r="D889" s="177">
        <v>1301004</v>
      </c>
      <c r="E889" s="177">
        <v>1085669</v>
      </c>
      <c r="F889" s="177">
        <v>0</v>
      </c>
    </row>
    <row r="890" spans="3:6">
      <c r="C890" s="178" t="s">
        <v>1059</v>
      </c>
      <c r="D890" s="177">
        <v>0</v>
      </c>
      <c r="E890" s="177">
        <v>16166730</v>
      </c>
      <c r="F890" s="177">
        <v>16165338.41</v>
      </c>
    </row>
    <row r="891" spans="3:6">
      <c r="C891" s="178" t="s">
        <v>1060</v>
      </c>
      <c r="D891" s="177">
        <v>2413329</v>
      </c>
      <c r="E891" s="177">
        <v>1767325</v>
      </c>
      <c r="F891" s="177">
        <v>0</v>
      </c>
    </row>
    <row r="892" spans="3:6">
      <c r="C892" s="178" t="s">
        <v>1061</v>
      </c>
      <c r="D892" s="177">
        <v>87233939</v>
      </c>
      <c r="E892" s="177">
        <v>23730711.41</v>
      </c>
      <c r="F892" s="177">
        <v>23730131.41</v>
      </c>
    </row>
    <row r="893" spans="3:6">
      <c r="C893" s="178" t="s">
        <v>1884</v>
      </c>
      <c r="D893" s="177">
        <v>0</v>
      </c>
      <c r="E893" s="177">
        <v>30890554.5</v>
      </c>
      <c r="F893" s="177">
        <v>30852531.920000002</v>
      </c>
    </row>
    <row r="894" spans="3:6">
      <c r="C894" s="178" t="s">
        <v>1062</v>
      </c>
      <c r="D894" s="177">
        <v>7995818</v>
      </c>
      <c r="E894" s="177">
        <v>7995818.2000000002</v>
      </c>
      <c r="F894" s="177">
        <v>0</v>
      </c>
    </row>
    <row r="895" spans="3:6">
      <c r="C895" s="178" t="s">
        <v>1063</v>
      </c>
      <c r="D895" s="177">
        <v>2654072</v>
      </c>
      <c r="E895" s="177">
        <v>2008068</v>
      </c>
      <c r="F895" s="177">
        <v>1199840.49</v>
      </c>
    </row>
    <row r="896" spans="3:6">
      <c r="C896" s="178" t="s">
        <v>1064</v>
      </c>
      <c r="D896" s="177">
        <v>2654072</v>
      </c>
      <c r="E896" s="177">
        <v>2008068</v>
      </c>
      <c r="F896" s="177">
        <v>0</v>
      </c>
    </row>
    <row r="897" spans="3:6">
      <c r="C897" s="178" t="s">
        <v>1065</v>
      </c>
      <c r="D897" s="177">
        <v>178414777</v>
      </c>
      <c r="E897" s="177">
        <v>0</v>
      </c>
      <c r="F897" s="177">
        <v>0</v>
      </c>
    </row>
    <row r="898" spans="3:6">
      <c r="C898" s="178" t="s">
        <v>1066</v>
      </c>
      <c r="D898" s="177">
        <v>2654072</v>
      </c>
      <c r="E898" s="177">
        <v>3497859</v>
      </c>
      <c r="F898" s="177">
        <v>2798207.04</v>
      </c>
    </row>
    <row r="899" spans="3:6">
      <c r="C899" s="178" t="s">
        <v>1067</v>
      </c>
      <c r="D899" s="177">
        <v>1865003</v>
      </c>
      <c r="E899" s="177">
        <v>3634334</v>
      </c>
      <c r="F899" s="177">
        <v>3581740.28</v>
      </c>
    </row>
    <row r="900" spans="3:6">
      <c r="C900" s="178" t="s">
        <v>1068</v>
      </c>
      <c r="D900" s="177">
        <v>6083027</v>
      </c>
      <c r="E900" s="177">
        <v>7913837</v>
      </c>
      <c r="F900" s="177">
        <v>3168265.71</v>
      </c>
    </row>
    <row r="901" spans="3:6">
      <c r="C901" s="178" t="s">
        <v>1069</v>
      </c>
      <c r="D901" s="177">
        <v>3261638</v>
      </c>
      <c r="E901" s="177">
        <v>2946322</v>
      </c>
      <c r="F901" s="177">
        <v>77392.19</v>
      </c>
    </row>
    <row r="902" spans="3:6">
      <c r="C902" s="178" t="s">
        <v>1989</v>
      </c>
      <c r="D902" s="177">
        <v>0</v>
      </c>
      <c r="E902" s="177">
        <v>14634425.600000001</v>
      </c>
      <c r="F902" s="177">
        <v>0</v>
      </c>
    </row>
    <row r="903" spans="3:6">
      <c r="C903" s="178" t="s">
        <v>1070</v>
      </c>
      <c r="D903" s="177">
        <v>3560142</v>
      </c>
      <c r="E903" s="177">
        <v>4668469</v>
      </c>
      <c r="F903" s="177">
        <v>3571852.91</v>
      </c>
    </row>
    <row r="904" spans="3:6">
      <c r="C904" s="178" t="s">
        <v>1071</v>
      </c>
      <c r="D904" s="177">
        <v>3532376</v>
      </c>
      <c r="E904" s="177">
        <v>5291768</v>
      </c>
      <c r="F904" s="177">
        <v>4216872.7300000004</v>
      </c>
    </row>
    <row r="905" spans="3:6">
      <c r="C905" s="178" t="s">
        <v>1072</v>
      </c>
      <c r="D905" s="177">
        <v>0</v>
      </c>
      <c r="E905" s="177">
        <v>33475071</v>
      </c>
      <c r="F905" s="177">
        <v>33474972.199999999</v>
      </c>
    </row>
    <row r="906" spans="3:6">
      <c r="C906" s="178" t="s">
        <v>1073</v>
      </c>
      <c r="D906" s="177">
        <v>4016874</v>
      </c>
      <c r="E906" s="177">
        <v>4479307</v>
      </c>
      <c r="F906" s="177">
        <v>2743364.5799999996</v>
      </c>
    </row>
    <row r="907" spans="3:6">
      <c r="C907" s="178" t="s">
        <v>1074</v>
      </c>
      <c r="D907" s="177">
        <v>3443139</v>
      </c>
      <c r="E907" s="177">
        <v>1181801</v>
      </c>
      <c r="F907" s="177">
        <v>0</v>
      </c>
    </row>
    <row r="908" spans="3:6">
      <c r="C908" s="178" t="s">
        <v>1075</v>
      </c>
      <c r="D908" s="177">
        <v>2954072</v>
      </c>
      <c r="E908" s="177">
        <v>6297428</v>
      </c>
      <c r="F908" s="177">
        <v>4109460.71</v>
      </c>
    </row>
    <row r="909" spans="3:6">
      <c r="C909" s="178" t="s">
        <v>1954</v>
      </c>
      <c r="D909" s="177">
        <v>0</v>
      </c>
      <c r="E909" s="177">
        <v>0</v>
      </c>
      <c r="F909" s="177">
        <v>0</v>
      </c>
    </row>
    <row r="910" spans="3:6">
      <c r="C910" s="178" t="s">
        <v>1076</v>
      </c>
      <c r="D910" s="177">
        <v>28000000</v>
      </c>
      <c r="E910" s="177">
        <v>93153356</v>
      </c>
      <c r="F910" s="177">
        <v>79173614.479999989</v>
      </c>
    </row>
    <row r="911" spans="3:6">
      <c r="C911" s="178" t="s">
        <v>1077</v>
      </c>
      <c r="D911" s="177">
        <v>11218697</v>
      </c>
      <c r="E911" s="177">
        <v>0</v>
      </c>
      <c r="F911" s="177">
        <v>0</v>
      </c>
    </row>
    <row r="912" spans="3:6">
      <c r="C912" s="178" t="s">
        <v>1078</v>
      </c>
      <c r="D912" s="177">
        <v>10000000</v>
      </c>
      <c r="E912" s="177">
        <v>10000000</v>
      </c>
      <c r="F912" s="177">
        <v>10000000</v>
      </c>
    </row>
    <row r="913" spans="3:6">
      <c r="C913" s="178" t="s">
        <v>1079</v>
      </c>
      <c r="D913" s="177">
        <v>49169329</v>
      </c>
      <c r="E913" s="177">
        <v>39227424</v>
      </c>
      <c r="F913" s="177">
        <v>39227421.579999998</v>
      </c>
    </row>
    <row r="914" spans="3:6">
      <c r="C914" s="178" t="s">
        <v>1080</v>
      </c>
      <c r="D914" s="177">
        <v>87144574</v>
      </c>
      <c r="E914" s="177">
        <v>83343151</v>
      </c>
      <c r="F914" s="177">
        <v>62687049.5</v>
      </c>
    </row>
    <row r="915" spans="3:6">
      <c r="C915" s="178" t="s">
        <v>1081</v>
      </c>
      <c r="D915" s="177">
        <v>1301843</v>
      </c>
      <c r="E915" s="177">
        <v>0</v>
      </c>
      <c r="F915" s="177">
        <v>0</v>
      </c>
    </row>
    <row r="916" spans="3:6">
      <c r="C916" s="178" t="s">
        <v>1082</v>
      </c>
      <c r="D916" s="177">
        <v>15000000</v>
      </c>
      <c r="E916" s="177">
        <v>16428000</v>
      </c>
      <c r="F916" s="177">
        <v>16427602</v>
      </c>
    </row>
    <row r="917" spans="3:6">
      <c r="C917" s="178" t="s">
        <v>1083</v>
      </c>
      <c r="D917" s="177">
        <v>7570295</v>
      </c>
      <c r="E917" s="177">
        <v>8309000</v>
      </c>
      <c r="F917" s="177">
        <v>8308407.2300000004</v>
      </c>
    </row>
    <row r="918" spans="3:6">
      <c r="C918" s="178" t="s">
        <v>1084</v>
      </c>
      <c r="D918" s="177">
        <v>5000000</v>
      </c>
      <c r="E918" s="177">
        <v>1</v>
      </c>
      <c r="F918" s="177">
        <v>0</v>
      </c>
    </row>
    <row r="919" spans="3:6">
      <c r="C919" s="178" t="s">
        <v>1885</v>
      </c>
      <c r="D919" s="177">
        <v>0</v>
      </c>
      <c r="E919" s="177">
        <v>39984000</v>
      </c>
      <c r="F919" s="177">
        <v>20718451.27</v>
      </c>
    </row>
    <row r="920" spans="3:6">
      <c r="C920" s="178" t="s">
        <v>1085</v>
      </c>
      <c r="D920" s="177">
        <v>12408251</v>
      </c>
      <c r="E920" s="177">
        <v>6171903</v>
      </c>
      <c r="F920" s="177">
        <v>6171903</v>
      </c>
    </row>
    <row r="921" spans="3:6">
      <c r="C921" s="178" t="s">
        <v>1086</v>
      </c>
      <c r="D921" s="177">
        <v>12372948</v>
      </c>
      <c r="E921" s="177">
        <v>0</v>
      </c>
      <c r="F921" s="177">
        <v>0</v>
      </c>
    </row>
    <row r="922" spans="3:6">
      <c r="C922" s="178" t="s">
        <v>1087</v>
      </c>
      <c r="D922" s="177">
        <v>52524374</v>
      </c>
      <c r="E922" s="177">
        <v>15000000</v>
      </c>
      <c r="F922" s="177">
        <v>15000000</v>
      </c>
    </row>
    <row r="923" spans="3:6">
      <c r="C923" s="178" t="s">
        <v>1088</v>
      </c>
      <c r="D923" s="177">
        <v>28764263</v>
      </c>
      <c r="E923" s="177">
        <v>26919909</v>
      </c>
      <c r="F923" s="177">
        <v>26919909</v>
      </c>
    </row>
    <row r="924" spans="3:6">
      <c r="C924" s="178" t="s">
        <v>1089</v>
      </c>
      <c r="D924" s="177">
        <v>43624733</v>
      </c>
      <c r="E924" s="177">
        <v>42767859</v>
      </c>
      <c r="F924" s="177">
        <v>42767606.370000005</v>
      </c>
    </row>
    <row r="925" spans="3:6">
      <c r="C925" s="178" t="s">
        <v>1090</v>
      </c>
      <c r="D925" s="177">
        <v>62964489</v>
      </c>
      <c r="E925" s="177">
        <v>60550883</v>
      </c>
      <c r="F925" s="177">
        <v>60400000</v>
      </c>
    </row>
    <row r="926" spans="3:6">
      <c r="C926" s="178" t="s">
        <v>2012</v>
      </c>
      <c r="D926" s="177">
        <v>0</v>
      </c>
      <c r="E926" s="177">
        <v>54567902.619999997</v>
      </c>
      <c r="F926" s="177">
        <v>54567902.619999997</v>
      </c>
    </row>
    <row r="927" spans="3:6">
      <c r="C927" s="178" t="s">
        <v>1091</v>
      </c>
      <c r="D927" s="177">
        <v>10000000</v>
      </c>
      <c r="E927" s="177">
        <v>33145487</v>
      </c>
      <c r="F927" s="177">
        <v>15498942.5</v>
      </c>
    </row>
    <row r="928" spans="3:6">
      <c r="C928" s="178" t="s">
        <v>1092</v>
      </c>
      <c r="D928" s="177">
        <v>40269532</v>
      </c>
      <c r="E928" s="177">
        <v>36150000</v>
      </c>
      <c r="F928" s="177">
        <v>36149999.010000005</v>
      </c>
    </row>
    <row r="929" spans="3:6">
      <c r="C929" s="178" t="s">
        <v>1093</v>
      </c>
      <c r="D929" s="177">
        <v>13983297</v>
      </c>
      <c r="E929" s="177">
        <v>6703631</v>
      </c>
      <c r="F929" s="177">
        <v>6700000</v>
      </c>
    </row>
    <row r="930" spans="3:6">
      <c r="C930" s="178" t="s">
        <v>1094</v>
      </c>
      <c r="D930" s="177">
        <v>52947752</v>
      </c>
      <c r="E930" s="177">
        <v>48862307</v>
      </c>
      <c r="F930" s="177">
        <v>48862306.789999999</v>
      </c>
    </row>
    <row r="931" spans="3:6">
      <c r="C931" s="178" t="s">
        <v>1095</v>
      </c>
      <c r="D931" s="177">
        <v>5000000</v>
      </c>
      <c r="E931" s="177">
        <v>0</v>
      </c>
      <c r="F931" s="177">
        <v>0</v>
      </c>
    </row>
    <row r="932" spans="3:6">
      <c r="C932" s="178" t="s">
        <v>1096</v>
      </c>
      <c r="D932" s="177">
        <v>10000000</v>
      </c>
      <c r="E932" s="177">
        <v>3277024</v>
      </c>
      <c r="F932" s="177">
        <v>0</v>
      </c>
    </row>
    <row r="933" spans="3:6">
      <c r="C933" s="178" t="s">
        <v>1097</v>
      </c>
      <c r="D933" s="177">
        <v>74863554</v>
      </c>
      <c r="E933" s="177">
        <v>283398984.77999997</v>
      </c>
      <c r="F933" s="177">
        <v>282795202.81</v>
      </c>
    </row>
    <row r="934" spans="3:6">
      <c r="C934" s="178" t="s">
        <v>1098</v>
      </c>
      <c r="D934" s="177">
        <v>10000000</v>
      </c>
      <c r="E934" s="177">
        <v>4110323</v>
      </c>
      <c r="F934" s="177">
        <v>0</v>
      </c>
    </row>
    <row r="935" spans="3:6">
      <c r="C935" s="178" t="s">
        <v>1099</v>
      </c>
      <c r="D935" s="177">
        <v>0</v>
      </c>
      <c r="E935" s="177">
        <v>0</v>
      </c>
      <c r="F935" s="177">
        <v>0</v>
      </c>
    </row>
    <row r="936" spans="3:6">
      <c r="C936" s="178" t="s">
        <v>1100</v>
      </c>
      <c r="D936" s="177">
        <v>9638950</v>
      </c>
      <c r="E936" s="177">
        <v>8084210.6500000004</v>
      </c>
      <c r="F936" s="177">
        <v>7389780.79</v>
      </c>
    </row>
    <row r="937" spans="3:6">
      <c r="C937" s="178" t="s">
        <v>1101</v>
      </c>
      <c r="D937" s="177">
        <v>0</v>
      </c>
      <c r="E937" s="177">
        <v>3000000</v>
      </c>
      <c r="F937" s="177">
        <v>2932984.93</v>
      </c>
    </row>
    <row r="938" spans="3:6">
      <c r="C938" s="178" t="s">
        <v>1102</v>
      </c>
      <c r="D938" s="177">
        <v>88073267</v>
      </c>
      <c r="E938" s="177">
        <v>76737176.75</v>
      </c>
      <c r="F938" s="177">
        <v>76737175.670000002</v>
      </c>
    </row>
    <row r="939" spans="3:6">
      <c r="C939" s="178" t="s">
        <v>1999</v>
      </c>
      <c r="D939" s="177">
        <v>43947954</v>
      </c>
      <c r="E939" s="177">
        <v>93566978</v>
      </c>
      <c r="F939" s="177">
        <v>93551489.030000001</v>
      </c>
    </row>
    <row r="940" spans="3:6">
      <c r="C940" s="178" t="s">
        <v>1103</v>
      </c>
      <c r="D940" s="177">
        <v>36637165</v>
      </c>
      <c r="E940" s="177">
        <v>171375263.5</v>
      </c>
      <c r="F940" s="177">
        <v>171375261.06</v>
      </c>
    </row>
    <row r="941" spans="3:6">
      <c r="C941" s="178" t="s">
        <v>1104</v>
      </c>
      <c r="D941" s="177">
        <v>64931847</v>
      </c>
      <c r="E941" s="177">
        <v>379018322.24000001</v>
      </c>
      <c r="F941" s="177">
        <v>378242393.94999999</v>
      </c>
    </row>
    <row r="942" spans="3:6">
      <c r="C942" s="178" t="s">
        <v>1105</v>
      </c>
      <c r="D942" s="177">
        <v>39433378</v>
      </c>
      <c r="E942" s="177">
        <v>33005037</v>
      </c>
      <c r="F942" s="177">
        <v>23265036.329999998</v>
      </c>
    </row>
    <row r="943" spans="3:6">
      <c r="C943" s="178" t="s">
        <v>1106</v>
      </c>
      <c r="D943" s="177">
        <v>1573587</v>
      </c>
      <c r="E943" s="177">
        <v>1142918</v>
      </c>
      <c r="F943" s="177">
        <v>0</v>
      </c>
    </row>
    <row r="944" spans="3:6">
      <c r="C944" s="176" t="s">
        <v>323</v>
      </c>
      <c r="D944" s="177">
        <v>436323050</v>
      </c>
      <c r="E944" s="177">
        <v>463829311.73000002</v>
      </c>
      <c r="F944" s="177">
        <v>321656865.49000001</v>
      </c>
    </row>
    <row r="945" spans="3:6">
      <c r="C945" s="178" t="s">
        <v>1107</v>
      </c>
      <c r="D945" s="177">
        <v>0</v>
      </c>
      <c r="E945" s="177">
        <v>205000000</v>
      </c>
      <c r="F945" s="177">
        <v>161393933.15000001</v>
      </c>
    </row>
    <row r="946" spans="3:6">
      <c r="C946" s="178" t="s">
        <v>1072</v>
      </c>
      <c r="D946" s="177">
        <v>0</v>
      </c>
      <c r="E946" s="177">
        <v>0</v>
      </c>
      <c r="F946" s="177">
        <v>0</v>
      </c>
    </row>
    <row r="947" spans="3:6">
      <c r="C947" s="178" t="s">
        <v>1108</v>
      </c>
      <c r="D947" s="177">
        <v>4035043</v>
      </c>
      <c r="E947" s="177">
        <v>12106043</v>
      </c>
      <c r="F947" s="177">
        <v>7304560.6499999994</v>
      </c>
    </row>
    <row r="948" spans="3:6">
      <c r="C948" s="178" t="s">
        <v>1109</v>
      </c>
      <c r="D948" s="177">
        <v>318622007</v>
      </c>
      <c r="E948" s="177">
        <v>0</v>
      </c>
      <c r="F948" s="177">
        <v>0</v>
      </c>
    </row>
    <row r="949" spans="3:6">
      <c r="C949" s="178" t="s">
        <v>1110</v>
      </c>
      <c r="D949" s="177">
        <v>0</v>
      </c>
      <c r="E949" s="177">
        <v>51974796.099999994</v>
      </c>
      <c r="F949" s="177">
        <v>25441553.899999999</v>
      </c>
    </row>
    <row r="950" spans="3:6">
      <c r="C950" s="178" t="s">
        <v>1111</v>
      </c>
      <c r="D950" s="177">
        <v>17665999</v>
      </c>
      <c r="E950" s="177">
        <v>27665999</v>
      </c>
      <c r="F950" s="177">
        <v>27626034.949999999</v>
      </c>
    </row>
    <row r="951" spans="3:6">
      <c r="C951" s="178" t="s">
        <v>1112</v>
      </c>
      <c r="D951" s="177">
        <v>96000001</v>
      </c>
      <c r="E951" s="177">
        <v>122929875.94</v>
      </c>
      <c r="F951" s="177">
        <v>99890782.840000004</v>
      </c>
    </row>
    <row r="952" spans="3:6">
      <c r="C952" s="178" t="s">
        <v>1113</v>
      </c>
      <c r="D952" s="177">
        <v>0</v>
      </c>
      <c r="E952" s="177">
        <v>44152597.689999998</v>
      </c>
      <c r="F952" s="177">
        <v>0</v>
      </c>
    </row>
    <row r="953" spans="3:6">
      <c r="C953" s="176" t="s">
        <v>324</v>
      </c>
      <c r="D953" s="177">
        <v>0</v>
      </c>
      <c r="E953" s="177">
        <v>52509396</v>
      </c>
      <c r="F953" s="177">
        <v>52509359.649999999</v>
      </c>
    </row>
    <row r="954" spans="3:6">
      <c r="C954" s="178" t="s">
        <v>1103</v>
      </c>
      <c r="D954" s="177">
        <v>0</v>
      </c>
      <c r="E954" s="177">
        <v>52509396</v>
      </c>
      <c r="F954" s="177">
        <v>52509359.649999999</v>
      </c>
    </row>
    <row r="955" spans="3:6">
      <c r="C955" s="176" t="s">
        <v>325</v>
      </c>
      <c r="D955" s="177">
        <v>0</v>
      </c>
      <c r="E955" s="177">
        <v>40353385</v>
      </c>
      <c r="F955" s="177">
        <v>40353381.32</v>
      </c>
    </row>
    <row r="956" spans="3:6">
      <c r="C956" s="178" t="s">
        <v>1085</v>
      </c>
      <c r="D956" s="177">
        <v>0</v>
      </c>
      <c r="E956" s="177">
        <v>0</v>
      </c>
      <c r="F956" s="177">
        <v>0</v>
      </c>
    </row>
    <row r="957" spans="3:6">
      <c r="C957" s="178" t="s">
        <v>1103</v>
      </c>
      <c r="D957" s="177">
        <v>0</v>
      </c>
      <c r="E957" s="177">
        <v>40353385</v>
      </c>
      <c r="F957" s="177">
        <v>40353381.32</v>
      </c>
    </row>
    <row r="958" spans="3:6">
      <c r="C958" s="67" t="s">
        <v>344</v>
      </c>
      <c r="D958" s="167">
        <v>438639614</v>
      </c>
      <c r="E958" s="167">
        <v>379971902.61000001</v>
      </c>
      <c r="F958" s="167">
        <v>344083103.26000005</v>
      </c>
    </row>
    <row r="959" spans="3:6">
      <c r="C959" s="176" t="s">
        <v>322</v>
      </c>
      <c r="D959" s="177">
        <v>426139614</v>
      </c>
      <c r="E959" s="177">
        <v>371275932.61000001</v>
      </c>
      <c r="F959" s="177">
        <v>335387134.08000004</v>
      </c>
    </row>
    <row r="960" spans="3:6">
      <c r="C960" s="178" t="s">
        <v>1114</v>
      </c>
      <c r="D960" s="177">
        <v>2025413</v>
      </c>
      <c r="E960" s="177">
        <v>110352</v>
      </c>
      <c r="F960" s="177">
        <v>0</v>
      </c>
    </row>
    <row r="961" spans="3:6">
      <c r="C961" s="178" t="s">
        <v>1115</v>
      </c>
      <c r="D961" s="177">
        <v>2686980</v>
      </c>
      <c r="E961" s="177">
        <v>100.05</v>
      </c>
      <c r="F961" s="177">
        <v>0</v>
      </c>
    </row>
    <row r="962" spans="3:6">
      <c r="C962" s="178" t="s">
        <v>1116</v>
      </c>
      <c r="D962" s="177">
        <v>0</v>
      </c>
      <c r="E962" s="177">
        <v>51903283.549999997</v>
      </c>
      <c r="F962" s="177">
        <v>51903283.549999997</v>
      </c>
    </row>
    <row r="963" spans="3:6">
      <c r="C963" s="178" t="s">
        <v>1117</v>
      </c>
      <c r="D963" s="177">
        <v>215335</v>
      </c>
      <c r="E963" s="177">
        <v>2507181</v>
      </c>
      <c r="F963" s="177">
        <v>2005664.72</v>
      </c>
    </row>
    <row r="964" spans="3:6">
      <c r="C964" s="178" t="s">
        <v>1118</v>
      </c>
      <c r="D964" s="177">
        <v>1250434</v>
      </c>
      <c r="E964" s="177">
        <v>39863</v>
      </c>
      <c r="F964" s="177">
        <v>11890.07</v>
      </c>
    </row>
    <row r="965" spans="3:6">
      <c r="C965" s="178" t="s">
        <v>2029</v>
      </c>
      <c r="D965" s="177">
        <v>0</v>
      </c>
      <c r="E965" s="177">
        <v>428477</v>
      </c>
      <c r="F965" s="177">
        <v>342701.37</v>
      </c>
    </row>
    <row r="966" spans="3:6">
      <c r="C966" s="178" t="s">
        <v>1119</v>
      </c>
      <c r="D966" s="177">
        <v>12500000</v>
      </c>
      <c r="E966" s="177">
        <v>9792586</v>
      </c>
      <c r="F966" s="177">
        <v>9792585.4499999993</v>
      </c>
    </row>
    <row r="967" spans="3:6">
      <c r="C967" s="178" t="s">
        <v>1120</v>
      </c>
      <c r="D967" s="177">
        <v>35366240</v>
      </c>
      <c r="E967" s="177">
        <v>25720163</v>
      </c>
      <c r="F967" s="177">
        <v>2312206.5099999998</v>
      </c>
    </row>
    <row r="968" spans="3:6">
      <c r="C968" s="178" t="s">
        <v>2013</v>
      </c>
      <c r="D968" s="177">
        <v>0</v>
      </c>
      <c r="E968" s="177">
        <v>29049458.960000001</v>
      </c>
      <c r="F968" s="177">
        <v>29049458.960000001</v>
      </c>
    </row>
    <row r="969" spans="3:6">
      <c r="C969" s="178" t="s">
        <v>1121</v>
      </c>
      <c r="D969" s="177">
        <v>18949611</v>
      </c>
      <c r="E969" s="177">
        <v>3790896</v>
      </c>
      <c r="F969" s="177">
        <v>2412116.5499999998</v>
      </c>
    </row>
    <row r="970" spans="3:6">
      <c r="C970" s="178" t="s">
        <v>1122</v>
      </c>
      <c r="D970" s="177">
        <v>2177274</v>
      </c>
      <c r="E970" s="177">
        <v>107189</v>
      </c>
      <c r="F970" s="177">
        <v>0</v>
      </c>
    </row>
    <row r="971" spans="3:6">
      <c r="C971" s="178" t="s">
        <v>1123</v>
      </c>
      <c r="D971" s="177">
        <v>881280</v>
      </c>
      <c r="E971" s="177">
        <v>103641</v>
      </c>
      <c r="F971" s="177">
        <v>0</v>
      </c>
    </row>
    <row r="972" spans="3:6">
      <c r="C972" s="178" t="s">
        <v>1124</v>
      </c>
      <c r="D972" s="177">
        <v>64029667</v>
      </c>
      <c r="E972" s="177">
        <v>71566228</v>
      </c>
      <c r="F972" s="177">
        <v>71563823.069999993</v>
      </c>
    </row>
    <row r="973" spans="3:6">
      <c r="C973" s="178" t="s">
        <v>1125</v>
      </c>
      <c r="D973" s="177">
        <v>2177274</v>
      </c>
      <c r="E973" s="177">
        <v>107189</v>
      </c>
      <c r="F973" s="177">
        <v>0</v>
      </c>
    </row>
    <row r="974" spans="3:6">
      <c r="C974" s="178" t="s">
        <v>1126</v>
      </c>
      <c r="D974" s="177">
        <v>2177274</v>
      </c>
      <c r="E974" s="177">
        <v>100</v>
      </c>
      <c r="F974" s="177">
        <v>0</v>
      </c>
    </row>
    <row r="975" spans="3:6">
      <c r="C975" s="178" t="s">
        <v>1127</v>
      </c>
      <c r="D975" s="177">
        <v>1283065</v>
      </c>
      <c r="E975" s="177">
        <v>153298</v>
      </c>
      <c r="F975" s="177">
        <v>42638.400000000001</v>
      </c>
    </row>
    <row r="976" spans="3:6">
      <c r="C976" s="178" t="s">
        <v>1128</v>
      </c>
      <c r="D976" s="177">
        <v>1283065</v>
      </c>
      <c r="E976" s="177">
        <v>42739</v>
      </c>
      <c r="F976" s="177">
        <v>42638.400000000001</v>
      </c>
    </row>
    <row r="977" spans="3:6">
      <c r="C977" s="178" t="s">
        <v>1129</v>
      </c>
      <c r="D977" s="177">
        <v>855982</v>
      </c>
      <c r="E977" s="177">
        <v>229817</v>
      </c>
      <c r="F977" s="177">
        <v>229716.84</v>
      </c>
    </row>
    <row r="978" spans="3:6">
      <c r="C978" s="178" t="s">
        <v>1130</v>
      </c>
      <c r="D978" s="177">
        <v>5000000</v>
      </c>
      <c r="E978" s="177">
        <v>0</v>
      </c>
      <c r="F978" s="177">
        <v>0</v>
      </c>
    </row>
    <row r="979" spans="3:6">
      <c r="C979" s="178" t="s">
        <v>1131</v>
      </c>
      <c r="D979" s="177">
        <v>11615952</v>
      </c>
      <c r="E979" s="177">
        <v>12781952</v>
      </c>
      <c r="F979" s="177">
        <v>7351095.9100000001</v>
      </c>
    </row>
    <row r="980" spans="3:6">
      <c r="C980" s="178" t="s">
        <v>1132</v>
      </c>
      <c r="D980" s="177">
        <v>30979808</v>
      </c>
      <c r="E980" s="177">
        <v>26906665</v>
      </c>
      <c r="F980" s="177">
        <v>26906665</v>
      </c>
    </row>
    <row r="981" spans="3:6">
      <c r="C981" s="178" t="s">
        <v>2014</v>
      </c>
      <c r="D981" s="177">
        <v>0</v>
      </c>
      <c r="E981" s="177">
        <v>0</v>
      </c>
      <c r="F981" s="177">
        <v>0</v>
      </c>
    </row>
    <row r="982" spans="3:6">
      <c r="C982" s="178" t="s">
        <v>1133</v>
      </c>
      <c r="D982" s="177">
        <v>1466974</v>
      </c>
      <c r="E982" s="177">
        <v>0</v>
      </c>
      <c r="F982" s="177">
        <v>0</v>
      </c>
    </row>
    <row r="983" spans="3:6">
      <c r="C983" s="178" t="s">
        <v>1886</v>
      </c>
      <c r="D983" s="177">
        <v>0</v>
      </c>
      <c r="E983" s="177">
        <v>3703901</v>
      </c>
      <c r="F983" s="177">
        <v>0</v>
      </c>
    </row>
    <row r="984" spans="3:6">
      <c r="C984" s="178" t="s">
        <v>1134</v>
      </c>
      <c r="D984" s="177">
        <v>38020348</v>
      </c>
      <c r="E984" s="177">
        <v>35819999.670000002</v>
      </c>
      <c r="F984" s="177">
        <v>35819568.670000002</v>
      </c>
    </row>
    <row r="985" spans="3:6">
      <c r="C985" s="178" t="s">
        <v>1135</v>
      </c>
      <c r="D985" s="177">
        <v>10000000</v>
      </c>
      <c r="E985" s="177">
        <v>10000000</v>
      </c>
      <c r="F985" s="177">
        <v>10000000</v>
      </c>
    </row>
    <row r="986" spans="3:6">
      <c r="C986" s="178" t="s">
        <v>1136</v>
      </c>
      <c r="D986" s="177">
        <v>22611444</v>
      </c>
      <c r="E986" s="177">
        <v>20463874.920000002</v>
      </c>
      <c r="F986" s="177">
        <v>20463874.920000002</v>
      </c>
    </row>
    <row r="987" spans="3:6">
      <c r="C987" s="178" t="s">
        <v>1137</v>
      </c>
      <c r="D987" s="177">
        <v>22817684</v>
      </c>
      <c r="E987" s="177">
        <v>0</v>
      </c>
      <c r="F987" s="177">
        <v>0</v>
      </c>
    </row>
    <row r="988" spans="3:6">
      <c r="C988" s="178" t="s">
        <v>1138</v>
      </c>
      <c r="D988" s="177">
        <v>7348649</v>
      </c>
      <c r="E988" s="177">
        <v>103770.08</v>
      </c>
      <c r="F988" s="177">
        <v>0</v>
      </c>
    </row>
    <row r="989" spans="3:6">
      <c r="C989" s="178" t="s">
        <v>1139</v>
      </c>
      <c r="D989" s="177">
        <v>5098639</v>
      </c>
      <c r="E989" s="177">
        <v>102549.22</v>
      </c>
      <c r="F989" s="177">
        <v>0</v>
      </c>
    </row>
    <row r="990" spans="3:6">
      <c r="C990" s="178" t="s">
        <v>1140</v>
      </c>
      <c r="D990" s="177">
        <v>10939016</v>
      </c>
      <c r="E990" s="177">
        <v>0</v>
      </c>
      <c r="F990" s="177">
        <v>0</v>
      </c>
    </row>
    <row r="991" spans="3:6">
      <c r="C991" s="178" t="s">
        <v>1141</v>
      </c>
      <c r="D991" s="177">
        <v>5000000</v>
      </c>
      <c r="E991" s="177">
        <v>0</v>
      </c>
      <c r="F991" s="177">
        <v>0</v>
      </c>
    </row>
    <row r="992" spans="3:6">
      <c r="C992" s="178" t="s">
        <v>1142</v>
      </c>
      <c r="D992" s="177">
        <v>27965372</v>
      </c>
      <c r="E992" s="177">
        <v>5135101</v>
      </c>
      <c r="F992" s="177">
        <v>5135100.09</v>
      </c>
    </row>
    <row r="993" spans="3:6">
      <c r="C993" s="178" t="s">
        <v>1143</v>
      </c>
      <c r="D993" s="177">
        <v>73629686</v>
      </c>
      <c r="E993" s="177">
        <v>60605317.159999996</v>
      </c>
      <c r="F993" s="177">
        <v>60002105.600000001</v>
      </c>
    </row>
    <row r="994" spans="3:6">
      <c r="C994" s="178" t="s">
        <v>1144</v>
      </c>
      <c r="D994" s="177">
        <v>5787148</v>
      </c>
      <c r="E994" s="177">
        <v>241</v>
      </c>
      <c r="F994" s="177">
        <v>0</v>
      </c>
    </row>
    <row r="995" spans="3:6">
      <c r="C995" s="176" t="s">
        <v>323</v>
      </c>
      <c r="D995" s="177">
        <v>12500000</v>
      </c>
      <c r="E995" s="177">
        <v>8695970</v>
      </c>
      <c r="F995" s="177">
        <v>8695969.1799999997</v>
      </c>
    </row>
    <row r="996" spans="3:6">
      <c r="C996" s="178" t="s">
        <v>1119</v>
      </c>
      <c r="D996" s="177">
        <v>12500000</v>
      </c>
      <c r="E996" s="177">
        <v>8695970</v>
      </c>
      <c r="F996" s="177">
        <v>8695969.1799999997</v>
      </c>
    </row>
    <row r="997" spans="3:6">
      <c r="C997" s="67" t="s">
        <v>345</v>
      </c>
      <c r="D997" s="167">
        <v>859715674</v>
      </c>
      <c r="E997" s="167">
        <v>759793220.34000003</v>
      </c>
      <c r="F997" s="167">
        <v>579966590.51000023</v>
      </c>
    </row>
    <row r="998" spans="3:6">
      <c r="C998" s="176" t="s">
        <v>322</v>
      </c>
      <c r="D998" s="177">
        <v>643854280</v>
      </c>
      <c r="E998" s="177">
        <v>467751976.73000002</v>
      </c>
      <c r="F998" s="177">
        <v>421254372.06000006</v>
      </c>
    </row>
    <row r="999" spans="3:6">
      <c r="C999" s="178" t="s">
        <v>1145</v>
      </c>
      <c r="D999" s="177">
        <v>63882720</v>
      </c>
      <c r="E999" s="177">
        <v>43808103</v>
      </c>
      <c r="F999" s="177">
        <v>43797477.969999999</v>
      </c>
    </row>
    <row r="1000" spans="3:6">
      <c r="C1000" s="178" t="s">
        <v>1146</v>
      </c>
      <c r="D1000" s="177">
        <v>95576106</v>
      </c>
      <c r="E1000" s="177">
        <v>31695517</v>
      </c>
      <c r="F1000" s="177">
        <v>10235744.619999999</v>
      </c>
    </row>
    <row r="1001" spans="3:6">
      <c r="C1001" s="178" t="s">
        <v>1147</v>
      </c>
      <c r="D1001" s="177">
        <v>29391796</v>
      </c>
      <c r="E1001" s="177">
        <v>29391796</v>
      </c>
      <c r="F1001" s="177">
        <v>19187074.18</v>
      </c>
    </row>
    <row r="1002" spans="3:6">
      <c r="C1002" s="178" t="s">
        <v>1148</v>
      </c>
      <c r="D1002" s="177">
        <v>12155794</v>
      </c>
      <c r="E1002" s="177">
        <v>11395504</v>
      </c>
      <c r="F1002" s="177">
        <v>11395504</v>
      </c>
    </row>
    <row r="1003" spans="3:6">
      <c r="C1003" s="178" t="s">
        <v>1149</v>
      </c>
      <c r="D1003" s="177">
        <v>127695291</v>
      </c>
      <c r="E1003" s="177">
        <v>23943955.850000001</v>
      </c>
      <c r="F1003" s="177">
        <v>23943955.850000001</v>
      </c>
    </row>
    <row r="1004" spans="3:6">
      <c r="C1004" s="178" t="s">
        <v>1150</v>
      </c>
      <c r="D1004" s="177">
        <v>6115384</v>
      </c>
      <c r="E1004" s="177">
        <v>5733114</v>
      </c>
      <c r="F1004" s="177">
        <v>5733114</v>
      </c>
    </row>
    <row r="1005" spans="3:6">
      <c r="C1005" s="178" t="s">
        <v>1151</v>
      </c>
      <c r="D1005" s="177">
        <v>55886222</v>
      </c>
      <c r="E1005" s="177">
        <v>108068571.70999999</v>
      </c>
      <c r="F1005" s="177">
        <v>108063278.16</v>
      </c>
    </row>
    <row r="1006" spans="3:6">
      <c r="C1006" s="178" t="s">
        <v>1152</v>
      </c>
      <c r="D1006" s="177">
        <v>70399902</v>
      </c>
      <c r="E1006" s="177">
        <v>18138387</v>
      </c>
      <c r="F1006" s="177">
        <v>18138387</v>
      </c>
    </row>
    <row r="1007" spans="3:6">
      <c r="C1007" s="178" t="s">
        <v>1153</v>
      </c>
      <c r="D1007" s="177">
        <v>4844222</v>
      </c>
      <c r="E1007" s="177">
        <v>111093.14</v>
      </c>
      <c r="F1007" s="177">
        <v>0</v>
      </c>
    </row>
    <row r="1008" spans="3:6">
      <c r="C1008" s="178" t="s">
        <v>1154</v>
      </c>
      <c r="D1008" s="177">
        <v>11762183</v>
      </c>
      <c r="E1008" s="177">
        <v>111162.04</v>
      </c>
      <c r="F1008" s="177">
        <v>0</v>
      </c>
    </row>
    <row r="1009" spans="3:6">
      <c r="C1009" s="178" t="s">
        <v>1155</v>
      </c>
      <c r="D1009" s="177">
        <v>6625122</v>
      </c>
      <c r="E1009" s="177">
        <v>104633.77</v>
      </c>
      <c r="F1009" s="177">
        <v>0</v>
      </c>
    </row>
    <row r="1010" spans="3:6">
      <c r="C1010" s="178" t="s">
        <v>1156</v>
      </c>
      <c r="D1010" s="177">
        <v>2799546</v>
      </c>
      <c r="E1010" s="177">
        <v>17345</v>
      </c>
      <c r="F1010" s="177">
        <v>0</v>
      </c>
    </row>
    <row r="1011" spans="3:6">
      <c r="C1011" s="178" t="s">
        <v>1157</v>
      </c>
      <c r="D1011" s="177">
        <v>0</v>
      </c>
      <c r="E1011" s="177">
        <v>4250103.42</v>
      </c>
      <c r="F1011" s="177">
        <v>3811697.85</v>
      </c>
    </row>
    <row r="1012" spans="3:6">
      <c r="C1012" s="178" t="s">
        <v>1942</v>
      </c>
      <c r="D1012" s="177">
        <v>0</v>
      </c>
      <c r="E1012" s="177">
        <v>40668055</v>
      </c>
      <c r="F1012" s="177">
        <v>40668050.630000003</v>
      </c>
    </row>
    <row r="1013" spans="3:6">
      <c r="C1013" s="178" t="s">
        <v>1158</v>
      </c>
      <c r="D1013" s="177">
        <v>9446153</v>
      </c>
      <c r="E1013" s="177">
        <v>0</v>
      </c>
      <c r="F1013" s="177">
        <v>0</v>
      </c>
    </row>
    <row r="1014" spans="3:6">
      <c r="C1014" s="178" t="s">
        <v>1159</v>
      </c>
      <c r="D1014" s="177">
        <v>36427627</v>
      </c>
      <c r="E1014" s="177">
        <v>1100</v>
      </c>
      <c r="F1014" s="177">
        <v>0</v>
      </c>
    </row>
    <row r="1015" spans="3:6">
      <c r="C1015" s="178" t="s">
        <v>1160</v>
      </c>
      <c r="D1015" s="177">
        <v>0</v>
      </c>
      <c r="E1015" s="177">
        <v>34861253</v>
      </c>
      <c r="F1015" s="177">
        <v>34860624.789999999</v>
      </c>
    </row>
    <row r="1016" spans="3:6">
      <c r="C1016" s="178" t="s">
        <v>1161</v>
      </c>
      <c r="D1016" s="177">
        <v>10508708</v>
      </c>
      <c r="E1016" s="177">
        <v>7463119</v>
      </c>
      <c r="F1016" s="177">
        <v>2713666.62</v>
      </c>
    </row>
    <row r="1017" spans="3:6">
      <c r="C1017" s="178" t="s">
        <v>1162</v>
      </c>
      <c r="D1017" s="177">
        <v>1500000</v>
      </c>
      <c r="E1017" s="177">
        <v>9733306</v>
      </c>
      <c r="F1017" s="177">
        <v>823692.22</v>
      </c>
    </row>
    <row r="1018" spans="3:6">
      <c r="C1018" s="178" t="s">
        <v>1163</v>
      </c>
      <c r="D1018" s="177">
        <v>2601681</v>
      </c>
      <c r="E1018" s="177">
        <v>104208.6</v>
      </c>
      <c r="F1018" s="177">
        <v>0</v>
      </c>
    </row>
    <row r="1019" spans="3:6">
      <c r="C1019" s="178" t="s">
        <v>1164</v>
      </c>
      <c r="D1019" s="177">
        <v>5119151</v>
      </c>
      <c r="E1019" s="177">
        <v>102980.69</v>
      </c>
      <c r="F1019" s="177">
        <v>0</v>
      </c>
    </row>
    <row r="1020" spans="3:6">
      <c r="C1020" s="178" t="s">
        <v>1165</v>
      </c>
      <c r="D1020" s="177">
        <v>5120551</v>
      </c>
      <c r="E1020" s="177">
        <v>103009.51</v>
      </c>
      <c r="F1020" s="177">
        <v>0</v>
      </c>
    </row>
    <row r="1021" spans="3:6">
      <c r="C1021" s="178" t="s">
        <v>1166</v>
      </c>
      <c r="D1021" s="177">
        <v>10000000</v>
      </c>
      <c r="E1021" s="177">
        <v>40000000</v>
      </c>
      <c r="F1021" s="177">
        <v>39999153.5</v>
      </c>
    </row>
    <row r="1022" spans="3:6">
      <c r="C1022" s="178" t="s">
        <v>1167</v>
      </c>
      <c r="D1022" s="177">
        <v>75996121</v>
      </c>
      <c r="E1022" s="177">
        <v>57945659</v>
      </c>
      <c r="F1022" s="177">
        <v>57882950.670000002</v>
      </c>
    </row>
    <row r="1023" spans="3:6">
      <c r="C1023" s="176" t="s">
        <v>323</v>
      </c>
      <c r="D1023" s="177">
        <v>215861394</v>
      </c>
      <c r="E1023" s="177">
        <v>289151381.61000001</v>
      </c>
      <c r="F1023" s="177">
        <v>155822357.25</v>
      </c>
    </row>
    <row r="1024" spans="3:6">
      <c r="C1024" s="178" t="s">
        <v>1168</v>
      </c>
      <c r="D1024" s="177">
        <v>92139087</v>
      </c>
      <c r="E1024" s="177">
        <v>91788031.120000005</v>
      </c>
      <c r="F1024" s="177">
        <v>55885084.219999999</v>
      </c>
    </row>
    <row r="1025" spans="3:6">
      <c r="C1025" s="178" t="s">
        <v>1169</v>
      </c>
      <c r="D1025" s="177">
        <v>322307</v>
      </c>
      <c r="E1025" s="177">
        <v>63009530.049999997</v>
      </c>
      <c r="F1025" s="177">
        <v>29591167.609999999</v>
      </c>
    </row>
    <row r="1026" spans="3:6">
      <c r="C1026" s="178" t="s">
        <v>1170</v>
      </c>
      <c r="D1026" s="177">
        <v>0</v>
      </c>
      <c r="E1026" s="177">
        <v>9991715.5</v>
      </c>
      <c r="F1026" s="177">
        <v>9991715.2200000007</v>
      </c>
    </row>
    <row r="1027" spans="3:6">
      <c r="C1027" s="178" t="s">
        <v>1171</v>
      </c>
      <c r="D1027" s="177">
        <v>0</v>
      </c>
      <c r="E1027" s="177">
        <v>9080280</v>
      </c>
      <c r="F1027" s="177">
        <v>6296747.7199999997</v>
      </c>
    </row>
    <row r="1028" spans="3:6">
      <c r="C1028" s="178" t="s">
        <v>1172</v>
      </c>
      <c r="D1028" s="177">
        <v>0</v>
      </c>
      <c r="E1028" s="177">
        <v>18631001</v>
      </c>
      <c r="F1028" s="177">
        <v>13919627.99</v>
      </c>
    </row>
    <row r="1029" spans="3:6">
      <c r="C1029" s="178" t="s">
        <v>1173</v>
      </c>
      <c r="D1029" s="177">
        <v>0</v>
      </c>
      <c r="E1029" s="177">
        <v>4063432.73</v>
      </c>
      <c r="F1029" s="177">
        <v>4063432.73</v>
      </c>
    </row>
    <row r="1030" spans="3:6">
      <c r="C1030" s="178" t="s">
        <v>1174</v>
      </c>
      <c r="D1030" s="177">
        <v>30000000</v>
      </c>
      <c r="E1030" s="177">
        <v>0</v>
      </c>
      <c r="F1030" s="177">
        <v>0</v>
      </c>
    </row>
    <row r="1031" spans="3:6">
      <c r="C1031" s="178" t="s">
        <v>1175</v>
      </c>
      <c r="D1031" s="177">
        <v>5400000</v>
      </c>
      <c r="E1031" s="177">
        <v>10752499.49</v>
      </c>
      <c r="F1031" s="177">
        <v>3762422.56</v>
      </c>
    </row>
    <row r="1032" spans="3:6">
      <c r="C1032" s="178" t="s">
        <v>1176</v>
      </c>
      <c r="D1032" s="177">
        <v>0</v>
      </c>
      <c r="E1032" s="177">
        <v>33766260</v>
      </c>
      <c r="F1032" s="177">
        <v>21173782.100000001</v>
      </c>
    </row>
    <row r="1033" spans="3:6">
      <c r="C1033" s="178" t="s">
        <v>1177</v>
      </c>
      <c r="D1033" s="177">
        <v>0</v>
      </c>
      <c r="E1033" s="177">
        <v>16068631.719999999</v>
      </c>
      <c r="F1033" s="177">
        <v>11138377.100000001</v>
      </c>
    </row>
    <row r="1034" spans="3:6">
      <c r="C1034" s="178" t="s">
        <v>1178</v>
      </c>
      <c r="D1034" s="177">
        <v>88000000</v>
      </c>
      <c r="E1034" s="177">
        <v>32000000</v>
      </c>
      <c r="F1034" s="177">
        <v>0</v>
      </c>
    </row>
    <row r="1035" spans="3:6">
      <c r="C1035" s="176" t="s">
        <v>325</v>
      </c>
      <c r="D1035" s="177">
        <v>0</v>
      </c>
      <c r="E1035" s="177">
        <v>2889862</v>
      </c>
      <c r="F1035" s="177">
        <v>2889861.2</v>
      </c>
    </row>
    <row r="1036" spans="3:6">
      <c r="C1036" s="178" t="s">
        <v>1152</v>
      </c>
      <c r="D1036" s="177">
        <v>0</v>
      </c>
      <c r="E1036" s="177">
        <v>2889862</v>
      </c>
      <c r="F1036" s="177">
        <v>2889861.2</v>
      </c>
    </row>
    <row r="1037" spans="3:6">
      <c r="C1037" s="67" t="s">
        <v>346</v>
      </c>
      <c r="D1037" s="167">
        <v>1300879786</v>
      </c>
      <c r="E1037" s="167">
        <v>2514659771.0500002</v>
      </c>
      <c r="F1037" s="167">
        <v>2251875930.9400001</v>
      </c>
    </row>
    <row r="1038" spans="3:6">
      <c r="C1038" s="176" t="s">
        <v>322</v>
      </c>
      <c r="D1038" s="177">
        <v>1300879786</v>
      </c>
      <c r="E1038" s="177">
        <v>2334655704.8900003</v>
      </c>
      <c r="F1038" s="177">
        <v>2149692361.8999996</v>
      </c>
    </row>
    <row r="1039" spans="3:6">
      <c r="C1039" s="178" t="s">
        <v>1179</v>
      </c>
      <c r="D1039" s="177">
        <v>0</v>
      </c>
      <c r="E1039" s="177">
        <v>3480501.62</v>
      </c>
      <c r="F1039" s="177">
        <v>3480501.62</v>
      </c>
    </row>
    <row r="1040" spans="3:6">
      <c r="C1040" s="178" t="s">
        <v>1180</v>
      </c>
      <c r="D1040" s="177">
        <v>20747766</v>
      </c>
      <c r="E1040" s="177">
        <v>3686016.44</v>
      </c>
      <c r="F1040" s="177">
        <v>3686015.48</v>
      </c>
    </row>
    <row r="1041" spans="3:6">
      <c r="C1041" s="178" t="s">
        <v>1181</v>
      </c>
      <c r="D1041" s="177">
        <v>4807567</v>
      </c>
      <c r="E1041" s="177">
        <v>2317189</v>
      </c>
      <c r="F1041" s="177">
        <v>0</v>
      </c>
    </row>
    <row r="1042" spans="3:6">
      <c r="C1042" s="178" t="s">
        <v>1182</v>
      </c>
      <c r="D1042" s="177">
        <v>0</v>
      </c>
      <c r="E1042" s="177">
        <v>25068310.380000003</v>
      </c>
      <c r="F1042" s="177">
        <v>15548100.590000002</v>
      </c>
    </row>
    <row r="1043" spans="3:6">
      <c r="C1043" s="178" t="s">
        <v>1183</v>
      </c>
      <c r="D1043" s="177">
        <v>311388206</v>
      </c>
      <c r="E1043" s="177">
        <v>1142138945.8699999</v>
      </c>
      <c r="F1043" s="177">
        <v>1133584879.98</v>
      </c>
    </row>
    <row r="1044" spans="3:6">
      <c r="C1044" s="178" t="s">
        <v>1184</v>
      </c>
      <c r="D1044" s="177">
        <v>20509966</v>
      </c>
      <c r="E1044" s="177">
        <v>0</v>
      </c>
      <c r="F1044" s="177">
        <v>0</v>
      </c>
    </row>
    <row r="1045" spans="3:6">
      <c r="C1045" s="178" t="s">
        <v>1973</v>
      </c>
      <c r="D1045" s="177">
        <v>0</v>
      </c>
      <c r="E1045" s="177">
        <v>5807292</v>
      </c>
      <c r="F1045" s="177">
        <v>5806184.9500000002</v>
      </c>
    </row>
    <row r="1046" spans="3:6">
      <c r="C1046" s="178" t="s">
        <v>1185</v>
      </c>
      <c r="D1046" s="177">
        <v>5254613</v>
      </c>
      <c r="E1046" s="177">
        <v>20000</v>
      </c>
      <c r="F1046" s="177">
        <v>0</v>
      </c>
    </row>
    <row r="1047" spans="3:6">
      <c r="C1047" s="178" t="s">
        <v>1186</v>
      </c>
      <c r="D1047" s="177">
        <v>70000000</v>
      </c>
      <c r="E1047" s="177">
        <v>87891033</v>
      </c>
      <c r="F1047" s="177">
        <v>59903972.75</v>
      </c>
    </row>
    <row r="1048" spans="3:6">
      <c r="C1048" s="178" t="s">
        <v>1974</v>
      </c>
      <c r="D1048" s="177">
        <v>0</v>
      </c>
      <c r="E1048" s="177">
        <v>1866487.11</v>
      </c>
      <c r="F1048" s="177">
        <v>1866487.11</v>
      </c>
    </row>
    <row r="1049" spans="3:6">
      <c r="C1049" s="178" t="s">
        <v>1187</v>
      </c>
      <c r="D1049" s="177">
        <v>458797</v>
      </c>
      <c r="E1049" s="177">
        <v>4874671.24</v>
      </c>
      <c r="F1049" s="177">
        <v>4867632.7299999995</v>
      </c>
    </row>
    <row r="1050" spans="3:6">
      <c r="C1050" s="178" t="s">
        <v>1919</v>
      </c>
      <c r="D1050" s="177">
        <v>0</v>
      </c>
      <c r="E1050" s="177">
        <v>10229094</v>
      </c>
      <c r="F1050" s="177">
        <v>0</v>
      </c>
    </row>
    <row r="1051" spans="3:6">
      <c r="C1051" s="178" t="s">
        <v>1188</v>
      </c>
      <c r="D1051" s="177">
        <v>0</v>
      </c>
      <c r="E1051" s="177">
        <v>4285676.04</v>
      </c>
      <c r="F1051" s="177">
        <v>4284878.54</v>
      </c>
    </row>
    <row r="1052" spans="3:6">
      <c r="C1052" s="178" t="s">
        <v>1189</v>
      </c>
      <c r="D1052" s="177">
        <v>9173874</v>
      </c>
      <c r="E1052" s="177">
        <v>0</v>
      </c>
      <c r="F1052" s="177">
        <v>0</v>
      </c>
    </row>
    <row r="1053" spans="3:6">
      <c r="C1053" s="178" t="s">
        <v>1190</v>
      </c>
      <c r="D1053" s="177">
        <v>17397527</v>
      </c>
      <c r="E1053" s="177">
        <v>0</v>
      </c>
      <c r="F1053" s="177">
        <v>0</v>
      </c>
    </row>
    <row r="1054" spans="3:6">
      <c r="C1054" s="178" t="s">
        <v>1191</v>
      </c>
      <c r="D1054" s="177">
        <v>4734096</v>
      </c>
      <c r="E1054" s="177">
        <v>14023477.16</v>
      </c>
      <c r="F1054" s="177">
        <v>8264936.6799999997</v>
      </c>
    </row>
    <row r="1055" spans="3:6">
      <c r="C1055" s="178" t="s">
        <v>1192</v>
      </c>
      <c r="D1055" s="177">
        <v>80247</v>
      </c>
      <c r="E1055" s="177">
        <v>1588186.31</v>
      </c>
      <c r="F1055" s="177">
        <v>1421192.91</v>
      </c>
    </row>
    <row r="1056" spans="3:6">
      <c r="C1056" s="178" t="s">
        <v>1193</v>
      </c>
      <c r="D1056" s="177">
        <v>75086</v>
      </c>
      <c r="E1056" s="177">
        <v>1609061.06</v>
      </c>
      <c r="F1056" s="177">
        <v>1609061.06</v>
      </c>
    </row>
    <row r="1057" spans="3:6">
      <c r="C1057" s="178" t="s">
        <v>1194</v>
      </c>
      <c r="D1057" s="177">
        <v>80247</v>
      </c>
      <c r="E1057" s="177">
        <v>3591494.91</v>
      </c>
      <c r="F1057" s="177">
        <v>3000000</v>
      </c>
    </row>
    <row r="1058" spans="3:6">
      <c r="C1058" s="178" t="s">
        <v>1887</v>
      </c>
      <c r="D1058" s="177">
        <v>0</v>
      </c>
      <c r="E1058" s="177">
        <v>8952243</v>
      </c>
      <c r="F1058" s="177">
        <v>2342842.56</v>
      </c>
    </row>
    <row r="1059" spans="3:6">
      <c r="C1059" s="178" t="s">
        <v>1195</v>
      </c>
      <c r="D1059" s="177">
        <v>0</v>
      </c>
      <c r="E1059" s="177">
        <v>795385.61</v>
      </c>
      <c r="F1059" s="177">
        <v>795385.61</v>
      </c>
    </row>
    <row r="1060" spans="3:6">
      <c r="C1060" s="178" t="s">
        <v>1196</v>
      </c>
      <c r="D1060" s="177">
        <v>0</v>
      </c>
      <c r="E1060" s="177">
        <v>23447401</v>
      </c>
      <c r="F1060" s="177">
        <v>23447401</v>
      </c>
    </row>
    <row r="1061" spans="3:6">
      <c r="C1061" s="178" t="s">
        <v>2030</v>
      </c>
      <c r="D1061" s="177">
        <v>0</v>
      </c>
      <c r="E1061" s="177">
        <v>6926438</v>
      </c>
      <c r="F1061" s="177">
        <v>0</v>
      </c>
    </row>
    <row r="1062" spans="3:6">
      <c r="C1062" s="178" t="s">
        <v>1197</v>
      </c>
      <c r="D1062" s="177">
        <v>46476764</v>
      </c>
      <c r="E1062" s="177">
        <v>556</v>
      </c>
      <c r="F1062" s="177">
        <v>0</v>
      </c>
    </row>
    <row r="1063" spans="3:6">
      <c r="C1063" s="178" t="s">
        <v>1198</v>
      </c>
      <c r="D1063" s="177">
        <v>3000000</v>
      </c>
      <c r="E1063" s="177">
        <v>0</v>
      </c>
      <c r="F1063" s="177">
        <v>0</v>
      </c>
    </row>
    <row r="1064" spans="3:6">
      <c r="C1064" s="178" t="s">
        <v>1199</v>
      </c>
      <c r="D1064" s="177">
        <v>30068537</v>
      </c>
      <c r="E1064" s="177">
        <v>23558635</v>
      </c>
      <c r="F1064" s="177">
        <v>23307733.969999999</v>
      </c>
    </row>
    <row r="1065" spans="3:6">
      <c r="C1065" s="178" t="s">
        <v>1200</v>
      </c>
      <c r="D1065" s="177">
        <v>4237286</v>
      </c>
      <c r="E1065" s="177">
        <v>107738.27</v>
      </c>
      <c r="F1065" s="177">
        <v>0</v>
      </c>
    </row>
    <row r="1066" spans="3:6">
      <c r="C1066" s="178" t="s">
        <v>1201</v>
      </c>
      <c r="D1066" s="177">
        <v>597761</v>
      </c>
      <c r="E1066" s="177">
        <v>6115092</v>
      </c>
      <c r="F1066" s="177">
        <v>4890697.08</v>
      </c>
    </row>
    <row r="1067" spans="3:6">
      <c r="C1067" s="178" t="s">
        <v>1202</v>
      </c>
      <c r="D1067" s="177">
        <v>25000000</v>
      </c>
      <c r="E1067" s="177">
        <v>70028273</v>
      </c>
      <c r="F1067" s="177">
        <v>19598202.23</v>
      </c>
    </row>
    <row r="1068" spans="3:6">
      <c r="C1068" s="178" t="s">
        <v>1203</v>
      </c>
      <c r="D1068" s="177">
        <v>2587656</v>
      </c>
      <c r="E1068" s="177">
        <v>2156987</v>
      </c>
      <c r="F1068" s="177">
        <v>0</v>
      </c>
    </row>
    <row r="1069" spans="3:6">
      <c r="C1069" s="178" t="s">
        <v>1204</v>
      </c>
      <c r="D1069" s="177">
        <v>31477472</v>
      </c>
      <c r="E1069" s="177">
        <v>0</v>
      </c>
      <c r="F1069" s="177">
        <v>0</v>
      </c>
    </row>
    <row r="1070" spans="3:6">
      <c r="C1070" s="178" t="s">
        <v>1205</v>
      </c>
      <c r="D1070" s="177">
        <v>889724</v>
      </c>
      <c r="E1070" s="177">
        <v>243720</v>
      </c>
      <c r="F1070" s="177">
        <v>0</v>
      </c>
    </row>
    <row r="1071" spans="3:6">
      <c r="C1071" s="178" t="s">
        <v>1206</v>
      </c>
      <c r="D1071" s="177">
        <v>5051678</v>
      </c>
      <c r="E1071" s="177">
        <v>101562.68</v>
      </c>
      <c r="F1071" s="177">
        <v>0</v>
      </c>
    </row>
    <row r="1072" spans="3:6">
      <c r="C1072" s="178" t="s">
        <v>1207</v>
      </c>
      <c r="D1072" s="177">
        <v>29687478</v>
      </c>
      <c r="E1072" s="177">
        <v>88935743</v>
      </c>
      <c r="F1072" s="177">
        <v>88935409.489999995</v>
      </c>
    </row>
    <row r="1073" spans="3:6">
      <c r="C1073" s="178" t="s">
        <v>1208</v>
      </c>
      <c r="D1073" s="177">
        <v>9591650</v>
      </c>
      <c r="E1073" s="177">
        <v>100.39</v>
      </c>
      <c r="F1073" s="177">
        <v>0</v>
      </c>
    </row>
    <row r="1074" spans="3:6">
      <c r="C1074" s="178" t="s">
        <v>1209</v>
      </c>
      <c r="D1074" s="177">
        <v>35161253</v>
      </c>
      <c r="E1074" s="177">
        <v>29993976</v>
      </c>
      <c r="F1074" s="177">
        <v>29993000</v>
      </c>
    </row>
    <row r="1075" spans="3:6">
      <c r="C1075" s="178" t="s">
        <v>1210</v>
      </c>
      <c r="D1075" s="177">
        <v>9591650</v>
      </c>
      <c r="E1075" s="177">
        <v>107347.39</v>
      </c>
      <c r="F1075" s="177">
        <v>0</v>
      </c>
    </row>
    <row r="1076" spans="3:6">
      <c r="C1076" s="178" t="s">
        <v>1211</v>
      </c>
      <c r="D1076" s="177">
        <v>3618597</v>
      </c>
      <c r="E1076" s="177">
        <v>102098.26</v>
      </c>
      <c r="F1076" s="177">
        <v>0</v>
      </c>
    </row>
    <row r="1077" spans="3:6">
      <c r="C1077" s="178" t="s">
        <v>1212</v>
      </c>
      <c r="D1077" s="177">
        <v>117367382</v>
      </c>
      <c r="E1077" s="177">
        <v>99917395</v>
      </c>
      <c r="F1077" s="177">
        <v>99903538.120000005</v>
      </c>
    </row>
    <row r="1078" spans="3:6">
      <c r="C1078" s="178" t="s">
        <v>1213</v>
      </c>
      <c r="D1078" s="177">
        <v>5803815</v>
      </c>
      <c r="E1078" s="177">
        <v>112835.48</v>
      </c>
      <c r="F1078" s="177">
        <v>0</v>
      </c>
    </row>
    <row r="1079" spans="3:6">
      <c r="C1079" s="178" t="s">
        <v>1214</v>
      </c>
      <c r="D1079" s="177">
        <v>53904088</v>
      </c>
      <c r="E1079" s="177">
        <v>35291633</v>
      </c>
      <c r="F1079" s="177">
        <v>35088270.82</v>
      </c>
    </row>
    <row r="1080" spans="3:6">
      <c r="C1080" s="178" t="s">
        <v>1215</v>
      </c>
      <c r="D1080" s="177">
        <v>1181902</v>
      </c>
      <c r="E1080" s="177">
        <v>112685</v>
      </c>
      <c r="F1080" s="177">
        <v>0</v>
      </c>
    </row>
    <row r="1081" spans="3:6">
      <c r="C1081" s="178" t="s">
        <v>1216</v>
      </c>
      <c r="D1081" s="177">
        <v>36000000</v>
      </c>
      <c r="E1081" s="177">
        <v>4012802</v>
      </c>
      <c r="F1081" s="177">
        <v>3202161.85</v>
      </c>
    </row>
    <row r="1082" spans="3:6">
      <c r="C1082" s="178" t="s">
        <v>1217</v>
      </c>
      <c r="D1082" s="177">
        <v>1181902</v>
      </c>
      <c r="E1082" s="177">
        <v>465160</v>
      </c>
      <c r="F1082" s="177">
        <v>0</v>
      </c>
    </row>
    <row r="1083" spans="3:6">
      <c r="C1083" s="178" t="s">
        <v>1218</v>
      </c>
      <c r="D1083" s="177">
        <v>1181902</v>
      </c>
      <c r="E1083" s="177">
        <v>112685</v>
      </c>
      <c r="F1083" s="177">
        <v>0</v>
      </c>
    </row>
    <row r="1084" spans="3:6">
      <c r="C1084" s="178" t="s">
        <v>1219</v>
      </c>
      <c r="D1084" s="177">
        <v>2792959</v>
      </c>
      <c r="E1084" s="177">
        <v>103053.99</v>
      </c>
      <c r="F1084" s="177">
        <v>0</v>
      </c>
    </row>
    <row r="1085" spans="3:6">
      <c r="C1085" s="178" t="s">
        <v>1220</v>
      </c>
      <c r="D1085" s="177">
        <v>33121737</v>
      </c>
      <c r="E1085" s="177">
        <v>27521461</v>
      </c>
      <c r="F1085" s="177">
        <v>27389567.809999999</v>
      </c>
    </row>
    <row r="1086" spans="3:6">
      <c r="C1086" s="178" t="s">
        <v>1221</v>
      </c>
      <c r="D1086" s="177">
        <v>2579928</v>
      </c>
      <c r="E1086" s="177">
        <v>103165.3</v>
      </c>
      <c r="F1086" s="177">
        <v>0</v>
      </c>
    </row>
    <row r="1087" spans="3:6">
      <c r="C1087" s="178" t="s">
        <v>2000</v>
      </c>
      <c r="D1087" s="177">
        <v>4196261</v>
      </c>
      <c r="E1087" s="177">
        <v>0</v>
      </c>
      <c r="F1087" s="177">
        <v>0</v>
      </c>
    </row>
    <row r="1088" spans="3:6">
      <c r="C1088" s="178" t="s">
        <v>1222</v>
      </c>
      <c r="D1088" s="177">
        <v>219302803</v>
      </c>
      <c r="E1088" s="177">
        <v>266629846.87</v>
      </c>
      <c r="F1088" s="177">
        <v>266537565.45999998</v>
      </c>
    </row>
    <row r="1089" spans="3:6">
      <c r="C1089" s="178" t="s">
        <v>1223</v>
      </c>
      <c r="D1089" s="177">
        <v>1720224</v>
      </c>
      <c r="E1089" s="177">
        <v>103164</v>
      </c>
      <c r="F1089" s="177">
        <v>0</v>
      </c>
    </row>
    <row r="1090" spans="3:6">
      <c r="C1090" s="178" t="s">
        <v>1224</v>
      </c>
      <c r="D1090" s="177">
        <v>805138</v>
      </c>
      <c r="E1090" s="177">
        <v>117961</v>
      </c>
      <c r="F1090" s="177">
        <v>0</v>
      </c>
    </row>
    <row r="1091" spans="3:6">
      <c r="C1091" s="178" t="s">
        <v>1225</v>
      </c>
      <c r="D1091" s="177">
        <v>2792959</v>
      </c>
      <c r="E1091" s="177">
        <v>103053.99</v>
      </c>
      <c r="F1091" s="177">
        <v>0</v>
      </c>
    </row>
    <row r="1092" spans="3:6">
      <c r="C1092" s="178" t="s">
        <v>1226</v>
      </c>
      <c r="D1092" s="177">
        <v>923196</v>
      </c>
      <c r="E1092" s="177">
        <v>100</v>
      </c>
      <c r="F1092" s="177">
        <v>0</v>
      </c>
    </row>
    <row r="1093" spans="3:6">
      <c r="C1093" s="178" t="s">
        <v>1227</v>
      </c>
      <c r="D1093" s="177">
        <v>2579928</v>
      </c>
      <c r="E1093" s="177">
        <v>103165.3</v>
      </c>
      <c r="F1093" s="177">
        <v>0</v>
      </c>
    </row>
    <row r="1094" spans="3:6">
      <c r="C1094" s="178" t="s">
        <v>1228</v>
      </c>
      <c r="D1094" s="177">
        <v>597164</v>
      </c>
      <c r="E1094" s="177">
        <v>166495</v>
      </c>
      <c r="F1094" s="177">
        <v>0</v>
      </c>
    </row>
    <row r="1095" spans="3:6">
      <c r="C1095" s="178" t="s">
        <v>1229</v>
      </c>
      <c r="D1095" s="177">
        <v>53693227</v>
      </c>
      <c r="E1095" s="177">
        <v>53934443</v>
      </c>
      <c r="F1095" s="177">
        <v>53934101.799999997</v>
      </c>
    </row>
    <row r="1096" spans="3:6">
      <c r="C1096" s="178" t="s">
        <v>1230</v>
      </c>
      <c r="D1096" s="177">
        <v>923196</v>
      </c>
      <c r="E1096" s="177">
        <v>277192</v>
      </c>
      <c r="F1096" s="177">
        <v>0</v>
      </c>
    </row>
    <row r="1097" spans="3:6">
      <c r="C1097" s="178" t="s">
        <v>1231</v>
      </c>
      <c r="D1097" s="177">
        <v>597164</v>
      </c>
      <c r="E1097" s="177">
        <v>5266495</v>
      </c>
      <c r="F1097" s="177">
        <v>5208757.57</v>
      </c>
    </row>
    <row r="1098" spans="3:6">
      <c r="C1098" s="178" t="s">
        <v>1232</v>
      </c>
      <c r="D1098" s="177">
        <v>9591650</v>
      </c>
      <c r="E1098" s="177">
        <v>607347.39</v>
      </c>
      <c r="F1098" s="177">
        <v>560423.42000000004</v>
      </c>
    </row>
    <row r="1099" spans="3:6">
      <c r="C1099" s="178" t="s">
        <v>1233</v>
      </c>
      <c r="D1099" s="177">
        <v>1738075</v>
      </c>
      <c r="E1099" s="177">
        <v>106592</v>
      </c>
      <c r="F1099" s="177">
        <v>0</v>
      </c>
    </row>
    <row r="1100" spans="3:6">
      <c r="C1100" s="178" t="s">
        <v>1234</v>
      </c>
      <c r="D1100" s="177">
        <v>13954365</v>
      </c>
      <c r="E1100" s="177">
        <v>0</v>
      </c>
      <c r="F1100" s="177">
        <v>0</v>
      </c>
    </row>
    <row r="1101" spans="3:6">
      <c r="C1101" s="178" t="s">
        <v>1235</v>
      </c>
      <c r="D1101" s="177">
        <v>2280776</v>
      </c>
      <c r="E1101" s="177">
        <v>115664.73</v>
      </c>
      <c r="F1101" s="177">
        <v>0</v>
      </c>
    </row>
    <row r="1102" spans="3:6">
      <c r="C1102" s="178" t="s">
        <v>1236</v>
      </c>
      <c r="D1102" s="177">
        <v>4224262</v>
      </c>
      <c r="E1102" s="177">
        <v>107347.64</v>
      </c>
      <c r="F1102" s="177">
        <v>0</v>
      </c>
    </row>
    <row r="1103" spans="3:6">
      <c r="C1103" s="178" t="s">
        <v>1237</v>
      </c>
      <c r="D1103" s="177">
        <v>1761878</v>
      </c>
      <c r="E1103" s="177">
        <v>108258</v>
      </c>
      <c r="F1103" s="177">
        <v>0</v>
      </c>
    </row>
    <row r="1104" spans="3:6">
      <c r="C1104" s="178" t="s">
        <v>1238</v>
      </c>
      <c r="D1104" s="177">
        <v>4272721</v>
      </c>
      <c r="E1104" s="177">
        <v>108802.35</v>
      </c>
      <c r="F1104" s="177">
        <v>0</v>
      </c>
    </row>
    <row r="1105" spans="3:6">
      <c r="C1105" s="178" t="s">
        <v>2031</v>
      </c>
      <c r="D1105" s="177">
        <v>0</v>
      </c>
      <c r="E1105" s="177">
        <v>47000000</v>
      </c>
      <c r="F1105" s="177">
        <v>0</v>
      </c>
    </row>
    <row r="1106" spans="3:6">
      <c r="C1106" s="178" t="s">
        <v>1239</v>
      </c>
      <c r="D1106" s="177">
        <v>2555844</v>
      </c>
      <c r="E1106" s="177">
        <v>102009.07</v>
      </c>
      <c r="F1106" s="177">
        <v>0</v>
      </c>
    </row>
    <row r="1107" spans="3:6">
      <c r="C1107" s="178" t="s">
        <v>1240</v>
      </c>
      <c r="D1107" s="177">
        <v>2555842</v>
      </c>
      <c r="E1107" s="177">
        <v>102008.41</v>
      </c>
      <c r="F1107" s="177">
        <v>0</v>
      </c>
    </row>
    <row r="1108" spans="3:6">
      <c r="C1108" s="178" t="s">
        <v>1241</v>
      </c>
      <c r="D1108" s="177">
        <v>2611503</v>
      </c>
      <c r="E1108" s="177">
        <v>104680.18</v>
      </c>
      <c r="F1108" s="177">
        <v>0</v>
      </c>
    </row>
    <row r="1109" spans="3:6">
      <c r="C1109" s="178" t="s">
        <v>1242</v>
      </c>
      <c r="D1109" s="177">
        <v>2611503</v>
      </c>
      <c r="E1109" s="177">
        <v>104680.18</v>
      </c>
      <c r="F1109" s="177">
        <v>0</v>
      </c>
    </row>
    <row r="1110" spans="3:6">
      <c r="C1110" s="178" t="s">
        <v>1243</v>
      </c>
      <c r="D1110" s="177">
        <v>0</v>
      </c>
      <c r="E1110" s="177">
        <v>2966981.27</v>
      </c>
      <c r="F1110" s="177">
        <v>2966535.99</v>
      </c>
    </row>
    <row r="1111" spans="3:6">
      <c r="C1111" s="178" t="s">
        <v>1244</v>
      </c>
      <c r="D1111" s="177">
        <v>4100000</v>
      </c>
      <c r="E1111" s="177">
        <v>103619.72</v>
      </c>
      <c r="F1111" s="177">
        <v>0</v>
      </c>
    </row>
    <row r="1112" spans="3:6">
      <c r="C1112" s="178" t="s">
        <v>1245</v>
      </c>
      <c r="D1112" s="177">
        <v>575149</v>
      </c>
      <c r="E1112" s="177">
        <v>5700000</v>
      </c>
      <c r="F1112" s="177">
        <v>5556742.0499999998</v>
      </c>
    </row>
    <row r="1113" spans="3:6">
      <c r="C1113" s="178" t="s">
        <v>1246</v>
      </c>
      <c r="D1113" s="177">
        <v>2555845</v>
      </c>
      <c r="E1113" s="177">
        <v>102007.72</v>
      </c>
      <c r="F1113" s="177">
        <v>0</v>
      </c>
    </row>
    <row r="1114" spans="3:6">
      <c r="C1114" s="178" t="s">
        <v>1247</v>
      </c>
      <c r="D1114" s="177">
        <v>498000</v>
      </c>
      <c r="E1114" s="177">
        <v>0</v>
      </c>
      <c r="F1114" s="177">
        <v>0</v>
      </c>
    </row>
    <row r="1115" spans="3:6">
      <c r="C1115" s="178" t="s">
        <v>2015</v>
      </c>
      <c r="D1115" s="177">
        <v>0</v>
      </c>
      <c r="E1115" s="177">
        <v>44337255.560000002</v>
      </c>
      <c r="F1115" s="177">
        <v>44337255.560000002</v>
      </c>
    </row>
    <row r="1116" spans="3:6">
      <c r="C1116" s="178" t="s">
        <v>1955</v>
      </c>
      <c r="D1116" s="177">
        <v>0</v>
      </c>
      <c r="E1116" s="177">
        <v>164372926</v>
      </c>
      <c r="F1116" s="177">
        <v>164372925.11000001</v>
      </c>
    </row>
    <row r="1117" spans="3:6">
      <c r="C1117" s="176" t="s">
        <v>323</v>
      </c>
      <c r="D1117" s="177">
        <v>0</v>
      </c>
      <c r="E1117" s="177">
        <v>180004066.16000003</v>
      </c>
      <c r="F1117" s="177">
        <v>102183569.03999999</v>
      </c>
    </row>
    <row r="1118" spans="3:6">
      <c r="C1118" s="178" t="s">
        <v>1248</v>
      </c>
      <c r="D1118" s="177">
        <v>0</v>
      </c>
      <c r="E1118" s="177">
        <v>26327312.619999997</v>
      </c>
      <c r="F1118" s="177">
        <v>0</v>
      </c>
    </row>
    <row r="1119" spans="3:6">
      <c r="C1119" s="178" t="s">
        <v>1249</v>
      </c>
      <c r="D1119" s="177">
        <v>0</v>
      </c>
      <c r="E1119" s="177">
        <v>60282602.100000001</v>
      </c>
      <c r="F1119" s="177">
        <v>53941539.649999999</v>
      </c>
    </row>
    <row r="1120" spans="3:6">
      <c r="C1120" s="178" t="s">
        <v>1250</v>
      </c>
      <c r="D1120" s="177">
        <v>0</v>
      </c>
      <c r="E1120" s="177">
        <v>69441721.560000002</v>
      </c>
      <c r="F1120" s="177">
        <v>40848577.799999997</v>
      </c>
    </row>
    <row r="1121" spans="3:6">
      <c r="C1121" s="178" t="s">
        <v>1251</v>
      </c>
      <c r="D1121" s="177">
        <v>0</v>
      </c>
      <c r="E1121" s="177">
        <v>7582633.96</v>
      </c>
      <c r="F1121" s="177">
        <v>0</v>
      </c>
    </row>
    <row r="1122" spans="3:6">
      <c r="C1122" s="178" t="s">
        <v>1252</v>
      </c>
      <c r="D1122" s="177">
        <v>0</v>
      </c>
      <c r="E1122" s="177">
        <v>16369795.920000002</v>
      </c>
      <c r="F1122" s="177">
        <v>7393451.5899999999</v>
      </c>
    </row>
    <row r="1123" spans="3:6">
      <c r="C1123" s="67" t="s">
        <v>347</v>
      </c>
      <c r="D1123" s="167">
        <v>835122585</v>
      </c>
      <c r="E1123" s="167">
        <v>650477839.13999987</v>
      </c>
      <c r="F1123" s="167">
        <v>546622116.37999988</v>
      </c>
    </row>
    <row r="1124" spans="3:6">
      <c r="C1124" s="176" t="s">
        <v>322</v>
      </c>
      <c r="D1124" s="177">
        <v>835122585</v>
      </c>
      <c r="E1124" s="177">
        <v>650477839.13999987</v>
      </c>
      <c r="F1124" s="177">
        <v>546622116.37999988</v>
      </c>
    </row>
    <row r="1125" spans="3:6">
      <c r="C1125" s="178" t="s">
        <v>1253</v>
      </c>
      <c r="D1125" s="177">
        <v>2030470</v>
      </c>
      <c r="E1125" s="177">
        <v>4554914</v>
      </c>
      <c r="F1125" s="177">
        <v>4510560.53</v>
      </c>
    </row>
    <row r="1126" spans="3:6">
      <c r="C1126" s="178" t="s">
        <v>1254</v>
      </c>
      <c r="D1126" s="177">
        <v>4617578</v>
      </c>
      <c r="E1126" s="177">
        <v>0</v>
      </c>
      <c r="F1126" s="177">
        <v>0</v>
      </c>
    </row>
    <row r="1127" spans="3:6">
      <c r="C1127" s="178" t="s">
        <v>1255</v>
      </c>
      <c r="D1127" s="177">
        <v>0</v>
      </c>
      <c r="E1127" s="177">
        <v>2624373.79</v>
      </c>
      <c r="F1127" s="177">
        <v>1380862.95</v>
      </c>
    </row>
    <row r="1128" spans="3:6">
      <c r="C1128" s="178" t="s">
        <v>1256</v>
      </c>
      <c r="D1128" s="177">
        <v>2030470</v>
      </c>
      <c r="E1128" s="177">
        <v>444187</v>
      </c>
      <c r="F1128" s="177">
        <v>0</v>
      </c>
    </row>
    <row r="1129" spans="3:6">
      <c r="C1129" s="178" t="s">
        <v>1257</v>
      </c>
      <c r="D1129" s="177">
        <v>0</v>
      </c>
      <c r="E1129" s="177">
        <v>2116312.92</v>
      </c>
      <c r="F1129" s="177">
        <v>2116312.92</v>
      </c>
    </row>
    <row r="1130" spans="3:6">
      <c r="C1130" s="178" t="s">
        <v>1258</v>
      </c>
      <c r="D1130" s="177">
        <v>6731310</v>
      </c>
      <c r="E1130" s="177">
        <v>2000000</v>
      </c>
      <c r="F1130" s="177">
        <v>0</v>
      </c>
    </row>
    <row r="1131" spans="3:6">
      <c r="C1131" s="178" t="s">
        <v>1259</v>
      </c>
      <c r="D1131" s="177">
        <v>0</v>
      </c>
      <c r="E1131" s="177">
        <v>6516055.4899999993</v>
      </c>
      <c r="F1131" s="177">
        <v>6516050.4899999993</v>
      </c>
    </row>
    <row r="1132" spans="3:6">
      <c r="C1132" s="178" t="s">
        <v>1260</v>
      </c>
      <c r="D1132" s="177">
        <v>1253439</v>
      </c>
      <c r="E1132" s="177">
        <v>1122770</v>
      </c>
      <c r="F1132" s="177">
        <v>0</v>
      </c>
    </row>
    <row r="1133" spans="3:6">
      <c r="C1133" s="178" t="s">
        <v>1261</v>
      </c>
      <c r="D1133" s="177">
        <v>0</v>
      </c>
      <c r="E1133" s="177">
        <v>6029170.0699999994</v>
      </c>
      <c r="F1133" s="177">
        <v>6029170.0699999994</v>
      </c>
    </row>
    <row r="1134" spans="3:6">
      <c r="C1134" s="178" t="s">
        <v>1262</v>
      </c>
      <c r="D1134" s="177">
        <v>1073222</v>
      </c>
      <c r="E1134" s="177">
        <v>3714373</v>
      </c>
      <c r="F1134" s="177">
        <v>3714372.2</v>
      </c>
    </row>
    <row r="1135" spans="3:6">
      <c r="C1135" s="178" t="s">
        <v>1263</v>
      </c>
      <c r="D1135" s="177">
        <v>2790925</v>
      </c>
      <c r="E1135" s="177">
        <v>100</v>
      </c>
      <c r="F1135" s="177">
        <v>0</v>
      </c>
    </row>
    <row r="1136" spans="3:6">
      <c r="C1136" s="178" t="s">
        <v>1264</v>
      </c>
      <c r="D1136" s="177">
        <v>2790925</v>
      </c>
      <c r="E1136" s="177">
        <v>100</v>
      </c>
      <c r="F1136" s="177">
        <v>0</v>
      </c>
    </row>
    <row r="1137" spans="3:6">
      <c r="C1137" s="178" t="s">
        <v>1920</v>
      </c>
      <c r="D1137" s="177">
        <v>0</v>
      </c>
      <c r="E1137" s="177">
        <v>1403911</v>
      </c>
      <c r="F1137" s="177">
        <v>1105337.8400000001</v>
      </c>
    </row>
    <row r="1138" spans="3:6">
      <c r="C1138" s="178" t="s">
        <v>1265</v>
      </c>
      <c r="D1138" s="177">
        <v>777731</v>
      </c>
      <c r="E1138" s="177">
        <v>0</v>
      </c>
      <c r="F1138" s="177">
        <v>0</v>
      </c>
    </row>
    <row r="1139" spans="3:6">
      <c r="C1139" s="178" t="s">
        <v>1266</v>
      </c>
      <c r="D1139" s="177">
        <v>22315101</v>
      </c>
      <c r="E1139" s="177">
        <v>15117579</v>
      </c>
      <c r="F1139" s="177">
        <v>14221986.220000001</v>
      </c>
    </row>
    <row r="1140" spans="3:6">
      <c r="C1140" s="178" t="s">
        <v>1267</v>
      </c>
      <c r="D1140" s="177">
        <v>78916280</v>
      </c>
      <c r="E1140" s="177">
        <v>57853128</v>
      </c>
      <c r="F1140" s="177">
        <v>56905662.010000005</v>
      </c>
    </row>
    <row r="1141" spans="3:6">
      <c r="C1141" s="178" t="s">
        <v>1268</v>
      </c>
      <c r="D1141" s="177">
        <v>4081155</v>
      </c>
      <c r="E1141" s="177">
        <v>2500000</v>
      </c>
      <c r="F1141" s="177">
        <v>0</v>
      </c>
    </row>
    <row r="1142" spans="3:6">
      <c r="C1142" s="178" t="s">
        <v>1269</v>
      </c>
      <c r="D1142" s="177">
        <v>20000000</v>
      </c>
      <c r="E1142" s="177">
        <v>14898894.66</v>
      </c>
      <c r="F1142" s="177">
        <v>14898894.220000001</v>
      </c>
    </row>
    <row r="1143" spans="3:6">
      <c r="C1143" s="178" t="s">
        <v>1270</v>
      </c>
      <c r="D1143" s="177">
        <v>4125127</v>
      </c>
      <c r="E1143" s="177">
        <v>117293.1</v>
      </c>
      <c r="F1143" s="177">
        <v>0</v>
      </c>
    </row>
    <row r="1144" spans="3:6">
      <c r="C1144" s="178" t="s">
        <v>1271</v>
      </c>
      <c r="D1144" s="177">
        <v>7364139</v>
      </c>
      <c r="E1144" s="177">
        <v>104002.08</v>
      </c>
      <c r="F1144" s="177">
        <v>0</v>
      </c>
    </row>
    <row r="1145" spans="3:6">
      <c r="C1145" s="178" t="s">
        <v>1272</v>
      </c>
      <c r="D1145" s="177">
        <v>5848496</v>
      </c>
      <c r="E1145" s="177">
        <v>113774.24</v>
      </c>
      <c r="F1145" s="177">
        <v>0</v>
      </c>
    </row>
    <row r="1146" spans="3:6">
      <c r="C1146" s="178" t="s">
        <v>1273</v>
      </c>
      <c r="D1146" s="177">
        <v>4125127</v>
      </c>
      <c r="E1146" s="177">
        <v>117293.1</v>
      </c>
      <c r="F1146" s="177">
        <v>0</v>
      </c>
    </row>
    <row r="1147" spans="3:6">
      <c r="C1147" s="178" t="s">
        <v>2032</v>
      </c>
      <c r="D1147" s="177">
        <v>0</v>
      </c>
      <c r="E1147" s="177">
        <v>3002973</v>
      </c>
      <c r="F1147" s="177">
        <v>0</v>
      </c>
    </row>
    <row r="1148" spans="3:6">
      <c r="C1148" s="178" t="s">
        <v>1274</v>
      </c>
      <c r="D1148" s="177">
        <v>1411678</v>
      </c>
      <c r="E1148" s="177">
        <v>1196343</v>
      </c>
      <c r="F1148" s="177">
        <v>0</v>
      </c>
    </row>
    <row r="1149" spans="3:6">
      <c r="C1149" s="178" t="s">
        <v>1275</v>
      </c>
      <c r="D1149" s="177">
        <v>2080338</v>
      </c>
      <c r="E1149" s="177">
        <v>1</v>
      </c>
      <c r="F1149" s="177">
        <v>0</v>
      </c>
    </row>
    <row r="1150" spans="3:6">
      <c r="C1150" s="178" t="s">
        <v>1276</v>
      </c>
      <c r="D1150" s="177">
        <v>1901132</v>
      </c>
      <c r="E1150" s="177">
        <v>2774713</v>
      </c>
      <c r="F1150" s="177">
        <v>0</v>
      </c>
    </row>
    <row r="1151" spans="3:6">
      <c r="C1151" s="178" t="s">
        <v>1277</v>
      </c>
      <c r="D1151" s="177">
        <v>2589059</v>
      </c>
      <c r="E1151" s="177">
        <v>2158390</v>
      </c>
      <c r="F1151" s="177">
        <v>0</v>
      </c>
    </row>
    <row r="1152" spans="3:6">
      <c r="C1152" s="178" t="s">
        <v>1278</v>
      </c>
      <c r="D1152" s="177">
        <v>22105301</v>
      </c>
      <c r="E1152" s="177">
        <v>19482797.52</v>
      </c>
      <c r="F1152" s="177">
        <v>19482797.210000001</v>
      </c>
    </row>
    <row r="1153" spans="3:6">
      <c r="C1153" s="178" t="s">
        <v>1279</v>
      </c>
      <c r="D1153" s="177">
        <v>5881088</v>
      </c>
      <c r="E1153" s="177">
        <v>50419</v>
      </c>
      <c r="F1153" s="177">
        <v>0</v>
      </c>
    </row>
    <row r="1154" spans="3:6">
      <c r="C1154" s="178" t="s">
        <v>1280</v>
      </c>
      <c r="D1154" s="177">
        <v>3000000</v>
      </c>
      <c r="E1154" s="177">
        <v>1224953</v>
      </c>
      <c r="F1154" s="177">
        <v>0</v>
      </c>
    </row>
    <row r="1155" spans="3:6">
      <c r="C1155" s="178" t="s">
        <v>1281</v>
      </c>
      <c r="D1155" s="177">
        <v>5404360</v>
      </c>
      <c r="E1155" s="177">
        <v>4928603.67</v>
      </c>
      <c r="F1155" s="177">
        <v>4928603.67</v>
      </c>
    </row>
    <row r="1156" spans="3:6">
      <c r="C1156" s="178" t="s">
        <v>1282</v>
      </c>
      <c r="D1156" s="177">
        <v>1759695</v>
      </c>
      <c r="E1156" s="177">
        <v>1544360</v>
      </c>
      <c r="F1156" s="177">
        <v>0</v>
      </c>
    </row>
    <row r="1157" spans="3:6">
      <c r="C1157" s="178" t="s">
        <v>1283</v>
      </c>
      <c r="D1157" s="177">
        <v>5881088</v>
      </c>
      <c r="E1157" s="177">
        <v>1</v>
      </c>
      <c r="F1157" s="177">
        <v>0</v>
      </c>
    </row>
    <row r="1158" spans="3:6">
      <c r="C1158" s="178" t="s">
        <v>1284</v>
      </c>
      <c r="D1158" s="177">
        <v>1104373</v>
      </c>
      <c r="E1158" s="177">
        <v>0</v>
      </c>
      <c r="F1158" s="177">
        <v>0</v>
      </c>
    </row>
    <row r="1159" spans="3:6">
      <c r="C1159" s="178" t="s">
        <v>1285</v>
      </c>
      <c r="D1159" s="177">
        <v>4076234</v>
      </c>
      <c r="E1159" s="177">
        <v>100</v>
      </c>
      <c r="F1159" s="177">
        <v>0</v>
      </c>
    </row>
    <row r="1160" spans="3:6">
      <c r="C1160" s="178" t="s">
        <v>1286</v>
      </c>
      <c r="D1160" s="177">
        <v>0</v>
      </c>
      <c r="E1160" s="177">
        <v>8247221.9800000004</v>
      </c>
      <c r="F1160" s="177">
        <v>8247221.4900000002</v>
      </c>
    </row>
    <row r="1161" spans="3:6">
      <c r="C1161" s="178" t="s">
        <v>1287</v>
      </c>
      <c r="D1161" s="177">
        <v>4076234</v>
      </c>
      <c r="E1161" s="177">
        <v>3860899</v>
      </c>
      <c r="F1161" s="177">
        <v>0</v>
      </c>
    </row>
    <row r="1162" spans="3:6">
      <c r="C1162" s="178" t="s">
        <v>1288</v>
      </c>
      <c r="D1162" s="177">
        <v>2080338</v>
      </c>
      <c r="E1162" s="177">
        <v>1634334</v>
      </c>
      <c r="F1162" s="177">
        <v>0</v>
      </c>
    </row>
    <row r="1163" spans="3:6">
      <c r="C1163" s="178" t="s">
        <v>1289</v>
      </c>
      <c r="D1163" s="177">
        <v>779923</v>
      </c>
      <c r="E1163" s="177">
        <v>644588</v>
      </c>
      <c r="F1163" s="177">
        <v>0</v>
      </c>
    </row>
    <row r="1164" spans="3:6">
      <c r="C1164" s="178" t="s">
        <v>1290</v>
      </c>
      <c r="D1164" s="177">
        <v>1769301</v>
      </c>
      <c r="E1164" s="177">
        <v>1553966</v>
      </c>
      <c r="F1164" s="177">
        <v>0</v>
      </c>
    </row>
    <row r="1165" spans="3:6">
      <c r="C1165" s="178" t="s">
        <v>1291</v>
      </c>
      <c r="D1165" s="177">
        <v>779923</v>
      </c>
      <c r="E1165" s="177">
        <v>644588</v>
      </c>
      <c r="F1165" s="177">
        <v>0</v>
      </c>
    </row>
    <row r="1166" spans="3:6">
      <c r="C1166" s="178" t="s">
        <v>1292</v>
      </c>
      <c r="D1166" s="177">
        <v>779923</v>
      </c>
      <c r="E1166" s="177">
        <v>564588</v>
      </c>
      <c r="F1166" s="177">
        <v>0</v>
      </c>
    </row>
    <row r="1167" spans="3:6">
      <c r="C1167" s="178" t="s">
        <v>1293</v>
      </c>
      <c r="D1167" s="177">
        <v>141034127</v>
      </c>
      <c r="E1167" s="177">
        <v>79356238.019999996</v>
      </c>
      <c r="F1167" s="177">
        <v>79356235.849999994</v>
      </c>
    </row>
    <row r="1168" spans="3:6">
      <c r="C1168" s="178" t="s">
        <v>1294</v>
      </c>
      <c r="D1168" s="177">
        <v>3856383</v>
      </c>
      <c r="E1168" s="177">
        <v>109232</v>
      </c>
      <c r="F1168" s="177">
        <v>0</v>
      </c>
    </row>
    <row r="1169" spans="3:6">
      <c r="C1169" s="178" t="s">
        <v>1295</v>
      </c>
      <c r="D1169" s="177">
        <v>46924815</v>
      </c>
      <c r="E1169" s="177">
        <v>103093812.2</v>
      </c>
      <c r="F1169" s="177">
        <v>60230337.440000005</v>
      </c>
    </row>
    <row r="1170" spans="3:6">
      <c r="C1170" s="178" t="s">
        <v>1296</v>
      </c>
      <c r="D1170" s="177">
        <v>5499812</v>
      </c>
      <c r="E1170" s="177">
        <v>106451.62</v>
      </c>
      <c r="F1170" s="177">
        <v>0</v>
      </c>
    </row>
    <row r="1171" spans="3:6">
      <c r="C1171" s="178" t="s">
        <v>1297</v>
      </c>
      <c r="D1171" s="177">
        <v>38071704</v>
      </c>
      <c r="E1171" s="177">
        <v>27388454</v>
      </c>
      <c r="F1171" s="177">
        <v>27387652.870000001</v>
      </c>
    </row>
    <row r="1172" spans="3:6">
      <c r="C1172" s="178" t="s">
        <v>1298</v>
      </c>
      <c r="D1172" s="177">
        <v>3850402</v>
      </c>
      <c r="E1172" s="177">
        <v>109052.3</v>
      </c>
      <c r="F1172" s="177">
        <v>0</v>
      </c>
    </row>
    <row r="1173" spans="3:6">
      <c r="C1173" s="178" t="s">
        <v>1299</v>
      </c>
      <c r="D1173" s="177">
        <v>4783393</v>
      </c>
      <c r="E1173" s="177">
        <v>109633.91</v>
      </c>
      <c r="F1173" s="177">
        <v>0</v>
      </c>
    </row>
    <row r="1174" spans="3:6">
      <c r="C1174" s="178" t="s">
        <v>1300</v>
      </c>
      <c r="D1174" s="177">
        <v>1376080</v>
      </c>
      <c r="E1174" s="177">
        <v>103996</v>
      </c>
      <c r="F1174" s="177">
        <v>0</v>
      </c>
    </row>
    <row r="1175" spans="3:6">
      <c r="C1175" s="178" t="s">
        <v>1301</v>
      </c>
      <c r="D1175" s="177">
        <v>5881087</v>
      </c>
      <c r="E1175" s="177">
        <v>0.64</v>
      </c>
      <c r="F1175" s="177">
        <v>0</v>
      </c>
    </row>
    <row r="1176" spans="3:6">
      <c r="C1176" s="178" t="s">
        <v>1302</v>
      </c>
      <c r="D1176" s="177">
        <v>9721888</v>
      </c>
      <c r="E1176" s="177">
        <v>9075884</v>
      </c>
      <c r="F1176" s="177">
        <v>0</v>
      </c>
    </row>
    <row r="1177" spans="3:6">
      <c r="C1177" s="178" t="s">
        <v>1303</v>
      </c>
      <c r="D1177" s="177">
        <v>10000000</v>
      </c>
      <c r="E1177" s="177">
        <v>0</v>
      </c>
      <c r="F1177" s="177">
        <v>0</v>
      </c>
    </row>
    <row r="1178" spans="3:6">
      <c r="C1178" s="178" t="s">
        <v>1304</v>
      </c>
      <c r="D1178" s="177">
        <v>4076234</v>
      </c>
      <c r="E1178" s="177">
        <v>2965827.44</v>
      </c>
      <c r="F1178" s="177">
        <v>0</v>
      </c>
    </row>
    <row r="1179" spans="3:6">
      <c r="C1179" s="178" t="s">
        <v>1305</v>
      </c>
      <c r="D1179" s="177">
        <v>4076234</v>
      </c>
      <c r="E1179" s="177">
        <v>115827.44</v>
      </c>
      <c r="F1179" s="177">
        <v>0</v>
      </c>
    </row>
    <row r="1180" spans="3:6">
      <c r="C1180" s="178" t="s">
        <v>1306</v>
      </c>
      <c r="D1180" s="177">
        <v>5881088</v>
      </c>
      <c r="E1180" s="177">
        <v>4500459.5599999996</v>
      </c>
      <c r="F1180" s="177">
        <v>0</v>
      </c>
    </row>
    <row r="1181" spans="3:6">
      <c r="C1181" s="178" t="s">
        <v>1307</v>
      </c>
      <c r="D1181" s="177">
        <v>5963974</v>
      </c>
      <c r="E1181" s="177">
        <v>110666.4</v>
      </c>
      <c r="F1181" s="177">
        <v>0</v>
      </c>
    </row>
    <row r="1182" spans="3:6">
      <c r="C1182" s="178" t="s">
        <v>1308</v>
      </c>
      <c r="D1182" s="177">
        <v>26126598</v>
      </c>
      <c r="E1182" s="177">
        <v>6699196</v>
      </c>
      <c r="F1182" s="177">
        <v>590973.29</v>
      </c>
    </row>
    <row r="1183" spans="3:6">
      <c r="C1183" s="178" t="s">
        <v>1309</v>
      </c>
      <c r="D1183" s="177">
        <v>61031571</v>
      </c>
      <c r="E1183" s="177">
        <v>56955785</v>
      </c>
      <c r="F1183" s="177">
        <v>55786429.340000004</v>
      </c>
    </row>
    <row r="1184" spans="3:6">
      <c r="C1184" s="178" t="s">
        <v>1310</v>
      </c>
      <c r="D1184" s="177">
        <v>5963974</v>
      </c>
      <c r="E1184" s="177">
        <v>110665.39</v>
      </c>
      <c r="F1184" s="177">
        <v>0</v>
      </c>
    </row>
    <row r="1185" spans="3:6">
      <c r="C1185" s="178" t="s">
        <v>1311</v>
      </c>
      <c r="D1185" s="177">
        <v>4073271</v>
      </c>
      <c r="E1185" s="177">
        <v>115737.57</v>
      </c>
      <c r="F1185" s="177">
        <v>0</v>
      </c>
    </row>
    <row r="1186" spans="3:6">
      <c r="C1186" s="178" t="s">
        <v>1312</v>
      </c>
      <c r="D1186" s="177">
        <v>15000000</v>
      </c>
      <c r="E1186" s="177">
        <v>19000000</v>
      </c>
      <c r="F1186" s="177">
        <v>16376421.25</v>
      </c>
    </row>
    <row r="1187" spans="3:6">
      <c r="C1187" s="178" t="s">
        <v>1313</v>
      </c>
      <c r="D1187" s="177">
        <v>9000000</v>
      </c>
      <c r="E1187" s="177">
        <v>2300000</v>
      </c>
      <c r="F1187" s="177">
        <v>0</v>
      </c>
    </row>
    <row r="1188" spans="3:6">
      <c r="C1188" s="178" t="s">
        <v>1314</v>
      </c>
      <c r="D1188" s="177">
        <v>183602467</v>
      </c>
      <c r="E1188" s="177">
        <v>152817518</v>
      </c>
      <c r="F1188" s="177">
        <v>152702627.92999998</v>
      </c>
    </row>
    <row r="1189" spans="3:6">
      <c r="C1189" s="178" t="s">
        <v>1315</v>
      </c>
      <c r="D1189" s="177">
        <v>498000</v>
      </c>
      <c r="E1189" s="177">
        <v>0</v>
      </c>
      <c r="F1189" s="177">
        <v>0</v>
      </c>
    </row>
    <row r="1190" spans="3:6">
      <c r="C1190" s="178" t="s">
        <v>1316</v>
      </c>
      <c r="D1190" s="177">
        <v>0</v>
      </c>
      <c r="E1190" s="177">
        <v>626428.02</v>
      </c>
      <c r="F1190" s="177">
        <v>626428.02</v>
      </c>
    </row>
    <row r="1191" spans="3:6">
      <c r="C1191" s="178" t="s">
        <v>1317</v>
      </c>
      <c r="D1191" s="177">
        <v>498000</v>
      </c>
      <c r="E1191" s="177">
        <v>0</v>
      </c>
      <c r="F1191" s="177">
        <v>0</v>
      </c>
    </row>
    <row r="1192" spans="3:6">
      <c r="C1192" s="178" t="s">
        <v>1318</v>
      </c>
      <c r="D1192" s="177">
        <v>0</v>
      </c>
      <c r="E1192" s="177">
        <v>6577575.5999999996</v>
      </c>
      <c r="F1192" s="177">
        <v>6239852.1600000001</v>
      </c>
    </row>
    <row r="1193" spans="3:6">
      <c r="C1193" s="178" t="s">
        <v>1319</v>
      </c>
      <c r="D1193" s="177">
        <v>0</v>
      </c>
      <c r="E1193" s="177">
        <v>3267327.41</v>
      </c>
      <c r="F1193" s="177">
        <v>3267326.41</v>
      </c>
    </row>
    <row r="1194" spans="3:6">
      <c r="C1194" s="67" t="s">
        <v>348</v>
      </c>
      <c r="D1194" s="167">
        <v>1670250027</v>
      </c>
      <c r="E1194" s="167">
        <v>1117457359.7</v>
      </c>
      <c r="F1194" s="167">
        <v>1000059971.0299999</v>
      </c>
    </row>
    <row r="1195" spans="3:6">
      <c r="C1195" s="176" t="s">
        <v>322</v>
      </c>
      <c r="D1195" s="177">
        <v>1328199092</v>
      </c>
      <c r="E1195" s="177">
        <v>1002708390.08</v>
      </c>
      <c r="F1195" s="177">
        <v>946645531.75999987</v>
      </c>
    </row>
    <row r="1196" spans="3:6">
      <c r="C1196" s="178" t="s">
        <v>1320</v>
      </c>
      <c r="D1196" s="177">
        <v>21411478</v>
      </c>
      <c r="E1196" s="177">
        <v>17302525.509999998</v>
      </c>
      <c r="F1196" s="177">
        <v>17302523.98</v>
      </c>
    </row>
    <row r="1197" spans="3:6">
      <c r="C1197" s="178" t="s">
        <v>1321</v>
      </c>
      <c r="D1197" s="177">
        <v>44000000</v>
      </c>
      <c r="E1197" s="177">
        <v>0</v>
      </c>
      <c r="F1197" s="177">
        <v>0</v>
      </c>
    </row>
    <row r="1198" spans="3:6">
      <c r="C1198" s="178" t="s">
        <v>1322</v>
      </c>
      <c r="D1198" s="177">
        <v>1111230</v>
      </c>
      <c r="E1198" s="177">
        <v>3242861</v>
      </c>
      <c r="F1198" s="177">
        <v>1794263.74</v>
      </c>
    </row>
    <row r="1199" spans="3:6">
      <c r="C1199" s="178" t="s">
        <v>1903</v>
      </c>
      <c r="D1199" s="177">
        <v>0</v>
      </c>
      <c r="E1199" s="177">
        <v>7500000</v>
      </c>
      <c r="F1199" s="177">
        <v>722366.5</v>
      </c>
    </row>
    <row r="1200" spans="3:6">
      <c r="C1200" s="178" t="s">
        <v>1323</v>
      </c>
      <c r="D1200" s="177">
        <v>0</v>
      </c>
      <c r="E1200" s="177">
        <v>15561119.23</v>
      </c>
      <c r="F1200" s="177">
        <v>15561119.16</v>
      </c>
    </row>
    <row r="1201" spans="3:6">
      <c r="C1201" s="178" t="s">
        <v>1324</v>
      </c>
      <c r="D1201" s="177">
        <v>8000000</v>
      </c>
      <c r="E1201" s="177">
        <v>3246634</v>
      </c>
      <c r="F1201" s="177">
        <v>3246533.91</v>
      </c>
    </row>
    <row r="1202" spans="3:6">
      <c r="C1202" s="178" t="s">
        <v>2033</v>
      </c>
      <c r="D1202" s="177">
        <v>0</v>
      </c>
      <c r="E1202" s="177">
        <v>154700</v>
      </c>
      <c r="F1202" s="177">
        <v>0</v>
      </c>
    </row>
    <row r="1203" spans="3:6">
      <c r="C1203" s="178" t="s">
        <v>1325</v>
      </c>
      <c r="D1203" s="177">
        <v>5001203</v>
      </c>
      <c r="E1203" s="177">
        <v>100.99</v>
      </c>
      <c r="F1203" s="177">
        <v>0</v>
      </c>
    </row>
    <row r="1204" spans="3:6">
      <c r="C1204" s="178" t="s">
        <v>1326</v>
      </c>
      <c r="D1204" s="177">
        <v>7256885</v>
      </c>
      <c r="E1204" s="177">
        <v>102393.07</v>
      </c>
      <c r="F1204" s="177">
        <v>0</v>
      </c>
    </row>
    <row r="1205" spans="3:6">
      <c r="C1205" s="178" t="s">
        <v>1327</v>
      </c>
      <c r="D1205" s="177">
        <v>7262350</v>
      </c>
      <c r="E1205" s="177">
        <v>100</v>
      </c>
      <c r="F1205" s="177">
        <v>0</v>
      </c>
    </row>
    <row r="1206" spans="3:6">
      <c r="C1206" s="178" t="s">
        <v>1328</v>
      </c>
      <c r="D1206" s="177">
        <v>3000000</v>
      </c>
      <c r="E1206" s="177">
        <v>3644</v>
      </c>
      <c r="F1206" s="177">
        <v>0</v>
      </c>
    </row>
    <row r="1207" spans="3:6">
      <c r="C1207" s="178" t="s">
        <v>1921</v>
      </c>
      <c r="D1207" s="177">
        <v>0</v>
      </c>
      <c r="E1207" s="177">
        <v>4700000</v>
      </c>
      <c r="F1207" s="177">
        <v>1771332.79</v>
      </c>
    </row>
    <row r="1208" spans="3:6">
      <c r="C1208" s="178" t="s">
        <v>1922</v>
      </c>
      <c r="D1208" s="177">
        <v>0</v>
      </c>
      <c r="E1208" s="177">
        <v>5500000</v>
      </c>
      <c r="F1208" s="177">
        <v>2609577.71</v>
      </c>
    </row>
    <row r="1209" spans="3:6">
      <c r="C1209" s="178" t="s">
        <v>1923</v>
      </c>
      <c r="D1209" s="177">
        <v>0</v>
      </c>
      <c r="E1209" s="177">
        <v>2913010</v>
      </c>
      <c r="F1209" s="177">
        <v>443205.26</v>
      </c>
    </row>
    <row r="1210" spans="3:6">
      <c r="C1210" s="178" t="s">
        <v>1329</v>
      </c>
      <c r="D1210" s="177">
        <v>4989515</v>
      </c>
      <c r="E1210" s="177">
        <v>2344160</v>
      </c>
      <c r="F1210" s="177">
        <v>1871327.98</v>
      </c>
    </row>
    <row r="1211" spans="3:6">
      <c r="C1211" s="178" t="s">
        <v>1330</v>
      </c>
      <c r="D1211" s="177">
        <v>7804941</v>
      </c>
      <c r="E1211" s="177">
        <v>5471050</v>
      </c>
      <c r="F1211" s="177">
        <v>5000000</v>
      </c>
    </row>
    <row r="1212" spans="3:6">
      <c r="C1212" s="178" t="s">
        <v>1331</v>
      </c>
      <c r="D1212" s="177">
        <v>3386383</v>
      </c>
      <c r="E1212" s="177">
        <v>80</v>
      </c>
      <c r="F1212" s="177">
        <v>0</v>
      </c>
    </row>
    <row r="1213" spans="3:6">
      <c r="C1213" s="178" t="s">
        <v>1990</v>
      </c>
      <c r="D1213" s="177">
        <v>0</v>
      </c>
      <c r="E1213" s="177">
        <v>3306492.4</v>
      </c>
      <c r="F1213" s="177">
        <v>0</v>
      </c>
    </row>
    <row r="1214" spans="3:6">
      <c r="C1214" s="178" t="s">
        <v>1332</v>
      </c>
      <c r="D1214" s="177">
        <v>56402241</v>
      </c>
      <c r="E1214" s="177">
        <v>30448303</v>
      </c>
      <c r="F1214" s="177">
        <v>21069703.41</v>
      </c>
    </row>
    <row r="1215" spans="3:6">
      <c r="C1215" s="178" t="s">
        <v>1333</v>
      </c>
      <c r="D1215" s="177">
        <v>19404819</v>
      </c>
      <c r="E1215" s="177">
        <v>17510132.399999999</v>
      </c>
      <c r="F1215" s="177">
        <v>11907995.75</v>
      </c>
    </row>
    <row r="1216" spans="3:6">
      <c r="C1216" s="178" t="s">
        <v>1334</v>
      </c>
      <c r="D1216" s="177">
        <v>5000000</v>
      </c>
      <c r="E1216" s="177">
        <v>0</v>
      </c>
      <c r="F1216" s="177">
        <v>0</v>
      </c>
    </row>
    <row r="1217" spans="3:6">
      <c r="C1217" s="178" t="s">
        <v>1335</v>
      </c>
      <c r="D1217" s="177">
        <v>1170135</v>
      </c>
      <c r="E1217" s="177">
        <v>4708079</v>
      </c>
      <c r="F1217" s="177">
        <v>0</v>
      </c>
    </row>
    <row r="1218" spans="3:6">
      <c r="C1218" s="178" t="s">
        <v>1336</v>
      </c>
      <c r="D1218" s="177">
        <v>16594591</v>
      </c>
      <c r="E1218" s="177">
        <v>107117.56</v>
      </c>
      <c r="F1218" s="177">
        <v>0</v>
      </c>
    </row>
    <row r="1219" spans="3:6">
      <c r="C1219" s="178" t="s">
        <v>1337</v>
      </c>
      <c r="D1219" s="177">
        <v>2469363</v>
      </c>
      <c r="E1219" s="177">
        <v>0</v>
      </c>
      <c r="F1219" s="177">
        <v>0</v>
      </c>
    </row>
    <row r="1220" spans="3:6">
      <c r="C1220" s="178" t="s">
        <v>1338</v>
      </c>
      <c r="D1220" s="177">
        <v>5042740</v>
      </c>
      <c r="E1220" s="177">
        <v>828512</v>
      </c>
      <c r="F1220" s="177">
        <v>0</v>
      </c>
    </row>
    <row r="1221" spans="3:6">
      <c r="C1221" s="178" t="s">
        <v>1339</v>
      </c>
      <c r="D1221" s="177">
        <v>111166406</v>
      </c>
      <c r="E1221" s="177">
        <v>62710227</v>
      </c>
      <c r="F1221" s="177">
        <v>62706220.340000004</v>
      </c>
    </row>
    <row r="1222" spans="3:6">
      <c r="C1222" s="178" t="s">
        <v>1340</v>
      </c>
      <c r="D1222" s="177">
        <v>56720062</v>
      </c>
      <c r="E1222" s="177">
        <v>46238877</v>
      </c>
      <c r="F1222" s="177">
        <v>45952976.5</v>
      </c>
    </row>
    <row r="1223" spans="3:6">
      <c r="C1223" s="178" t="s">
        <v>1341</v>
      </c>
      <c r="D1223" s="177">
        <v>5525987</v>
      </c>
      <c r="E1223" s="177">
        <v>2210394.6</v>
      </c>
      <c r="F1223" s="177">
        <v>0</v>
      </c>
    </row>
    <row r="1224" spans="3:6">
      <c r="C1224" s="178" t="s">
        <v>1342</v>
      </c>
      <c r="D1224" s="177">
        <v>40942547</v>
      </c>
      <c r="E1224" s="177">
        <v>33942820</v>
      </c>
      <c r="F1224" s="177">
        <v>33491436.850000001</v>
      </c>
    </row>
    <row r="1225" spans="3:6">
      <c r="C1225" s="178" t="s">
        <v>1343</v>
      </c>
      <c r="D1225" s="177">
        <v>6669416</v>
      </c>
      <c r="E1225" s="177">
        <v>300703.75</v>
      </c>
      <c r="F1225" s="177">
        <v>0</v>
      </c>
    </row>
    <row r="1226" spans="3:6">
      <c r="C1226" s="178" t="s">
        <v>1344</v>
      </c>
      <c r="D1226" s="177">
        <v>30000000</v>
      </c>
      <c r="E1226" s="177">
        <v>32441000</v>
      </c>
      <c r="F1226" s="177">
        <v>32440877.989999998</v>
      </c>
    </row>
    <row r="1227" spans="3:6">
      <c r="C1227" s="178" t="s">
        <v>1345</v>
      </c>
      <c r="D1227" s="177">
        <v>103374369</v>
      </c>
      <c r="E1227" s="177">
        <v>64990463</v>
      </c>
      <c r="F1227" s="177">
        <v>56409178.270000011</v>
      </c>
    </row>
    <row r="1228" spans="3:6">
      <c r="C1228" s="178" t="s">
        <v>1346</v>
      </c>
      <c r="D1228" s="177">
        <v>13511580</v>
      </c>
      <c r="E1228" s="177">
        <v>8564105</v>
      </c>
      <c r="F1228" s="177">
        <v>7779160.9500000002</v>
      </c>
    </row>
    <row r="1229" spans="3:6">
      <c r="C1229" s="178" t="s">
        <v>1347</v>
      </c>
      <c r="D1229" s="177">
        <v>538658</v>
      </c>
      <c r="E1229" s="177">
        <v>0</v>
      </c>
      <c r="F1229" s="177">
        <v>0</v>
      </c>
    </row>
    <row r="1230" spans="3:6">
      <c r="C1230" s="178" t="s">
        <v>2034</v>
      </c>
      <c r="D1230" s="177">
        <v>0</v>
      </c>
      <c r="E1230" s="177">
        <v>1595243</v>
      </c>
      <c r="F1230" s="177">
        <v>1595141.89</v>
      </c>
    </row>
    <row r="1231" spans="3:6">
      <c r="C1231" s="178" t="s">
        <v>1348</v>
      </c>
      <c r="D1231" s="177">
        <v>67056947</v>
      </c>
      <c r="E1231" s="177">
        <v>43264770</v>
      </c>
      <c r="F1231" s="177">
        <v>42264667.939999998</v>
      </c>
    </row>
    <row r="1232" spans="3:6">
      <c r="C1232" s="178" t="s">
        <v>2035</v>
      </c>
      <c r="D1232" s="177">
        <v>0</v>
      </c>
      <c r="E1232" s="177">
        <v>336370</v>
      </c>
      <c r="F1232" s="177">
        <v>336268</v>
      </c>
    </row>
    <row r="1233" spans="3:6">
      <c r="C1233" s="178" t="s">
        <v>1349</v>
      </c>
      <c r="D1233" s="177">
        <v>155656045</v>
      </c>
      <c r="E1233" s="177">
        <v>98518734.609999999</v>
      </c>
      <c r="F1233" s="177">
        <v>97788472.669999987</v>
      </c>
    </row>
    <row r="1234" spans="3:6">
      <c r="C1234" s="178" t="s">
        <v>1350</v>
      </c>
      <c r="D1234" s="177">
        <v>8000000</v>
      </c>
      <c r="E1234" s="177">
        <v>61972</v>
      </c>
      <c r="F1234" s="177">
        <v>0</v>
      </c>
    </row>
    <row r="1235" spans="3:6">
      <c r="C1235" s="178" t="s">
        <v>1351</v>
      </c>
      <c r="D1235" s="177">
        <v>230794055</v>
      </c>
      <c r="E1235" s="177">
        <v>252290085.96000001</v>
      </c>
      <c r="F1235" s="177">
        <v>252290084.66</v>
      </c>
    </row>
    <row r="1236" spans="3:6">
      <c r="C1236" s="178" t="s">
        <v>1352</v>
      </c>
      <c r="D1236" s="177">
        <v>103935146</v>
      </c>
      <c r="E1236" s="177">
        <v>92527881</v>
      </c>
      <c r="F1236" s="177">
        <v>92527366.519999996</v>
      </c>
    </row>
    <row r="1237" spans="3:6">
      <c r="C1237" s="178" t="s">
        <v>1353</v>
      </c>
      <c r="D1237" s="177">
        <v>135000000</v>
      </c>
      <c r="E1237" s="177">
        <v>137763729</v>
      </c>
      <c r="F1237" s="177">
        <v>137763728.99000001</v>
      </c>
    </row>
    <row r="1238" spans="3:6">
      <c r="C1238" s="178" t="s">
        <v>1354</v>
      </c>
      <c r="D1238" s="177">
        <v>40000000</v>
      </c>
      <c r="E1238" s="177">
        <v>0</v>
      </c>
      <c r="F1238" s="177">
        <v>0</v>
      </c>
    </row>
    <row r="1239" spans="3:6">
      <c r="C1239" s="176" t="s">
        <v>323</v>
      </c>
      <c r="D1239" s="177">
        <v>67749732</v>
      </c>
      <c r="E1239" s="177">
        <v>114748966.62</v>
      </c>
      <c r="F1239" s="177">
        <v>53414439.269999996</v>
      </c>
    </row>
    <row r="1240" spans="3:6">
      <c r="C1240" s="178" t="s">
        <v>1355</v>
      </c>
      <c r="D1240" s="177">
        <v>57208005</v>
      </c>
      <c r="E1240" s="177">
        <v>77791018.230000004</v>
      </c>
      <c r="F1240" s="177">
        <v>37695200.359999999</v>
      </c>
    </row>
    <row r="1241" spans="3:6">
      <c r="C1241" s="178" t="s">
        <v>1356</v>
      </c>
      <c r="D1241" s="177">
        <v>3555960</v>
      </c>
      <c r="E1241" s="177">
        <v>960</v>
      </c>
      <c r="F1241" s="177">
        <v>0</v>
      </c>
    </row>
    <row r="1242" spans="3:6">
      <c r="C1242" s="178" t="s">
        <v>1357</v>
      </c>
      <c r="D1242" s="177">
        <v>6985767</v>
      </c>
      <c r="E1242" s="177">
        <v>6985767</v>
      </c>
      <c r="F1242" s="177">
        <v>0</v>
      </c>
    </row>
    <row r="1243" spans="3:6">
      <c r="C1243" s="178" t="s">
        <v>1358</v>
      </c>
      <c r="D1243" s="177">
        <v>0</v>
      </c>
      <c r="E1243" s="177">
        <v>18047821.41</v>
      </c>
      <c r="F1243" s="177">
        <v>15719238.91</v>
      </c>
    </row>
    <row r="1244" spans="3:6">
      <c r="C1244" s="178" t="s">
        <v>1992</v>
      </c>
      <c r="D1244" s="177">
        <v>0</v>
      </c>
      <c r="E1244" s="177">
        <v>11923399.98</v>
      </c>
      <c r="F1244" s="177">
        <v>0</v>
      </c>
    </row>
    <row r="1245" spans="3:6">
      <c r="C1245" s="176" t="s">
        <v>325</v>
      </c>
      <c r="D1245" s="177">
        <v>274301203</v>
      </c>
      <c r="E1245" s="177">
        <v>3</v>
      </c>
      <c r="F1245" s="177">
        <v>0</v>
      </c>
    </row>
    <row r="1246" spans="3:6">
      <c r="C1246" s="178" t="s">
        <v>1359</v>
      </c>
      <c r="D1246" s="177">
        <v>274301203</v>
      </c>
      <c r="E1246" s="177">
        <v>3</v>
      </c>
      <c r="F1246" s="177">
        <v>0</v>
      </c>
    </row>
    <row r="1247" spans="3:6">
      <c r="C1247" s="67" t="s">
        <v>349</v>
      </c>
      <c r="D1247" s="167">
        <v>4088437272</v>
      </c>
      <c r="E1247" s="167">
        <v>3714070657.0100002</v>
      </c>
      <c r="F1247" s="167">
        <v>3064124823.3500004</v>
      </c>
    </row>
    <row r="1248" spans="3:6">
      <c r="C1248" s="176" t="s">
        <v>322</v>
      </c>
      <c r="D1248" s="177">
        <v>691977336</v>
      </c>
      <c r="E1248" s="177">
        <v>784921918.82000017</v>
      </c>
      <c r="F1248" s="177">
        <v>766300858.27999997</v>
      </c>
    </row>
    <row r="1249" spans="3:6">
      <c r="C1249" s="178" t="s">
        <v>1360</v>
      </c>
      <c r="D1249" s="177">
        <v>34603615</v>
      </c>
      <c r="E1249" s="177">
        <v>0</v>
      </c>
      <c r="F1249" s="177">
        <v>0</v>
      </c>
    </row>
    <row r="1250" spans="3:6">
      <c r="C1250" s="178" t="s">
        <v>1361</v>
      </c>
      <c r="D1250" s="177">
        <v>21000000</v>
      </c>
      <c r="E1250" s="177">
        <v>14132286</v>
      </c>
      <c r="F1250" s="177">
        <v>14132285.48</v>
      </c>
    </row>
    <row r="1251" spans="3:6">
      <c r="C1251" s="178" t="s">
        <v>1956</v>
      </c>
      <c r="D1251" s="177">
        <v>0</v>
      </c>
      <c r="E1251" s="177">
        <v>0</v>
      </c>
      <c r="F1251" s="177">
        <v>0</v>
      </c>
    </row>
    <row r="1252" spans="3:6">
      <c r="C1252" s="178" t="s">
        <v>1362</v>
      </c>
      <c r="D1252" s="177">
        <v>73507758</v>
      </c>
      <c r="E1252" s="177">
        <v>0</v>
      </c>
      <c r="F1252" s="177">
        <v>0</v>
      </c>
    </row>
    <row r="1253" spans="3:6">
      <c r="C1253" s="178" t="s">
        <v>1363</v>
      </c>
      <c r="D1253" s="177">
        <v>84027878</v>
      </c>
      <c r="E1253" s="177">
        <v>270851872</v>
      </c>
      <c r="F1253" s="177">
        <v>268822745</v>
      </c>
    </row>
    <row r="1254" spans="3:6">
      <c r="C1254" s="178" t="s">
        <v>1364</v>
      </c>
      <c r="D1254" s="177">
        <v>51610779</v>
      </c>
      <c r="E1254" s="177">
        <v>57527590.590000004</v>
      </c>
      <c r="F1254" s="177">
        <v>57527590.590000004</v>
      </c>
    </row>
    <row r="1255" spans="3:6">
      <c r="C1255" s="178" t="s">
        <v>1365</v>
      </c>
      <c r="D1255" s="177">
        <v>2542220</v>
      </c>
      <c r="E1255" s="177">
        <v>111689.92</v>
      </c>
      <c r="F1255" s="177">
        <v>0</v>
      </c>
    </row>
    <row r="1256" spans="3:6">
      <c r="C1256" s="178" t="s">
        <v>1366</v>
      </c>
      <c r="D1256" s="177">
        <v>2542220</v>
      </c>
      <c r="E1256" s="177">
        <v>111689.92</v>
      </c>
      <c r="F1256" s="177">
        <v>0</v>
      </c>
    </row>
    <row r="1257" spans="3:6">
      <c r="C1257" s="178" t="s">
        <v>1367</v>
      </c>
      <c r="D1257" s="177">
        <v>2523769</v>
      </c>
      <c r="E1257" s="177">
        <v>110805.28</v>
      </c>
      <c r="F1257" s="177">
        <v>0</v>
      </c>
    </row>
    <row r="1258" spans="3:6">
      <c r="C1258" s="178" t="s">
        <v>1368</v>
      </c>
      <c r="D1258" s="177">
        <v>6071992</v>
      </c>
      <c r="E1258" s="177">
        <v>113945.88</v>
      </c>
      <c r="F1258" s="177">
        <v>0</v>
      </c>
    </row>
    <row r="1259" spans="3:6">
      <c r="C1259" s="178" t="s">
        <v>1369</v>
      </c>
      <c r="D1259" s="177">
        <v>3689328</v>
      </c>
      <c r="E1259" s="177">
        <v>114053.23</v>
      </c>
      <c r="F1259" s="177">
        <v>0</v>
      </c>
    </row>
    <row r="1260" spans="3:6">
      <c r="C1260" s="178" t="s">
        <v>1370</v>
      </c>
      <c r="D1260" s="177">
        <v>3689328</v>
      </c>
      <c r="E1260" s="177">
        <v>114053.23</v>
      </c>
      <c r="F1260" s="177">
        <v>0</v>
      </c>
    </row>
    <row r="1261" spans="3:6">
      <c r="C1261" s="178" t="s">
        <v>1371</v>
      </c>
      <c r="D1261" s="177">
        <v>3689328</v>
      </c>
      <c r="E1261" s="177">
        <v>114053.23</v>
      </c>
      <c r="F1261" s="177">
        <v>0</v>
      </c>
    </row>
    <row r="1262" spans="3:6">
      <c r="C1262" s="178" t="s">
        <v>1372</v>
      </c>
      <c r="D1262" s="177">
        <v>2523767</v>
      </c>
      <c r="E1262" s="177">
        <v>2310804.69</v>
      </c>
      <c r="F1262" s="177">
        <v>2161509.2000000002</v>
      </c>
    </row>
    <row r="1263" spans="3:6">
      <c r="C1263" s="178" t="s">
        <v>1373</v>
      </c>
      <c r="D1263" s="177">
        <v>3689328</v>
      </c>
      <c r="E1263" s="177">
        <v>114053.23</v>
      </c>
      <c r="F1263" s="177">
        <v>0</v>
      </c>
    </row>
    <row r="1264" spans="3:6">
      <c r="C1264" s="178" t="s">
        <v>1374</v>
      </c>
      <c r="D1264" s="177">
        <v>3689328</v>
      </c>
      <c r="E1264" s="177">
        <v>3314053.23</v>
      </c>
      <c r="F1264" s="177">
        <v>3199957.12</v>
      </c>
    </row>
    <row r="1265" spans="3:6">
      <c r="C1265" s="178" t="s">
        <v>1375</v>
      </c>
      <c r="D1265" s="177">
        <v>3689328</v>
      </c>
      <c r="E1265" s="177">
        <v>3314053.23</v>
      </c>
      <c r="F1265" s="177">
        <v>3199955.93</v>
      </c>
    </row>
    <row r="1266" spans="3:6">
      <c r="C1266" s="178" t="s">
        <v>1376</v>
      </c>
      <c r="D1266" s="177">
        <v>1407491</v>
      </c>
      <c r="E1266" s="177">
        <v>107294</v>
      </c>
      <c r="F1266" s="177">
        <v>0</v>
      </c>
    </row>
    <row r="1267" spans="3:6">
      <c r="C1267" s="178" t="s">
        <v>1377</v>
      </c>
      <c r="D1267" s="177">
        <v>2113557</v>
      </c>
      <c r="E1267" s="177">
        <v>100</v>
      </c>
      <c r="F1267" s="177">
        <v>0</v>
      </c>
    </row>
    <row r="1268" spans="3:6">
      <c r="C1268" s="178" t="s">
        <v>1378</v>
      </c>
      <c r="D1268" s="177">
        <v>5103177</v>
      </c>
      <c r="E1268" s="177">
        <v>4887842</v>
      </c>
      <c r="F1268" s="177">
        <v>0</v>
      </c>
    </row>
    <row r="1269" spans="3:6">
      <c r="C1269" s="178" t="s">
        <v>1379</v>
      </c>
      <c r="D1269" s="177">
        <v>6071992</v>
      </c>
      <c r="E1269" s="177">
        <v>113945.88</v>
      </c>
      <c r="F1269" s="177">
        <v>0</v>
      </c>
    </row>
    <row r="1270" spans="3:6">
      <c r="C1270" s="178" t="s">
        <v>1380</v>
      </c>
      <c r="D1270" s="177">
        <v>3609752</v>
      </c>
      <c r="E1270" s="177">
        <v>111268.2</v>
      </c>
      <c r="F1270" s="177">
        <v>0</v>
      </c>
    </row>
    <row r="1271" spans="3:6">
      <c r="C1271" s="178" t="s">
        <v>1381</v>
      </c>
      <c r="D1271" s="177">
        <v>3689328</v>
      </c>
      <c r="E1271" s="177">
        <v>114053.23</v>
      </c>
      <c r="F1271" s="177">
        <v>0</v>
      </c>
    </row>
    <row r="1272" spans="3:6">
      <c r="C1272" s="178" t="s">
        <v>1382</v>
      </c>
      <c r="D1272" s="177">
        <v>59238928</v>
      </c>
      <c r="E1272" s="177">
        <v>49101627</v>
      </c>
      <c r="F1272" s="177">
        <v>49091663.280000001</v>
      </c>
    </row>
    <row r="1273" spans="3:6">
      <c r="C1273" s="178" t="s">
        <v>1383</v>
      </c>
      <c r="D1273" s="177">
        <v>92860473</v>
      </c>
      <c r="E1273" s="177">
        <v>72300627</v>
      </c>
      <c r="F1273" s="177">
        <v>72286709</v>
      </c>
    </row>
    <row r="1274" spans="3:6">
      <c r="C1274" s="178" t="s">
        <v>1384</v>
      </c>
      <c r="D1274" s="177">
        <v>3689328</v>
      </c>
      <c r="E1274" s="177">
        <v>3258659</v>
      </c>
      <c r="F1274" s="177">
        <v>2466913.7799999998</v>
      </c>
    </row>
    <row r="1275" spans="3:6">
      <c r="C1275" s="178" t="s">
        <v>1385</v>
      </c>
      <c r="D1275" s="177">
        <v>6071992</v>
      </c>
      <c r="E1275" s="177">
        <v>5425988</v>
      </c>
      <c r="F1275" s="177">
        <v>5139448.74</v>
      </c>
    </row>
    <row r="1276" spans="3:6">
      <c r="C1276" s="178" t="s">
        <v>1386</v>
      </c>
      <c r="D1276" s="177">
        <v>57592521</v>
      </c>
      <c r="E1276" s="177">
        <v>41038580</v>
      </c>
      <c r="F1276" s="177">
        <v>41035956</v>
      </c>
    </row>
    <row r="1277" spans="3:6">
      <c r="C1277" s="178" t="s">
        <v>1888</v>
      </c>
      <c r="D1277" s="177">
        <v>0</v>
      </c>
      <c r="E1277" s="177">
        <v>45026357</v>
      </c>
      <c r="F1277" s="177">
        <v>42131836.540000007</v>
      </c>
    </row>
    <row r="1278" spans="3:6">
      <c r="C1278" s="178" t="s">
        <v>1387</v>
      </c>
      <c r="D1278" s="177">
        <v>10000000</v>
      </c>
      <c r="E1278" s="177">
        <v>0</v>
      </c>
      <c r="F1278" s="177">
        <v>0</v>
      </c>
    </row>
    <row r="1279" spans="3:6">
      <c r="C1279" s="178" t="s">
        <v>1388</v>
      </c>
      <c r="D1279" s="177">
        <v>137438831</v>
      </c>
      <c r="E1279" s="177">
        <v>197412042</v>
      </c>
      <c r="F1279" s="177">
        <v>196224287.62</v>
      </c>
    </row>
    <row r="1280" spans="3:6">
      <c r="C1280" s="178" t="s">
        <v>1390</v>
      </c>
      <c r="D1280" s="177">
        <v>0</v>
      </c>
      <c r="E1280" s="177">
        <v>13668531.85</v>
      </c>
      <c r="F1280" s="177">
        <v>8880000</v>
      </c>
    </row>
    <row r="1281" spans="3:6">
      <c r="C1281" s="176" t="s">
        <v>323</v>
      </c>
      <c r="D1281" s="177">
        <v>240959936</v>
      </c>
      <c r="E1281" s="177">
        <v>50504787</v>
      </c>
      <c r="F1281" s="177">
        <v>50503325.159999996</v>
      </c>
    </row>
    <row r="1282" spans="3:6">
      <c r="C1282" s="178" t="s">
        <v>1389</v>
      </c>
      <c r="D1282" s="177">
        <v>207951833</v>
      </c>
      <c r="E1282" s="177">
        <v>22149180</v>
      </c>
      <c r="F1282" s="177">
        <v>22147719.149999999</v>
      </c>
    </row>
    <row r="1283" spans="3:6">
      <c r="C1283" s="178" t="s">
        <v>1390</v>
      </c>
      <c r="D1283" s="177">
        <v>33008103</v>
      </c>
      <c r="E1283" s="177">
        <v>28355607</v>
      </c>
      <c r="F1283" s="177">
        <v>28355606.010000002</v>
      </c>
    </row>
    <row r="1284" spans="3:6">
      <c r="C1284" s="176" t="s">
        <v>324</v>
      </c>
      <c r="D1284" s="177">
        <v>0</v>
      </c>
      <c r="E1284" s="177">
        <v>13394345</v>
      </c>
      <c r="F1284" s="177">
        <v>13394340.99</v>
      </c>
    </row>
    <row r="1285" spans="3:6">
      <c r="C1285" s="178" t="s">
        <v>1363</v>
      </c>
      <c r="D1285" s="177">
        <v>0</v>
      </c>
      <c r="E1285" s="177">
        <v>13394345</v>
      </c>
      <c r="F1285" s="177">
        <v>13394340.99</v>
      </c>
    </row>
    <row r="1286" spans="3:6">
      <c r="C1286" s="176" t="s">
        <v>325</v>
      </c>
      <c r="D1286" s="177">
        <v>3155500000</v>
      </c>
      <c r="E1286" s="177">
        <v>2865249606.1900001</v>
      </c>
      <c r="F1286" s="177">
        <v>2233926298.9200001</v>
      </c>
    </row>
    <row r="1287" spans="3:6">
      <c r="C1287" s="178" t="s">
        <v>1361</v>
      </c>
      <c r="D1287" s="177">
        <v>0</v>
      </c>
      <c r="E1287" s="177">
        <v>4788531.8499999996</v>
      </c>
      <c r="F1287" s="177">
        <v>4788531.8499999996</v>
      </c>
    </row>
    <row r="1288" spans="3:6">
      <c r="C1288" s="178" t="s">
        <v>1391</v>
      </c>
      <c r="D1288" s="177">
        <v>3155500000</v>
      </c>
      <c r="E1288" s="177">
        <v>2860461074.3400002</v>
      </c>
      <c r="F1288" s="177">
        <v>2229137767.0700002</v>
      </c>
    </row>
    <row r="1289" spans="3:6">
      <c r="C1289" s="67" t="s">
        <v>350</v>
      </c>
      <c r="D1289" s="167">
        <v>3391840772</v>
      </c>
      <c r="E1289" s="167">
        <v>4863376343.3600006</v>
      </c>
      <c r="F1289" s="167">
        <v>4035473830.480001</v>
      </c>
    </row>
    <row r="1290" spans="3:6">
      <c r="C1290" s="176" t="s">
        <v>322</v>
      </c>
      <c r="D1290" s="177">
        <v>3044735772</v>
      </c>
      <c r="E1290" s="177">
        <v>3292265728.3600001</v>
      </c>
      <c r="F1290" s="177">
        <v>3076953131.230001</v>
      </c>
    </row>
    <row r="1291" spans="3:6">
      <c r="C1291" s="178" t="s">
        <v>1392</v>
      </c>
      <c r="D1291" s="177">
        <v>100001</v>
      </c>
      <c r="E1291" s="177">
        <v>637674826.59000003</v>
      </c>
      <c r="F1291" s="177">
        <v>637674825.72000003</v>
      </c>
    </row>
    <row r="1292" spans="3:6">
      <c r="C1292" s="178" t="s">
        <v>1393</v>
      </c>
      <c r="D1292" s="177">
        <v>887087444</v>
      </c>
      <c r="E1292" s="177">
        <v>0</v>
      </c>
      <c r="F1292" s="177">
        <v>0</v>
      </c>
    </row>
    <row r="1293" spans="3:6">
      <c r="C1293" s="178" t="s">
        <v>1394</v>
      </c>
      <c r="D1293" s="177">
        <v>130146458</v>
      </c>
      <c r="E1293" s="177">
        <v>27327484</v>
      </c>
      <c r="F1293" s="177">
        <v>27257326.48</v>
      </c>
    </row>
    <row r="1294" spans="3:6">
      <c r="C1294" s="178" t="s">
        <v>1395</v>
      </c>
      <c r="D1294" s="177">
        <v>0</v>
      </c>
      <c r="E1294" s="177">
        <v>44572767.579999998</v>
      </c>
      <c r="F1294" s="177">
        <v>44572767.579999998</v>
      </c>
    </row>
    <row r="1295" spans="3:6">
      <c r="C1295" s="178" t="s">
        <v>1975</v>
      </c>
      <c r="D1295" s="177">
        <v>0</v>
      </c>
      <c r="E1295" s="177">
        <v>10968573.09</v>
      </c>
      <c r="F1295" s="177">
        <v>9873276.2200000007</v>
      </c>
    </row>
    <row r="1296" spans="3:6">
      <c r="C1296" s="178" t="s">
        <v>1396</v>
      </c>
      <c r="D1296" s="177">
        <v>11196288</v>
      </c>
      <c r="E1296" s="177">
        <v>0</v>
      </c>
      <c r="F1296" s="177">
        <v>0</v>
      </c>
    </row>
    <row r="1297" spans="3:6">
      <c r="C1297" s="178" t="s">
        <v>1397</v>
      </c>
      <c r="D1297" s="177">
        <v>16077858</v>
      </c>
      <c r="E1297" s="177">
        <v>16077858</v>
      </c>
      <c r="F1297" s="177">
        <v>0</v>
      </c>
    </row>
    <row r="1298" spans="3:6">
      <c r="C1298" s="178" t="s">
        <v>1398</v>
      </c>
      <c r="D1298" s="177">
        <v>3492752</v>
      </c>
      <c r="E1298" s="177">
        <v>0</v>
      </c>
      <c r="F1298" s="177">
        <v>0</v>
      </c>
    </row>
    <row r="1299" spans="3:6">
      <c r="C1299" s="178" t="s">
        <v>1399</v>
      </c>
      <c r="D1299" s="177">
        <v>3835091</v>
      </c>
      <c r="E1299" s="177">
        <v>3505973.62</v>
      </c>
      <c r="F1299" s="177">
        <v>3452415.58</v>
      </c>
    </row>
    <row r="1300" spans="3:6">
      <c r="C1300" s="178" t="s">
        <v>1400</v>
      </c>
      <c r="D1300" s="177">
        <v>2783204</v>
      </c>
      <c r="E1300" s="177">
        <v>42339477.920000002</v>
      </c>
      <c r="F1300" s="177">
        <v>21474113.07</v>
      </c>
    </row>
    <row r="1301" spans="3:6">
      <c r="C1301" s="178" t="s">
        <v>1401</v>
      </c>
      <c r="D1301" s="177">
        <v>1521692</v>
      </c>
      <c r="E1301" s="177">
        <v>1521692</v>
      </c>
      <c r="F1301" s="177">
        <v>0</v>
      </c>
    </row>
    <row r="1302" spans="3:6">
      <c r="C1302" s="178" t="s">
        <v>1402</v>
      </c>
      <c r="D1302" s="177">
        <v>10000000</v>
      </c>
      <c r="E1302" s="177">
        <v>16122535.310000001</v>
      </c>
      <c r="F1302" s="177">
        <v>12358064.9</v>
      </c>
    </row>
    <row r="1303" spans="3:6">
      <c r="C1303" s="178" t="s">
        <v>1403</v>
      </c>
      <c r="D1303" s="177">
        <v>0</v>
      </c>
      <c r="E1303" s="177">
        <v>5874389.9800000004</v>
      </c>
      <c r="F1303" s="177">
        <v>5873979.1100000003</v>
      </c>
    </row>
    <row r="1304" spans="3:6">
      <c r="C1304" s="178" t="s">
        <v>1404</v>
      </c>
      <c r="D1304" s="177">
        <v>75000000</v>
      </c>
      <c r="E1304" s="177">
        <v>97610532.609999985</v>
      </c>
      <c r="F1304" s="177">
        <v>76036455.939999998</v>
      </c>
    </row>
    <row r="1305" spans="3:6">
      <c r="C1305" s="178" t="s">
        <v>1405</v>
      </c>
      <c r="D1305" s="177">
        <v>131058</v>
      </c>
      <c r="E1305" s="177">
        <v>0</v>
      </c>
      <c r="F1305" s="177">
        <v>0</v>
      </c>
    </row>
    <row r="1306" spans="3:6">
      <c r="C1306" s="178" t="s">
        <v>1406</v>
      </c>
      <c r="D1306" s="177">
        <v>50250419</v>
      </c>
      <c r="E1306" s="177">
        <v>37337058</v>
      </c>
      <c r="F1306" s="177">
        <v>37336793.980000004</v>
      </c>
    </row>
    <row r="1307" spans="3:6">
      <c r="C1307" s="178" t="s">
        <v>1407</v>
      </c>
      <c r="D1307" s="177">
        <v>45904305</v>
      </c>
      <c r="E1307" s="177">
        <v>30978472</v>
      </c>
      <c r="F1307" s="177">
        <v>30968322.100000001</v>
      </c>
    </row>
    <row r="1308" spans="3:6">
      <c r="C1308" s="178" t="s">
        <v>1408</v>
      </c>
      <c r="D1308" s="177">
        <v>70496679</v>
      </c>
      <c r="E1308" s="177">
        <v>65420853</v>
      </c>
      <c r="F1308" s="177">
        <v>65418447.719999999</v>
      </c>
    </row>
    <row r="1309" spans="3:6">
      <c r="C1309" s="178" t="s">
        <v>1409</v>
      </c>
      <c r="D1309" s="177">
        <v>9261623</v>
      </c>
      <c r="E1309" s="177">
        <v>0</v>
      </c>
      <c r="F1309" s="177">
        <v>0</v>
      </c>
    </row>
    <row r="1310" spans="3:6">
      <c r="C1310" s="178" t="s">
        <v>1410</v>
      </c>
      <c r="D1310" s="177">
        <v>0</v>
      </c>
      <c r="E1310" s="177">
        <v>866541.69</v>
      </c>
      <c r="F1310" s="177">
        <v>0</v>
      </c>
    </row>
    <row r="1311" spans="3:6">
      <c r="C1311" s="178" t="s">
        <v>1889</v>
      </c>
      <c r="D1311" s="177">
        <v>0</v>
      </c>
      <c r="E1311" s="177">
        <v>1519020</v>
      </c>
      <c r="F1311" s="177">
        <v>0</v>
      </c>
    </row>
    <row r="1312" spans="3:6">
      <c r="C1312" s="178" t="s">
        <v>1411</v>
      </c>
      <c r="D1312" s="177">
        <v>92033458</v>
      </c>
      <c r="E1312" s="177">
        <v>133495330</v>
      </c>
      <c r="F1312" s="177">
        <v>131030182.09</v>
      </c>
    </row>
    <row r="1313" spans="3:6">
      <c r="C1313" s="178" t="s">
        <v>1412</v>
      </c>
      <c r="D1313" s="177">
        <v>811151</v>
      </c>
      <c r="E1313" s="177">
        <v>2165816</v>
      </c>
      <c r="F1313" s="177">
        <v>2161095.87</v>
      </c>
    </row>
    <row r="1314" spans="3:6">
      <c r="C1314" s="178" t="s">
        <v>1413</v>
      </c>
      <c r="D1314" s="177">
        <v>38549089</v>
      </c>
      <c r="E1314" s="177">
        <v>22796710</v>
      </c>
      <c r="F1314" s="177">
        <v>22795752.369999997</v>
      </c>
    </row>
    <row r="1315" spans="3:6">
      <c r="C1315" s="178" t="s">
        <v>1414</v>
      </c>
      <c r="D1315" s="177">
        <v>121446905</v>
      </c>
      <c r="E1315" s="177">
        <v>2826339</v>
      </c>
      <c r="F1315" s="177">
        <v>0</v>
      </c>
    </row>
    <row r="1316" spans="3:6">
      <c r="C1316" s="178" t="s">
        <v>1415</v>
      </c>
      <c r="D1316" s="177">
        <v>811351</v>
      </c>
      <c r="E1316" s="177">
        <v>2166016</v>
      </c>
      <c r="F1316" s="177">
        <v>2161095.87</v>
      </c>
    </row>
    <row r="1317" spans="3:6">
      <c r="C1317" s="178" t="s">
        <v>1416</v>
      </c>
      <c r="D1317" s="177">
        <v>72982996</v>
      </c>
      <c r="E1317" s="177">
        <v>253733897</v>
      </c>
      <c r="F1317" s="177">
        <v>249712876.24000001</v>
      </c>
    </row>
    <row r="1318" spans="3:6">
      <c r="C1318" s="178" t="s">
        <v>1417</v>
      </c>
      <c r="D1318" s="177">
        <v>2047022</v>
      </c>
      <c r="E1318" s="177">
        <v>1401018</v>
      </c>
      <c r="F1318" s="177">
        <v>0</v>
      </c>
    </row>
    <row r="1319" spans="3:6">
      <c r="C1319" s="178" t="s">
        <v>1418</v>
      </c>
      <c r="D1319" s="177">
        <v>24381867</v>
      </c>
      <c r="E1319" s="177">
        <v>0</v>
      </c>
      <c r="F1319" s="177">
        <v>0</v>
      </c>
    </row>
    <row r="1320" spans="3:6">
      <c r="C1320" s="178" t="s">
        <v>1419</v>
      </c>
      <c r="D1320" s="177">
        <v>93836919</v>
      </c>
      <c r="E1320" s="177">
        <v>10231818.77</v>
      </c>
      <c r="F1320" s="177">
        <v>10231818.77</v>
      </c>
    </row>
    <row r="1321" spans="3:6">
      <c r="C1321" s="178" t="s">
        <v>1420</v>
      </c>
      <c r="D1321" s="177">
        <v>787856</v>
      </c>
      <c r="E1321" s="177">
        <v>114504</v>
      </c>
      <c r="F1321" s="177">
        <v>0</v>
      </c>
    </row>
    <row r="1322" spans="3:6">
      <c r="C1322" s="178" t="s">
        <v>1421</v>
      </c>
      <c r="D1322" s="177">
        <v>28490997</v>
      </c>
      <c r="E1322" s="177">
        <v>21065416</v>
      </c>
      <c r="F1322" s="177">
        <v>21065416</v>
      </c>
    </row>
    <row r="1323" spans="3:6">
      <c r="C1323" s="178" t="s">
        <v>1422</v>
      </c>
      <c r="D1323" s="177">
        <v>1578136</v>
      </c>
      <c r="E1323" s="177">
        <v>103272</v>
      </c>
      <c r="F1323" s="177">
        <v>0</v>
      </c>
    </row>
    <row r="1324" spans="3:6">
      <c r="C1324" s="178" t="s">
        <v>1423</v>
      </c>
      <c r="D1324" s="177">
        <v>681879</v>
      </c>
      <c r="E1324" s="177">
        <v>0</v>
      </c>
      <c r="F1324" s="177">
        <v>0</v>
      </c>
    </row>
    <row r="1325" spans="3:6">
      <c r="C1325" s="178" t="s">
        <v>1424</v>
      </c>
      <c r="D1325" s="177">
        <v>2394236</v>
      </c>
      <c r="E1325" s="177">
        <v>107303</v>
      </c>
      <c r="F1325" s="177">
        <v>0</v>
      </c>
    </row>
    <row r="1326" spans="3:6">
      <c r="C1326" s="178" t="s">
        <v>1425</v>
      </c>
      <c r="D1326" s="177">
        <v>20000000</v>
      </c>
      <c r="E1326" s="177">
        <v>2000000</v>
      </c>
      <c r="F1326" s="177">
        <v>0</v>
      </c>
    </row>
    <row r="1327" spans="3:6">
      <c r="C1327" s="178" t="s">
        <v>2036</v>
      </c>
      <c r="D1327" s="177">
        <v>0</v>
      </c>
      <c r="E1327" s="177">
        <v>1520376.71</v>
      </c>
      <c r="F1327" s="177">
        <v>0</v>
      </c>
    </row>
    <row r="1328" spans="3:6">
      <c r="C1328" s="178" t="s">
        <v>1426</v>
      </c>
      <c r="D1328" s="177">
        <v>1375936</v>
      </c>
      <c r="E1328" s="177">
        <v>104454</v>
      </c>
      <c r="F1328" s="177">
        <v>0</v>
      </c>
    </row>
    <row r="1329" spans="3:6">
      <c r="C1329" s="178" t="s">
        <v>1427</v>
      </c>
      <c r="D1329" s="177">
        <v>61878395</v>
      </c>
      <c r="E1329" s="177">
        <v>43588524.260000005</v>
      </c>
      <c r="F1329" s="177">
        <v>42550179.960000001</v>
      </c>
    </row>
    <row r="1330" spans="3:6">
      <c r="C1330" s="178" t="s">
        <v>1428</v>
      </c>
      <c r="D1330" s="177">
        <v>2658544</v>
      </c>
      <c r="E1330" s="177">
        <v>5212540</v>
      </c>
      <c r="F1330" s="177">
        <v>5137471.42</v>
      </c>
    </row>
    <row r="1331" spans="3:6">
      <c r="C1331" s="178" t="s">
        <v>1429</v>
      </c>
      <c r="D1331" s="177">
        <v>9413897</v>
      </c>
      <c r="E1331" s="177">
        <v>141592795.73000002</v>
      </c>
      <c r="F1331" s="177">
        <v>129059498.95999999</v>
      </c>
    </row>
    <row r="1332" spans="3:6">
      <c r="C1332" s="178" t="s">
        <v>1430</v>
      </c>
      <c r="D1332" s="177">
        <v>2658544</v>
      </c>
      <c r="E1332" s="177">
        <v>138258.07</v>
      </c>
      <c r="F1332" s="177">
        <v>0</v>
      </c>
    </row>
    <row r="1333" spans="3:6">
      <c r="C1333" s="178" t="s">
        <v>1890</v>
      </c>
      <c r="D1333" s="177">
        <v>0</v>
      </c>
      <c r="E1333" s="177">
        <v>47962826</v>
      </c>
      <c r="F1333" s="177">
        <v>46423281.719999999</v>
      </c>
    </row>
    <row r="1334" spans="3:6">
      <c r="C1334" s="178" t="s">
        <v>1431</v>
      </c>
      <c r="D1334" s="177">
        <v>4988020</v>
      </c>
      <c r="E1334" s="177">
        <v>7534477.0599999996</v>
      </c>
      <c r="F1334" s="177">
        <v>7534476.4199999999</v>
      </c>
    </row>
    <row r="1335" spans="3:6">
      <c r="C1335" s="178" t="s">
        <v>1432</v>
      </c>
      <c r="D1335" s="177">
        <v>1366852</v>
      </c>
      <c r="E1335" s="177">
        <v>720848</v>
      </c>
      <c r="F1335" s="177">
        <v>0</v>
      </c>
    </row>
    <row r="1336" spans="3:6">
      <c r="C1336" s="178" t="s">
        <v>1433</v>
      </c>
      <c r="D1336" s="177">
        <v>250000000</v>
      </c>
      <c r="E1336" s="177">
        <v>155769349.11999997</v>
      </c>
      <c r="F1336" s="177">
        <v>118317329.00999999</v>
      </c>
    </row>
    <row r="1337" spans="3:6">
      <c r="C1337" s="178" t="s">
        <v>1434</v>
      </c>
      <c r="D1337" s="177">
        <v>1173513</v>
      </c>
      <c r="E1337" s="177">
        <v>312174</v>
      </c>
      <c r="F1337" s="177">
        <v>0</v>
      </c>
    </row>
    <row r="1338" spans="3:6">
      <c r="C1338" s="178" t="s">
        <v>1435</v>
      </c>
      <c r="D1338" s="177">
        <v>334551</v>
      </c>
      <c r="E1338" s="177">
        <v>119216</v>
      </c>
      <c r="F1338" s="177">
        <v>0</v>
      </c>
    </row>
    <row r="1339" spans="3:6">
      <c r="C1339" s="178" t="s">
        <v>1436</v>
      </c>
      <c r="D1339" s="177">
        <v>926225</v>
      </c>
      <c r="E1339" s="177">
        <v>280221</v>
      </c>
      <c r="F1339" s="177">
        <v>0</v>
      </c>
    </row>
    <row r="1340" spans="3:6">
      <c r="C1340" s="178" t="s">
        <v>1437</v>
      </c>
      <c r="D1340" s="177">
        <v>7299770</v>
      </c>
      <c r="E1340" s="177">
        <v>103036.68</v>
      </c>
      <c r="F1340" s="177">
        <v>0</v>
      </c>
    </row>
    <row r="1341" spans="3:6">
      <c r="C1341" s="178" t="s">
        <v>1438</v>
      </c>
      <c r="D1341" s="177">
        <v>5047821</v>
      </c>
      <c r="E1341" s="177">
        <v>101482.54</v>
      </c>
      <c r="F1341" s="177">
        <v>0</v>
      </c>
    </row>
    <row r="1342" spans="3:6">
      <c r="C1342" s="178" t="s">
        <v>1439</v>
      </c>
      <c r="D1342" s="177">
        <v>2423798</v>
      </c>
      <c r="E1342" s="177">
        <v>497784</v>
      </c>
      <c r="F1342" s="177">
        <v>0</v>
      </c>
    </row>
    <row r="1343" spans="3:6">
      <c r="C1343" s="178" t="s">
        <v>1440</v>
      </c>
      <c r="D1343" s="177">
        <v>12177968</v>
      </c>
      <c r="E1343" s="177">
        <v>115319.92</v>
      </c>
      <c r="F1343" s="177">
        <v>0</v>
      </c>
    </row>
    <row r="1344" spans="3:6">
      <c r="C1344" s="178" t="s">
        <v>1441</v>
      </c>
      <c r="D1344" s="177">
        <v>1307788</v>
      </c>
      <c r="E1344" s="177">
        <v>109245</v>
      </c>
      <c r="F1344" s="177">
        <v>0</v>
      </c>
    </row>
    <row r="1345" spans="3:6">
      <c r="C1345" s="178" t="s">
        <v>1442</v>
      </c>
      <c r="D1345" s="177">
        <v>2419653</v>
      </c>
      <c r="E1345" s="177">
        <v>106419</v>
      </c>
      <c r="F1345" s="177">
        <v>0</v>
      </c>
    </row>
    <row r="1346" spans="3:6">
      <c r="C1346" s="178" t="s">
        <v>1443</v>
      </c>
      <c r="D1346" s="177">
        <v>0</v>
      </c>
      <c r="E1346" s="177">
        <v>39858606</v>
      </c>
      <c r="F1346" s="177">
        <v>32186202.030000001</v>
      </c>
    </row>
    <row r="1347" spans="3:6">
      <c r="C1347" s="178" t="s">
        <v>1444</v>
      </c>
      <c r="D1347" s="177">
        <v>1523118</v>
      </c>
      <c r="E1347" s="177">
        <v>109245</v>
      </c>
      <c r="F1347" s="177">
        <v>0</v>
      </c>
    </row>
    <row r="1348" spans="3:6">
      <c r="C1348" s="178" t="s">
        <v>1445</v>
      </c>
      <c r="D1348" s="177">
        <v>0</v>
      </c>
      <c r="E1348" s="177">
        <v>24497216</v>
      </c>
      <c r="F1348" s="177">
        <v>24497200</v>
      </c>
    </row>
    <row r="1349" spans="3:6">
      <c r="C1349" s="178" t="s">
        <v>1446</v>
      </c>
      <c r="D1349" s="177">
        <v>1523118</v>
      </c>
      <c r="E1349" s="177">
        <v>109245</v>
      </c>
      <c r="F1349" s="177">
        <v>0</v>
      </c>
    </row>
    <row r="1350" spans="3:6">
      <c r="C1350" s="178" t="s">
        <v>1447</v>
      </c>
      <c r="D1350" s="177">
        <v>1493665</v>
      </c>
      <c r="E1350" s="177">
        <v>102266</v>
      </c>
      <c r="F1350" s="177">
        <v>0</v>
      </c>
    </row>
    <row r="1351" spans="3:6">
      <c r="C1351" s="178" t="s">
        <v>1448</v>
      </c>
      <c r="D1351" s="177">
        <v>2413782</v>
      </c>
      <c r="E1351" s="177">
        <v>106067</v>
      </c>
      <c r="F1351" s="177">
        <v>0</v>
      </c>
    </row>
    <row r="1352" spans="3:6">
      <c r="C1352" s="178" t="s">
        <v>1449</v>
      </c>
      <c r="D1352" s="177">
        <v>1493665</v>
      </c>
      <c r="E1352" s="177">
        <v>102266</v>
      </c>
      <c r="F1352" s="177">
        <v>0</v>
      </c>
    </row>
    <row r="1353" spans="3:6">
      <c r="C1353" s="178" t="s">
        <v>1450</v>
      </c>
      <c r="D1353" s="177">
        <v>2731352</v>
      </c>
      <c r="E1353" s="177">
        <v>100.47</v>
      </c>
      <c r="F1353" s="177">
        <v>0</v>
      </c>
    </row>
    <row r="1354" spans="3:6">
      <c r="C1354" s="178" t="s">
        <v>1451</v>
      </c>
      <c r="D1354" s="177">
        <v>1665477</v>
      </c>
      <c r="E1354" s="177">
        <v>111133</v>
      </c>
      <c r="F1354" s="177">
        <v>0</v>
      </c>
    </row>
    <row r="1355" spans="3:6">
      <c r="C1355" s="178" t="s">
        <v>1452</v>
      </c>
      <c r="D1355" s="177">
        <v>1000000</v>
      </c>
      <c r="E1355" s="177">
        <v>0</v>
      </c>
      <c r="F1355" s="177">
        <v>0</v>
      </c>
    </row>
    <row r="1356" spans="3:6">
      <c r="C1356" s="178" t="s">
        <v>1453</v>
      </c>
      <c r="D1356" s="177">
        <v>23000000</v>
      </c>
      <c r="E1356" s="177">
        <v>19105100</v>
      </c>
      <c r="F1356" s="177">
        <v>15589633.710000001</v>
      </c>
    </row>
    <row r="1357" spans="3:6">
      <c r="C1357" s="178" t="s">
        <v>1454</v>
      </c>
      <c r="D1357" s="177">
        <v>1665477</v>
      </c>
      <c r="E1357" s="177">
        <v>111133</v>
      </c>
      <c r="F1357" s="177">
        <v>0</v>
      </c>
    </row>
    <row r="1358" spans="3:6">
      <c r="C1358" s="178" t="s">
        <v>1455</v>
      </c>
      <c r="D1358" s="177">
        <v>1880812</v>
      </c>
      <c r="E1358" s="177">
        <v>111133</v>
      </c>
      <c r="F1358" s="177">
        <v>0</v>
      </c>
    </row>
    <row r="1359" spans="3:6">
      <c r="C1359" s="178" t="s">
        <v>1456</v>
      </c>
      <c r="D1359" s="177">
        <v>2420044</v>
      </c>
      <c r="E1359" s="177">
        <v>2381537</v>
      </c>
      <c r="F1359" s="177">
        <v>1905149.38</v>
      </c>
    </row>
    <row r="1360" spans="3:6">
      <c r="C1360" s="178" t="s">
        <v>1457</v>
      </c>
      <c r="D1360" s="177">
        <v>2420044</v>
      </c>
      <c r="E1360" s="177">
        <v>106443</v>
      </c>
      <c r="F1360" s="177">
        <v>0</v>
      </c>
    </row>
    <row r="1361" spans="3:6">
      <c r="C1361" s="178" t="s">
        <v>1458</v>
      </c>
      <c r="D1361" s="177">
        <v>105000000</v>
      </c>
      <c r="E1361" s="177">
        <v>118494271</v>
      </c>
      <c r="F1361" s="177">
        <v>95728597.189999998</v>
      </c>
    </row>
    <row r="1362" spans="3:6">
      <c r="C1362" s="178" t="s">
        <v>1459</v>
      </c>
      <c r="D1362" s="177">
        <v>1378176</v>
      </c>
      <c r="E1362" s="177">
        <v>104655</v>
      </c>
      <c r="F1362" s="177">
        <v>0</v>
      </c>
    </row>
    <row r="1363" spans="3:6">
      <c r="C1363" s="178" t="s">
        <v>1460</v>
      </c>
      <c r="D1363" s="177">
        <v>1641497</v>
      </c>
      <c r="E1363" s="177">
        <v>5957763</v>
      </c>
      <c r="F1363" s="177">
        <v>4766130.04</v>
      </c>
    </row>
    <row r="1364" spans="3:6">
      <c r="C1364" s="178" t="s">
        <v>1461</v>
      </c>
      <c r="D1364" s="177">
        <v>1991636</v>
      </c>
      <c r="E1364" s="177">
        <v>11629132</v>
      </c>
      <c r="F1364" s="177">
        <v>9118786.5700000003</v>
      </c>
    </row>
    <row r="1365" spans="3:6">
      <c r="C1365" s="178" t="s">
        <v>1462</v>
      </c>
      <c r="D1365" s="177">
        <v>1991636</v>
      </c>
      <c r="E1365" s="177">
        <v>5650636</v>
      </c>
      <c r="F1365" s="177">
        <v>5303240.1900000004</v>
      </c>
    </row>
    <row r="1366" spans="3:6">
      <c r="C1366" s="178" t="s">
        <v>1463</v>
      </c>
      <c r="D1366" s="177">
        <v>466982</v>
      </c>
      <c r="E1366" s="177">
        <v>2533647</v>
      </c>
      <c r="F1366" s="177">
        <v>2307973.27</v>
      </c>
    </row>
    <row r="1367" spans="3:6">
      <c r="C1367" s="178" t="s">
        <v>1464</v>
      </c>
      <c r="D1367" s="177">
        <v>1991636</v>
      </c>
      <c r="E1367" s="177">
        <v>5783031</v>
      </c>
      <c r="F1367" s="177">
        <v>5303238.76</v>
      </c>
    </row>
    <row r="1368" spans="3:6">
      <c r="C1368" s="178" t="s">
        <v>1465</v>
      </c>
      <c r="D1368" s="177">
        <v>35000000</v>
      </c>
      <c r="E1368" s="177">
        <v>20915653</v>
      </c>
      <c r="F1368" s="177">
        <v>12827413.07</v>
      </c>
    </row>
    <row r="1369" spans="3:6">
      <c r="C1369" s="178" t="s">
        <v>1466</v>
      </c>
      <c r="D1369" s="177">
        <v>1230541</v>
      </c>
      <c r="E1369" s="177">
        <v>3195206</v>
      </c>
      <c r="F1369" s="177">
        <v>2727287.39</v>
      </c>
    </row>
    <row r="1370" spans="3:6">
      <c r="C1370" s="178" t="s">
        <v>1467</v>
      </c>
      <c r="D1370" s="177">
        <v>2654072</v>
      </c>
      <c r="E1370" s="177">
        <v>5583068</v>
      </c>
      <c r="F1370" s="177">
        <v>5175960.2699999996</v>
      </c>
    </row>
    <row r="1371" spans="3:6">
      <c r="C1371" s="178" t="s">
        <v>1468</v>
      </c>
      <c r="D1371" s="177">
        <v>2654072</v>
      </c>
      <c r="E1371" s="177">
        <v>6228868</v>
      </c>
      <c r="F1371" s="177">
        <v>5175960.2699999996</v>
      </c>
    </row>
    <row r="1372" spans="3:6">
      <c r="C1372" s="178" t="s">
        <v>1904</v>
      </c>
      <c r="D1372" s="177">
        <v>0</v>
      </c>
      <c r="E1372" s="177">
        <v>1399224</v>
      </c>
      <c r="F1372" s="177">
        <v>0</v>
      </c>
    </row>
    <row r="1373" spans="3:6">
      <c r="C1373" s="178" t="s">
        <v>1469</v>
      </c>
      <c r="D1373" s="177">
        <v>1375936</v>
      </c>
      <c r="E1373" s="177">
        <v>1160601</v>
      </c>
      <c r="F1373" s="177">
        <v>0</v>
      </c>
    </row>
    <row r="1374" spans="3:6">
      <c r="C1374" s="178" t="s">
        <v>1470</v>
      </c>
      <c r="D1374" s="177">
        <v>0</v>
      </c>
      <c r="E1374" s="177">
        <v>5499999.6399999997</v>
      </c>
      <c r="F1374" s="177">
        <v>3889282.18</v>
      </c>
    </row>
    <row r="1375" spans="3:6">
      <c r="C1375" s="178" t="s">
        <v>1471</v>
      </c>
      <c r="D1375" s="177">
        <v>2309159</v>
      </c>
      <c r="E1375" s="177">
        <v>4859071</v>
      </c>
      <c r="F1375" s="177">
        <v>4851892.84</v>
      </c>
    </row>
    <row r="1376" spans="3:6">
      <c r="C1376" s="178" t="s">
        <v>1472</v>
      </c>
      <c r="D1376" s="177">
        <v>2654072</v>
      </c>
      <c r="E1376" s="177">
        <v>8000000</v>
      </c>
      <c r="F1376" s="177">
        <v>5161825.04</v>
      </c>
    </row>
    <row r="1377" spans="3:6">
      <c r="C1377" s="178" t="s">
        <v>1473</v>
      </c>
      <c r="D1377" s="177">
        <v>215335</v>
      </c>
      <c r="E1377" s="177">
        <v>0</v>
      </c>
      <c r="F1377" s="177">
        <v>0</v>
      </c>
    </row>
    <row r="1378" spans="3:6">
      <c r="C1378" s="178" t="s">
        <v>1474</v>
      </c>
      <c r="D1378" s="177">
        <v>2654072</v>
      </c>
      <c r="E1378" s="177">
        <v>5727014</v>
      </c>
      <c r="F1378" s="177">
        <v>4574917.2300000004</v>
      </c>
    </row>
    <row r="1379" spans="3:6">
      <c r="C1379" s="178" t="s">
        <v>1475</v>
      </c>
      <c r="D1379" s="177">
        <v>18377817</v>
      </c>
      <c r="E1379" s="177">
        <v>0</v>
      </c>
      <c r="F1379" s="177">
        <v>0</v>
      </c>
    </row>
    <row r="1380" spans="3:6">
      <c r="C1380" s="178" t="s">
        <v>1476</v>
      </c>
      <c r="D1380" s="177">
        <v>2654072</v>
      </c>
      <c r="E1380" s="177">
        <v>1666796</v>
      </c>
      <c r="F1380" s="177">
        <v>1293436.6499999999</v>
      </c>
    </row>
    <row r="1381" spans="3:6">
      <c r="C1381" s="178" t="s">
        <v>1477</v>
      </c>
      <c r="D1381" s="177">
        <v>1375936</v>
      </c>
      <c r="E1381" s="177">
        <v>1160601</v>
      </c>
      <c r="F1381" s="177">
        <v>0</v>
      </c>
    </row>
    <row r="1382" spans="3:6">
      <c r="C1382" s="178" t="s">
        <v>1478</v>
      </c>
      <c r="D1382" s="177">
        <v>85248595</v>
      </c>
      <c r="E1382" s="177">
        <v>228768152</v>
      </c>
      <c r="F1382" s="177">
        <v>228687479.14999998</v>
      </c>
    </row>
    <row r="1383" spans="3:6">
      <c r="C1383" s="178" t="s">
        <v>1479</v>
      </c>
      <c r="D1383" s="177">
        <v>2654072</v>
      </c>
      <c r="E1383" s="177">
        <v>3640068</v>
      </c>
      <c r="F1383" s="177">
        <v>3638985.4</v>
      </c>
    </row>
    <row r="1384" spans="3:6">
      <c r="C1384" s="178" t="s">
        <v>1480</v>
      </c>
      <c r="D1384" s="177">
        <v>1312634</v>
      </c>
      <c r="E1384" s="177">
        <v>109730</v>
      </c>
      <c r="F1384" s="177">
        <v>0</v>
      </c>
    </row>
    <row r="1385" spans="3:6">
      <c r="C1385" s="178" t="s">
        <v>1481</v>
      </c>
      <c r="D1385" s="177">
        <v>2445396</v>
      </c>
      <c r="E1385" s="177">
        <v>449848</v>
      </c>
      <c r="F1385" s="177">
        <v>0</v>
      </c>
    </row>
    <row r="1386" spans="3:6">
      <c r="C1386" s="178" t="s">
        <v>1482</v>
      </c>
      <c r="D1386" s="177">
        <v>2445396</v>
      </c>
      <c r="E1386" s="177">
        <v>449848</v>
      </c>
      <c r="F1386" s="177">
        <v>0</v>
      </c>
    </row>
    <row r="1387" spans="3:6">
      <c r="C1387" s="178" t="s">
        <v>1483</v>
      </c>
      <c r="D1387" s="177">
        <v>21704683</v>
      </c>
      <c r="E1387" s="177">
        <v>2000000</v>
      </c>
      <c r="F1387" s="177">
        <v>0</v>
      </c>
    </row>
    <row r="1388" spans="3:6">
      <c r="C1388" s="178" t="s">
        <v>1484</v>
      </c>
      <c r="D1388" s="177">
        <v>2445396</v>
      </c>
      <c r="E1388" s="177">
        <v>449848</v>
      </c>
      <c r="F1388" s="177">
        <v>0</v>
      </c>
    </row>
    <row r="1389" spans="3:6">
      <c r="C1389" s="178" t="s">
        <v>1485</v>
      </c>
      <c r="D1389" s="177">
        <v>2454667</v>
      </c>
      <c r="E1389" s="177">
        <v>1808663</v>
      </c>
      <c r="F1389" s="177">
        <v>0</v>
      </c>
    </row>
    <row r="1390" spans="3:6">
      <c r="C1390" s="178" t="s">
        <v>1486</v>
      </c>
      <c r="D1390" s="177">
        <v>1284813</v>
      </c>
      <c r="E1390" s="177">
        <v>106948</v>
      </c>
      <c r="F1390" s="177">
        <v>0</v>
      </c>
    </row>
    <row r="1391" spans="3:6">
      <c r="C1391" s="178" t="s">
        <v>1487</v>
      </c>
      <c r="D1391" s="177">
        <v>2454667</v>
      </c>
      <c r="E1391" s="177">
        <v>8620</v>
      </c>
      <c r="F1391" s="177">
        <v>0</v>
      </c>
    </row>
    <row r="1392" spans="3:6">
      <c r="C1392" s="178" t="s">
        <v>1488</v>
      </c>
      <c r="D1392" s="177">
        <v>0</v>
      </c>
      <c r="E1392" s="177">
        <v>649936491</v>
      </c>
      <c r="F1392" s="177">
        <v>649936490.73000002</v>
      </c>
    </row>
    <row r="1393" spans="3:6">
      <c r="C1393" s="178" t="s">
        <v>1489</v>
      </c>
      <c r="D1393" s="177">
        <v>496723</v>
      </c>
      <c r="E1393" s="177">
        <v>100</v>
      </c>
      <c r="F1393" s="177">
        <v>0</v>
      </c>
    </row>
    <row r="1394" spans="3:6">
      <c r="C1394" s="178" t="s">
        <v>1490</v>
      </c>
      <c r="D1394" s="177">
        <v>474875</v>
      </c>
      <c r="E1394" s="177">
        <v>2569540</v>
      </c>
      <c r="F1394" s="177">
        <v>2024325.28</v>
      </c>
    </row>
    <row r="1395" spans="3:6">
      <c r="C1395" s="178" t="s">
        <v>1491</v>
      </c>
      <c r="D1395" s="177">
        <v>60378413</v>
      </c>
      <c r="E1395" s="177">
        <v>133732801</v>
      </c>
      <c r="F1395" s="177">
        <v>133730936.25</v>
      </c>
    </row>
    <row r="1396" spans="3:6">
      <c r="C1396" s="178" t="s">
        <v>1492</v>
      </c>
      <c r="D1396" s="177">
        <v>496723</v>
      </c>
      <c r="E1396" s="177">
        <v>3766054</v>
      </c>
      <c r="F1396" s="177">
        <v>2962580.3</v>
      </c>
    </row>
    <row r="1397" spans="3:6">
      <c r="C1397" s="178" t="s">
        <v>1493</v>
      </c>
      <c r="D1397" s="177">
        <v>306326996</v>
      </c>
      <c r="E1397" s="177">
        <v>37255563</v>
      </c>
      <c r="F1397" s="177">
        <v>37255562.380000003</v>
      </c>
    </row>
    <row r="1398" spans="3:6">
      <c r="C1398" s="178" t="s">
        <v>1494</v>
      </c>
      <c r="D1398" s="177">
        <v>760823</v>
      </c>
      <c r="E1398" s="177">
        <v>3730154</v>
      </c>
      <c r="F1398" s="177">
        <v>2962580.3</v>
      </c>
    </row>
    <row r="1399" spans="3:6">
      <c r="C1399" s="178" t="s">
        <v>1495</v>
      </c>
      <c r="D1399" s="177">
        <v>760823</v>
      </c>
      <c r="E1399" s="177">
        <v>330154</v>
      </c>
      <c r="F1399" s="177">
        <v>0</v>
      </c>
    </row>
    <row r="1400" spans="3:6">
      <c r="C1400" s="178" t="s">
        <v>1496</v>
      </c>
      <c r="D1400" s="177">
        <v>5056888</v>
      </c>
      <c r="E1400" s="177">
        <v>4626219</v>
      </c>
      <c r="F1400" s="177">
        <v>3148941.62</v>
      </c>
    </row>
    <row r="1401" spans="3:6">
      <c r="C1401" s="178" t="s">
        <v>1497</v>
      </c>
      <c r="D1401" s="177">
        <v>3128008</v>
      </c>
      <c r="E1401" s="177">
        <v>1426349</v>
      </c>
      <c r="F1401" s="177">
        <v>0</v>
      </c>
    </row>
    <row r="1402" spans="3:6">
      <c r="C1402" s="178" t="s">
        <v>1498</v>
      </c>
      <c r="D1402" s="177">
        <v>114292123</v>
      </c>
      <c r="E1402" s="177">
        <v>2688141</v>
      </c>
      <c r="F1402" s="177">
        <v>2688140.31</v>
      </c>
    </row>
    <row r="1403" spans="3:6">
      <c r="C1403" s="178" t="s">
        <v>1499</v>
      </c>
      <c r="D1403" s="177">
        <v>2367205</v>
      </c>
      <c r="E1403" s="177">
        <v>2181201</v>
      </c>
      <c r="F1403" s="177">
        <v>2179279.67</v>
      </c>
    </row>
    <row r="1404" spans="3:6">
      <c r="C1404" s="178" t="s">
        <v>1500</v>
      </c>
      <c r="D1404" s="177">
        <v>1492003</v>
      </c>
      <c r="E1404" s="177">
        <v>1147467</v>
      </c>
      <c r="F1404" s="177">
        <v>0</v>
      </c>
    </row>
    <row r="1405" spans="3:6">
      <c r="C1405" s="178" t="s">
        <v>1501</v>
      </c>
      <c r="D1405" s="177">
        <v>1375936</v>
      </c>
      <c r="E1405" s="177">
        <v>1160601</v>
      </c>
      <c r="F1405" s="177">
        <v>0</v>
      </c>
    </row>
    <row r="1406" spans="3:6">
      <c r="C1406" s="178" t="s">
        <v>1502</v>
      </c>
      <c r="D1406" s="177">
        <v>2046922</v>
      </c>
      <c r="E1406" s="177">
        <v>9641532</v>
      </c>
      <c r="F1406" s="177">
        <v>4876440.66</v>
      </c>
    </row>
    <row r="1407" spans="3:6">
      <c r="C1407" s="178" t="s">
        <v>1503</v>
      </c>
      <c r="D1407" s="177">
        <v>2413782</v>
      </c>
      <c r="E1407" s="177">
        <v>106067</v>
      </c>
      <c r="F1407" s="177">
        <v>0</v>
      </c>
    </row>
    <row r="1408" spans="3:6">
      <c r="C1408" s="176" t="s">
        <v>324</v>
      </c>
      <c r="D1408" s="177">
        <v>0</v>
      </c>
      <c r="E1408" s="177">
        <v>700217912</v>
      </c>
      <c r="F1408" s="177">
        <v>403839398.84000003</v>
      </c>
    </row>
    <row r="1409" spans="3:6">
      <c r="C1409" s="178" t="s">
        <v>1393</v>
      </c>
      <c r="D1409" s="177">
        <v>0</v>
      </c>
      <c r="E1409" s="177">
        <v>250217912</v>
      </c>
      <c r="F1409" s="177">
        <v>250217912</v>
      </c>
    </row>
    <row r="1410" spans="3:6">
      <c r="C1410" s="178" t="s">
        <v>1478</v>
      </c>
      <c r="D1410" s="177">
        <v>0</v>
      </c>
      <c r="E1410" s="177">
        <v>450000000</v>
      </c>
      <c r="F1410" s="177">
        <v>153621486.84</v>
      </c>
    </row>
    <row r="1411" spans="3:6">
      <c r="C1411" s="176" t="s">
        <v>325</v>
      </c>
      <c r="D1411" s="177">
        <v>347105000</v>
      </c>
      <c r="E1411" s="177">
        <v>870892703</v>
      </c>
      <c r="F1411" s="177">
        <v>554681300.40999997</v>
      </c>
    </row>
    <row r="1412" spans="3:6">
      <c r="C1412" s="178" t="s">
        <v>434</v>
      </c>
      <c r="D1412" s="177">
        <v>347105000</v>
      </c>
      <c r="E1412" s="177">
        <v>347105000</v>
      </c>
      <c r="F1412" s="177">
        <v>30893598.489999998</v>
      </c>
    </row>
    <row r="1413" spans="3:6">
      <c r="C1413" s="178" t="s">
        <v>1393</v>
      </c>
      <c r="D1413" s="177">
        <v>0</v>
      </c>
      <c r="E1413" s="177">
        <v>319782088</v>
      </c>
      <c r="F1413" s="177">
        <v>319782088</v>
      </c>
    </row>
    <row r="1414" spans="3:6">
      <c r="C1414" s="178" t="s">
        <v>1478</v>
      </c>
      <c r="D1414" s="177">
        <v>0</v>
      </c>
      <c r="E1414" s="177">
        <v>158564262</v>
      </c>
      <c r="F1414" s="177">
        <v>158564261.27000001</v>
      </c>
    </row>
    <row r="1415" spans="3:6">
      <c r="C1415" s="178" t="s">
        <v>1488</v>
      </c>
      <c r="D1415" s="177">
        <v>0</v>
      </c>
      <c r="E1415" s="177">
        <v>45441353</v>
      </c>
      <c r="F1415" s="177">
        <v>45441352.649999999</v>
      </c>
    </row>
    <row r="1416" spans="3:6">
      <c r="C1416" s="67" t="s">
        <v>351</v>
      </c>
      <c r="D1416" s="167">
        <v>224237198</v>
      </c>
      <c r="E1416" s="167">
        <v>286869258.79000002</v>
      </c>
      <c r="F1416" s="167">
        <v>192187992.25999999</v>
      </c>
    </row>
    <row r="1417" spans="3:6">
      <c r="C1417" s="176" t="s">
        <v>322</v>
      </c>
      <c r="D1417" s="177">
        <v>219237198</v>
      </c>
      <c r="E1417" s="177">
        <v>218342281.79000002</v>
      </c>
      <c r="F1417" s="177">
        <v>192187992.25999999</v>
      </c>
    </row>
    <row r="1418" spans="3:6">
      <c r="C1418" s="178" t="s">
        <v>1504</v>
      </c>
      <c r="D1418" s="177">
        <v>2000000</v>
      </c>
      <c r="E1418" s="177">
        <v>0</v>
      </c>
      <c r="F1418" s="177">
        <v>0</v>
      </c>
    </row>
    <row r="1419" spans="3:6">
      <c r="C1419" s="178" t="s">
        <v>1505</v>
      </c>
      <c r="D1419" s="177">
        <v>5000000</v>
      </c>
      <c r="E1419" s="177">
        <v>4193227.87</v>
      </c>
      <c r="F1419" s="177">
        <v>4193227.87</v>
      </c>
    </row>
    <row r="1420" spans="3:6">
      <c r="C1420" s="178" t="s">
        <v>2037</v>
      </c>
      <c r="D1420" s="177">
        <v>0</v>
      </c>
      <c r="E1420" s="177">
        <v>13400000</v>
      </c>
      <c r="F1420" s="177">
        <v>0</v>
      </c>
    </row>
    <row r="1421" spans="3:6">
      <c r="C1421" s="178" t="s">
        <v>1506</v>
      </c>
      <c r="D1421" s="177">
        <v>4826380</v>
      </c>
      <c r="E1421" s="177">
        <v>106031.08</v>
      </c>
      <c r="F1421" s="177">
        <v>0</v>
      </c>
    </row>
    <row r="1422" spans="3:6">
      <c r="C1422" s="178" t="s">
        <v>1507</v>
      </c>
      <c r="D1422" s="177">
        <v>2448638</v>
      </c>
      <c r="E1422" s="177">
        <v>1802634</v>
      </c>
      <c r="F1422" s="177">
        <v>0</v>
      </c>
    </row>
    <row r="1423" spans="3:6">
      <c r="C1423" s="178" t="s">
        <v>1508</v>
      </c>
      <c r="D1423" s="177">
        <v>2425754</v>
      </c>
      <c r="E1423" s="177">
        <v>106785</v>
      </c>
      <c r="F1423" s="177">
        <v>0</v>
      </c>
    </row>
    <row r="1424" spans="3:6">
      <c r="C1424" s="178" t="s">
        <v>1509</v>
      </c>
      <c r="D1424" s="177">
        <v>2425754</v>
      </c>
      <c r="E1424" s="177">
        <v>106785</v>
      </c>
      <c r="F1424" s="177">
        <v>0</v>
      </c>
    </row>
    <row r="1425" spans="3:6">
      <c r="C1425" s="178" t="s">
        <v>1510</v>
      </c>
      <c r="D1425" s="177">
        <v>1556180</v>
      </c>
      <c r="E1425" s="177">
        <v>101296</v>
      </c>
      <c r="F1425" s="177">
        <v>0</v>
      </c>
    </row>
    <row r="1426" spans="3:6">
      <c r="C1426" s="178" t="s">
        <v>1511</v>
      </c>
      <c r="D1426" s="177">
        <v>31787417</v>
      </c>
      <c r="E1426" s="177">
        <v>23604636</v>
      </c>
      <c r="F1426" s="177">
        <v>23601636</v>
      </c>
    </row>
    <row r="1427" spans="3:6">
      <c r="C1427" s="178" t="s">
        <v>1512</v>
      </c>
      <c r="D1427" s="177">
        <v>1556180</v>
      </c>
      <c r="E1427" s="177">
        <v>101296</v>
      </c>
      <c r="F1427" s="177">
        <v>0</v>
      </c>
    </row>
    <row r="1428" spans="3:6">
      <c r="C1428" s="178" t="s">
        <v>1513</v>
      </c>
      <c r="D1428" s="177">
        <v>4067285</v>
      </c>
      <c r="E1428" s="177">
        <v>2775277</v>
      </c>
      <c r="F1428" s="177">
        <v>2543976.9900000002</v>
      </c>
    </row>
    <row r="1429" spans="3:6">
      <c r="C1429" s="178" t="s">
        <v>1514</v>
      </c>
      <c r="D1429" s="177">
        <v>33147489</v>
      </c>
      <c r="E1429" s="177">
        <v>37033623.840000004</v>
      </c>
      <c r="F1429" s="177">
        <v>37033623.840000004</v>
      </c>
    </row>
    <row r="1430" spans="3:6">
      <c r="C1430" s="178" t="s">
        <v>1515</v>
      </c>
      <c r="D1430" s="177">
        <v>892319</v>
      </c>
      <c r="E1430" s="177">
        <v>5020009</v>
      </c>
      <c r="F1430" s="177">
        <v>4015927.02</v>
      </c>
    </row>
    <row r="1431" spans="3:6">
      <c r="C1431" s="178" t="s">
        <v>1516</v>
      </c>
      <c r="D1431" s="177">
        <v>2052030</v>
      </c>
      <c r="E1431" s="177">
        <v>3933326</v>
      </c>
      <c r="F1431" s="177">
        <v>3933276.15</v>
      </c>
    </row>
    <row r="1432" spans="3:6">
      <c r="C1432" s="178" t="s">
        <v>1517</v>
      </c>
      <c r="D1432" s="177">
        <v>2052030</v>
      </c>
      <c r="E1432" s="177">
        <v>3933277</v>
      </c>
      <c r="F1432" s="177">
        <v>3933276.15</v>
      </c>
    </row>
    <row r="1433" spans="3:6">
      <c r="C1433" s="178" t="s">
        <v>1518</v>
      </c>
      <c r="D1433" s="177">
        <v>95168846</v>
      </c>
      <c r="E1433" s="177">
        <v>55414605</v>
      </c>
      <c r="F1433" s="177">
        <v>55414604.600000001</v>
      </c>
    </row>
    <row r="1434" spans="3:6">
      <c r="C1434" s="178" t="s">
        <v>1519</v>
      </c>
      <c r="D1434" s="177">
        <v>5000000</v>
      </c>
      <c r="E1434" s="177">
        <v>8500000</v>
      </c>
      <c r="F1434" s="177">
        <v>0</v>
      </c>
    </row>
    <row r="1435" spans="3:6">
      <c r="C1435" s="178" t="s">
        <v>1520</v>
      </c>
      <c r="D1435" s="177">
        <v>22830896</v>
      </c>
      <c r="E1435" s="177">
        <v>58209473</v>
      </c>
      <c r="F1435" s="177">
        <v>57518443.640000001</v>
      </c>
    </row>
    <row r="1436" spans="3:6">
      <c r="C1436" s="176" t="s">
        <v>323</v>
      </c>
      <c r="D1436" s="177">
        <v>5000000</v>
      </c>
      <c r="E1436" s="177">
        <v>0</v>
      </c>
      <c r="F1436" s="177">
        <v>0</v>
      </c>
    </row>
    <row r="1437" spans="3:6">
      <c r="C1437" s="178" t="s">
        <v>1521</v>
      </c>
      <c r="D1437" s="177">
        <v>5000000</v>
      </c>
      <c r="E1437" s="177">
        <v>0</v>
      </c>
      <c r="F1437" s="177">
        <v>0</v>
      </c>
    </row>
    <row r="1438" spans="3:6">
      <c r="C1438" s="176" t="s">
        <v>324</v>
      </c>
      <c r="D1438" s="177">
        <v>0</v>
      </c>
      <c r="E1438" s="177">
        <v>68526977</v>
      </c>
      <c r="F1438" s="177">
        <v>0</v>
      </c>
    </row>
    <row r="1439" spans="3:6">
      <c r="C1439" s="178" t="s">
        <v>1518</v>
      </c>
      <c r="D1439" s="177">
        <v>0</v>
      </c>
      <c r="E1439" s="177">
        <v>68526977</v>
      </c>
      <c r="F1439" s="177">
        <v>0</v>
      </c>
    </row>
    <row r="1440" spans="3:6">
      <c r="C1440" s="67" t="s">
        <v>352</v>
      </c>
      <c r="D1440" s="167">
        <v>257316285</v>
      </c>
      <c r="E1440" s="167">
        <v>630680107.38</v>
      </c>
      <c r="F1440" s="167">
        <v>603004866.88</v>
      </c>
    </row>
    <row r="1441" spans="3:6">
      <c r="C1441" s="176" t="s">
        <v>322</v>
      </c>
      <c r="D1441" s="177">
        <v>257316285</v>
      </c>
      <c r="E1441" s="177">
        <v>539654217.38</v>
      </c>
      <c r="F1441" s="177">
        <v>516744948.53999996</v>
      </c>
    </row>
    <row r="1442" spans="3:6">
      <c r="C1442" s="178" t="s">
        <v>1522</v>
      </c>
      <c r="D1442" s="177">
        <v>2434110</v>
      </c>
      <c r="E1442" s="177">
        <v>447026</v>
      </c>
      <c r="F1442" s="177">
        <v>0</v>
      </c>
    </row>
    <row r="1443" spans="3:6">
      <c r="C1443" s="178" t="s">
        <v>1523</v>
      </c>
      <c r="D1443" s="177">
        <v>1534460</v>
      </c>
      <c r="E1443" s="177">
        <v>1103791</v>
      </c>
      <c r="F1443" s="177">
        <v>0</v>
      </c>
    </row>
    <row r="1444" spans="3:6">
      <c r="C1444" s="178" t="s">
        <v>1524</v>
      </c>
      <c r="D1444" s="177">
        <v>2434110</v>
      </c>
      <c r="E1444" s="177">
        <v>457828</v>
      </c>
      <c r="F1444" s="177">
        <v>0</v>
      </c>
    </row>
    <row r="1445" spans="3:6">
      <c r="C1445" s="178" t="s">
        <v>1525</v>
      </c>
      <c r="D1445" s="177">
        <v>1534460</v>
      </c>
      <c r="E1445" s="177">
        <v>100</v>
      </c>
      <c r="F1445" s="177">
        <v>0</v>
      </c>
    </row>
    <row r="1446" spans="3:6">
      <c r="C1446" s="178" t="s">
        <v>1526</v>
      </c>
      <c r="D1446" s="177">
        <v>2871043</v>
      </c>
      <c r="E1446" s="177">
        <v>2009704</v>
      </c>
      <c r="F1446" s="177">
        <v>380797.78</v>
      </c>
    </row>
    <row r="1447" spans="3:6">
      <c r="C1447" s="178" t="s">
        <v>1527</v>
      </c>
      <c r="D1447" s="177">
        <v>4818780</v>
      </c>
      <c r="E1447" s="177">
        <v>10031772</v>
      </c>
      <c r="F1447" s="177">
        <v>9649686.5899999999</v>
      </c>
    </row>
    <row r="1448" spans="3:6">
      <c r="C1448" s="178" t="s">
        <v>1528</v>
      </c>
      <c r="D1448" s="177">
        <v>1880094</v>
      </c>
      <c r="E1448" s="177">
        <v>3018755</v>
      </c>
      <c r="F1448" s="177">
        <v>3011965.48</v>
      </c>
    </row>
    <row r="1449" spans="3:6">
      <c r="C1449" s="178" t="s">
        <v>1529</v>
      </c>
      <c r="D1449" s="177">
        <v>723610</v>
      </c>
      <c r="E1449" s="177">
        <v>2178275</v>
      </c>
      <c r="F1449" s="177">
        <v>2174845.79</v>
      </c>
    </row>
    <row r="1450" spans="3:6">
      <c r="C1450" s="178" t="s">
        <v>1530</v>
      </c>
      <c r="D1450" s="177">
        <v>723610</v>
      </c>
      <c r="E1450" s="177">
        <v>2158275</v>
      </c>
      <c r="F1450" s="177">
        <v>2152142.58</v>
      </c>
    </row>
    <row r="1451" spans="3:6">
      <c r="C1451" s="178" t="s">
        <v>1531</v>
      </c>
      <c r="D1451" s="177">
        <v>4734410</v>
      </c>
      <c r="E1451" s="177">
        <v>6842402</v>
      </c>
      <c r="F1451" s="177">
        <v>6826655.2699999996</v>
      </c>
    </row>
    <row r="1452" spans="3:6">
      <c r="C1452" s="178" t="s">
        <v>1532</v>
      </c>
      <c r="D1452" s="177">
        <v>2183018</v>
      </c>
      <c r="E1452" s="177">
        <v>5163747</v>
      </c>
      <c r="F1452" s="177">
        <v>4130917.56</v>
      </c>
    </row>
    <row r="1453" spans="3:6">
      <c r="C1453" s="178" t="s">
        <v>1533</v>
      </c>
      <c r="D1453" s="177">
        <v>2183018</v>
      </c>
      <c r="E1453" s="177">
        <v>5114591</v>
      </c>
      <c r="F1453" s="177">
        <v>4091739.55</v>
      </c>
    </row>
    <row r="1454" spans="3:6">
      <c r="C1454" s="178" t="s">
        <v>1534</v>
      </c>
      <c r="D1454" s="177">
        <v>882194</v>
      </c>
      <c r="E1454" s="177">
        <v>3910817</v>
      </c>
      <c r="F1454" s="177">
        <v>3128573.23</v>
      </c>
    </row>
    <row r="1455" spans="3:6">
      <c r="C1455" s="178" t="s">
        <v>1535</v>
      </c>
      <c r="D1455" s="177">
        <v>2183018</v>
      </c>
      <c r="E1455" s="177">
        <v>5078223</v>
      </c>
      <c r="F1455" s="177">
        <v>4062497.85</v>
      </c>
    </row>
    <row r="1456" spans="3:6">
      <c r="C1456" s="178" t="s">
        <v>1536</v>
      </c>
      <c r="D1456" s="177">
        <v>3000000</v>
      </c>
      <c r="E1456" s="177">
        <v>200000</v>
      </c>
      <c r="F1456" s="177">
        <v>0</v>
      </c>
    </row>
    <row r="1457" spans="3:6">
      <c r="C1457" s="178" t="s">
        <v>1537</v>
      </c>
      <c r="D1457" s="177">
        <v>2004892</v>
      </c>
      <c r="E1457" s="177">
        <v>1358888</v>
      </c>
      <c r="F1457" s="177">
        <v>0</v>
      </c>
    </row>
    <row r="1458" spans="3:6">
      <c r="C1458" s="178" t="s">
        <v>1538</v>
      </c>
      <c r="D1458" s="177">
        <v>2179643</v>
      </c>
      <c r="E1458" s="177">
        <v>4972048</v>
      </c>
      <c r="F1458" s="177">
        <v>3977557.78</v>
      </c>
    </row>
    <row r="1459" spans="3:6">
      <c r="C1459" s="178" t="s">
        <v>1539</v>
      </c>
      <c r="D1459" s="177">
        <v>2179643</v>
      </c>
      <c r="E1459" s="177">
        <v>4980208</v>
      </c>
      <c r="F1459" s="177">
        <v>3984086.13</v>
      </c>
    </row>
    <row r="1460" spans="3:6">
      <c r="C1460" s="178" t="s">
        <v>1540</v>
      </c>
      <c r="D1460" s="177">
        <v>2179643</v>
      </c>
      <c r="E1460" s="177">
        <v>4033639</v>
      </c>
      <c r="F1460" s="177">
        <v>3977569.12</v>
      </c>
    </row>
    <row r="1461" spans="3:6">
      <c r="C1461" s="178" t="s">
        <v>1541</v>
      </c>
      <c r="D1461" s="177">
        <v>10849293</v>
      </c>
      <c r="E1461" s="177">
        <v>825779.59</v>
      </c>
      <c r="F1461" s="177">
        <v>0</v>
      </c>
    </row>
    <row r="1462" spans="3:6">
      <c r="C1462" s="178" t="s">
        <v>1542</v>
      </c>
      <c r="D1462" s="177">
        <v>2052030</v>
      </c>
      <c r="E1462" s="177">
        <v>5006026</v>
      </c>
      <c r="F1462" s="177">
        <v>3933276.15</v>
      </c>
    </row>
    <row r="1463" spans="3:6">
      <c r="C1463" s="178" t="s">
        <v>1543</v>
      </c>
      <c r="D1463" s="177">
        <v>4103995</v>
      </c>
      <c r="E1463" s="177">
        <v>4103995</v>
      </c>
      <c r="F1463" s="177">
        <v>0</v>
      </c>
    </row>
    <row r="1464" spans="3:6">
      <c r="C1464" s="178" t="s">
        <v>1544</v>
      </c>
      <c r="D1464" s="177">
        <v>32918997</v>
      </c>
      <c r="E1464" s="177">
        <v>48871527</v>
      </c>
      <c r="F1464" s="177">
        <v>48871527</v>
      </c>
    </row>
    <row r="1465" spans="3:6">
      <c r="C1465" s="178" t="s">
        <v>1545</v>
      </c>
      <c r="D1465" s="177">
        <v>74223502</v>
      </c>
      <c r="E1465" s="177">
        <v>202582679</v>
      </c>
      <c r="F1465" s="177">
        <v>201255985.22999999</v>
      </c>
    </row>
    <row r="1466" spans="3:6">
      <c r="C1466" s="178" t="s">
        <v>1546</v>
      </c>
      <c r="D1466" s="177">
        <v>13388396</v>
      </c>
      <c r="E1466" s="177">
        <v>6828082</v>
      </c>
      <c r="F1466" s="177">
        <v>6817798.5</v>
      </c>
    </row>
    <row r="1467" spans="3:6">
      <c r="C1467" s="178" t="s">
        <v>1547</v>
      </c>
      <c r="D1467" s="177">
        <v>15000000</v>
      </c>
      <c r="E1467" s="177">
        <v>49944369</v>
      </c>
      <c r="F1467" s="177">
        <v>47049565.479999997</v>
      </c>
    </row>
    <row r="1468" spans="3:6">
      <c r="C1468" s="178" t="s">
        <v>1548</v>
      </c>
      <c r="D1468" s="177">
        <v>62116316</v>
      </c>
      <c r="E1468" s="177">
        <v>94785315.400000006</v>
      </c>
      <c r="F1468" s="177">
        <v>93621406.079999998</v>
      </c>
    </row>
    <row r="1469" spans="3:6">
      <c r="C1469" s="178" t="s">
        <v>1549</v>
      </c>
      <c r="D1469" s="177">
        <v>0</v>
      </c>
      <c r="E1469" s="177">
        <v>63646355.390000001</v>
      </c>
      <c r="F1469" s="177">
        <v>63646355.390000001</v>
      </c>
    </row>
    <row r="1470" spans="3:6">
      <c r="C1470" s="176" t="s">
        <v>324</v>
      </c>
      <c r="D1470" s="177">
        <v>0</v>
      </c>
      <c r="E1470" s="177">
        <v>91025890</v>
      </c>
      <c r="F1470" s="177">
        <v>86259918.340000004</v>
      </c>
    </row>
    <row r="1471" spans="3:6">
      <c r="C1471" s="178" t="s">
        <v>1545</v>
      </c>
      <c r="D1471" s="177">
        <v>0</v>
      </c>
      <c r="E1471" s="177">
        <v>86259919</v>
      </c>
      <c r="F1471" s="177">
        <v>86259918.340000004</v>
      </c>
    </row>
    <row r="1472" spans="3:6">
      <c r="C1472" s="178" t="s">
        <v>1549</v>
      </c>
      <c r="D1472" s="177">
        <v>0</v>
      </c>
      <c r="E1472" s="177">
        <v>4765971</v>
      </c>
      <c r="F1472" s="177">
        <v>0</v>
      </c>
    </row>
    <row r="1473" spans="3:6">
      <c r="C1473" s="67" t="s">
        <v>353</v>
      </c>
      <c r="D1473" s="167">
        <v>699192504</v>
      </c>
      <c r="E1473" s="167">
        <v>611525609.48000002</v>
      </c>
      <c r="F1473" s="167">
        <v>542462960.79999995</v>
      </c>
    </row>
    <row r="1474" spans="3:6">
      <c r="C1474" s="176" t="s">
        <v>322</v>
      </c>
      <c r="D1474" s="177">
        <v>698547023</v>
      </c>
      <c r="E1474" s="177">
        <v>595658612.75</v>
      </c>
      <c r="F1474" s="177">
        <v>527241445.06999999</v>
      </c>
    </row>
    <row r="1475" spans="3:6">
      <c r="C1475" s="178" t="s">
        <v>1550</v>
      </c>
      <c r="D1475" s="177">
        <v>0</v>
      </c>
      <c r="E1475" s="177">
        <v>83700999.359999999</v>
      </c>
      <c r="F1475" s="177">
        <v>83696673.040000007</v>
      </c>
    </row>
    <row r="1476" spans="3:6">
      <c r="C1476" s="178" t="s">
        <v>1551</v>
      </c>
      <c r="D1476" s="177">
        <v>265169142</v>
      </c>
      <c r="E1476" s="177">
        <v>169142</v>
      </c>
      <c r="F1476" s="177">
        <v>0</v>
      </c>
    </row>
    <row r="1477" spans="3:6">
      <c r="C1477" s="178" t="s">
        <v>1552</v>
      </c>
      <c r="D1477" s="177">
        <v>1197921</v>
      </c>
      <c r="E1477" s="177">
        <v>598961</v>
      </c>
      <c r="F1477" s="177">
        <v>598961</v>
      </c>
    </row>
    <row r="1478" spans="3:6">
      <c r="C1478" s="178" t="s">
        <v>1553</v>
      </c>
      <c r="D1478" s="177">
        <v>39359011</v>
      </c>
      <c r="E1478" s="177">
        <v>33877581</v>
      </c>
      <c r="F1478" s="177">
        <v>16106000.529999999</v>
      </c>
    </row>
    <row r="1479" spans="3:6">
      <c r="C1479" s="178" t="s">
        <v>1554</v>
      </c>
      <c r="D1479" s="177">
        <v>0</v>
      </c>
      <c r="E1479" s="177">
        <v>892443.62</v>
      </c>
      <c r="F1479" s="177">
        <v>892443.62</v>
      </c>
    </row>
    <row r="1480" spans="3:6">
      <c r="C1480" s="178" t="s">
        <v>1555</v>
      </c>
      <c r="D1480" s="177">
        <v>29354</v>
      </c>
      <c r="E1480" s="177">
        <v>768361.77</v>
      </c>
      <c r="F1480" s="177">
        <v>764053.58</v>
      </c>
    </row>
    <row r="1481" spans="3:6">
      <c r="C1481" s="178" t="s">
        <v>1556</v>
      </c>
      <c r="D1481" s="177">
        <v>0</v>
      </c>
      <c r="E1481" s="177">
        <v>3843194.1</v>
      </c>
      <c r="F1481" s="177">
        <v>3799211.15</v>
      </c>
    </row>
    <row r="1482" spans="3:6">
      <c r="C1482" s="178" t="s">
        <v>1557</v>
      </c>
      <c r="D1482" s="177">
        <v>0</v>
      </c>
      <c r="E1482" s="177">
        <v>919842.92</v>
      </c>
      <c r="F1482" s="177">
        <v>919842.22</v>
      </c>
    </row>
    <row r="1483" spans="3:6">
      <c r="C1483" s="178" t="s">
        <v>1558</v>
      </c>
      <c r="D1483" s="177">
        <v>0</v>
      </c>
      <c r="E1483" s="177">
        <v>2289877.5299999998</v>
      </c>
      <c r="F1483" s="177">
        <v>2289877.5299999998</v>
      </c>
    </row>
    <row r="1484" spans="3:6">
      <c r="C1484" s="178" t="s">
        <v>1559</v>
      </c>
      <c r="D1484" s="177">
        <v>0</v>
      </c>
      <c r="E1484" s="177">
        <v>133535.53</v>
      </c>
      <c r="F1484" s="177">
        <v>0</v>
      </c>
    </row>
    <row r="1485" spans="3:6">
      <c r="C1485" s="178" t="s">
        <v>1560</v>
      </c>
      <c r="D1485" s="177">
        <v>3784204</v>
      </c>
      <c r="E1485" s="177">
        <v>100606.16</v>
      </c>
      <c r="F1485" s="177">
        <v>0</v>
      </c>
    </row>
    <row r="1486" spans="3:6">
      <c r="C1486" s="178" t="s">
        <v>1996</v>
      </c>
      <c r="D1486" s="177">
        <v>0</v>
      </c>
      <c r="E1486" s="177">
        <v>4502820.09</v>
      </c>
      <c r="F1486" s="177">
        <v>0</v>
      </c>
    </row>
    <row r="1487" spans="3:6">
      <c r="C1487" s="178" t="s">
        <v>1561</v>
      </c>
      <c r="D1487" s="177">
        <v>3784204</v>
      </c>
      <c r="E1487" s="177">
        <v>100606.16</v>
      </c>
      <c r="F1487" s="177">
        <v>0</v>
      </c>
    </row>
    <row r="1488" spans="3:6">
      <c r="C1488" s="178" t="s">
        <v>1562</v>
      </c>
      <c r="D1488" s="177">
        <v>6679438</v>
      </c>
      <c r="E1488" s="177">
        <v>101816.62</v>
      </c>
      <c r="F1488" s="177">
        <v>0</v>
      </c>
    </row>
    <row r="1489" spans="3:6">
      <c r="C1489" s="178" t="s">
        <v>1563</v>
      </c>
      <c r="D1489" s="177">
        <v>0</v>
      </c>
      <c r="E1489" s="177">
        <v>24549459</v>
      </c>
      <c r="F1489" s="177">
        <v>18237820.390000001</v>
      </c>
    </row>
    <row r="1490" spans="3:6">
      <c r="C1490" s="178" t="s">
        <v>1564</v>
      </c>
      <c r="D1490" s="177">
        <v>7298589</v>
      </c>
      <c r="E1490" s="177">
        <v>2052986</v>
      </c>
      <c r="F1490" s="177">
        <v>749625.28</v>
      </c>
    </row>
    <row r="1491" spans="3:6">
      <c r="C1491" s="178" t="s">
        <v>1565</v>
      </c>
      <c r="D1491" s="177">
        <v>30055331</v>
      </c>
      <c r="E1491" s="177">
        <v>22718831</v>
      </c>
      <c r="F1491" s="177">
        <v>22276513.030000001</v>
      </c>
    </row>
    <row r="1492" spans="3:6">
      <c r="C1492" s="178" t="s">
        <v>1566</v>
      </c>
      <c r="D1492" s="177">
        <v>65424950</v>
      </c>
      <c r="E1492" s="177">
        <v>137713454</v>
      </c>
      <c r="F1492" s="177">
        <v>128265339.88000001</v>
      </c>
    </row>
    <row r="1493" spans="3:6">
      <c r="C1493" s="178" t="s">
        <v>1567</v>
      </c>
      <c r="D1493" s="177">
        <v>6071992</v>
      </c>
      <c r="E1493" s="177">
        <v>113945.88</v>
      </c>
      <c r="F1493" s="177">
        <v>0</v>
      </c>
    </row>
    <row r="1494" spans="3:6">
      <c r="C1494" s="178" t="s">
        <v>1568</v>
      </c>
      <c r="D1494" s="177">
        <v>56195690</v>
      </c>
      <c r="E1494" s="177">
        <v>9485520</v>
      </c>
      <c r="F1494" s="177">
        <v>9485519.7699999996</v>
      </c>
    </row>
    <row r="1495" spans="3:6">
      <c r="C1495" s="178" t="s">
        <v>1569</v>
      </c>
      <c r="D1495" s="177">
        <v>627725</v>
      </c>
      <c r="E1495" s="177">
        <v>135796</v>
      </c>
      <c r="F1495" s="177">
        <v>0</v>
      </c>
    </row>
    <row r="1496" spans="3:6">
      <c r="C1496" s="178" t="s">
        <v>1570</v>
      </c>
      <c r="D1496" s="177">
        <v>14504078</v>
      </c>
      <c r="E1496" s="177">
        <v>4504078</v>
      </c>
      <c r="F1496" s="177">
        <v>4503310.55</v>
      </c>
    </row>
    <row r="1497" spans="3:6">
      <c r="C1497" s="178" t="s">
        <v>1571</v>
      </c>
      <c r="D1497" s="177">
        <v>4736551</v>
      </c>
      <c r="E1497" s="177">
        <v>108508.46</v>
      </c>
      <c r="F1497" s="177">
        <v>0</v>
      </c>
    </row>
    <row r="1498" spans="3:6">
      <c r="C1498" s="178" t="s">
        <v>1572</v>
      </c>
      <c r="D1498" s="177">
        <v>12144488</v>
      </c>
      <c r="E1498" s="177">
        <v>100000</v>
      </c>
      <c r="F1498" s="177">
        <v>0</v>
      </c>
    </row>
    <row r="1499" spans="3:6">
      <c r="C1499" s="178" t="s">
        <v>1891</v>
      </c>
      <c r="D1499" s="177">
        <v>0</v>
      </c>
      <c r="E1499" s="177">
        <v>3379982</v>
      </c>
      <c r="F1499" s="177">
        <v>0</v>
      </c>
    </row>
    <row r="1500" spans="3:6">
      <c r="C1500" s="178" t="s">
        <v>1573</v>
      </c>
      <c r="D1500" s="177">
        <v>4883815</v>
      </c>
      <c r="E1500" s="177">
        <v>9567435</v>
      </c>
      <c r="F1500" s="177">
        <v>3567434.69</v>
      </c>
    </row>
    <row r="1501" spans="3:6">
      <c r="C1501" s="178" t="s">
        <v>1574</v>
      </c>
      <c r="D1501" s="177">
        <v>2094888</v>
      </c>
      <c r="E1501" s="177">
        <v>2628263</v>
      </c>
      <c r="F1501" s="177">
        <v>2628163.2599999998</v>
      </c>
    </row>
    <row r="1502" spans="3:6">
      <c r="C1502" s="178" t="s">
        <v>1943</v>
      </c>
      <c r="D1502" s="177">
        <v>0</v>
      </c>
      <c r="E1502" s="177">
        <v>25357258</v>
      </c>
      <c r="F1502" s="177">
        <v>9523870.8900000006</v>
      </c>
    </row>
    <row r="1503" spans="3:6">
      <c r="C1503" s="178" t="s">
        <v>1575</v>
      </c>
      <c r="D1503" s="177">
        <v>1129568</v>
      </c>
      <c r="E1503" s="177">
        <v>4475399</v>
      </c>
      <c r="F1503" s="177">
        <v>3579524.48</v>
      </c>
    </row>
    <row r="1504" spans="3:6">
      <c r="C1504" s="178" t="s">
        <v>1576</v>
      </c>
      <c r="D1504" s="177">
        <v>7132499</v>
      </c>
      <c r="E1504" s="177">
        <v>100</v>
      </c>
      <c r="F1504" s="177">
        <v>0</v>
      </c>
    </row>
    <row r="1505" spans="3:6">
      <c r="C1505" s="178" t="s">
        <v>1577</v>
      </c>
      <c r="D1505" s="177">
        <v>2985453</v>
      </c>
      <c r="E1505" s="177">
        <v>110804.43</v>
      </c>
      <c r="F1505" s="177">
        <v>0</v>
      </c>
    </row>
    <row r="1506" spans="3:6">
      <c r="C1506" s="178" t="s">
        <v>1578</v>
      </c>
      <c r="D1506" s="177">
        <v>3689328</v>
      </c>
      <c r="E1506" s="177">
        <v>114053.23</v>
      </c>
      <c r="F1506" s="177">
        <v>0</v>
      </c>
    </row>
    <row r="1507" spans="3:6">
      <c r="C1507" s="178" t="s">
        <v>1579</v>
      </c>
      <c r="D1507" s="177">
        <v>3689328</v>
      </c>
      <c r="E1507" s="177">
        <v>114053.23</v>
      </c>
      <c r="F1507" s="177">
        <v>0</v>
      </c>
    </row>
    <row r="1508" spans="3:6">
      <c r="C1508" s="178" t="s">
        <v>1580</v>
      </c>
      <c r="D1508" s="177">
        <v>14387174</v>
      </c>
      <c r="E1508" s="177">
        <v>6165297</v>
      </c>
      <c r="F1508" s="177">
        <v>6165296.8799999999</v>
      </c>
    </row>
    <row r="1509" spans="3:6">
      <c r="C1509" s="178" t="s">
        <v>1993</v>
      </c>
      <c r="D1509" s="177">
        <v>0</v>
      </c>
      <c r="E1509" s="177">
        <v>500000</v>
      </c>
      <c r="F1509" s="177">
        <v>0</v>
      </c>
    </row>
    <row r="1510" spans="3:6">
      <c r="C1510" s="178" t="s">
        <v>1581</v>
      </c>
      <c r="D1510" s="177">
        <v>137077398</v>
      </c>
      <c r="E1510" s="177">
        <v>193165759</v>
      </c>
      <c r="F1510" s="177">
        <v>192610322.94999999</v>
      </c>
    </row>
    <row r="1511" spans="3:6">
      <c r="C1511" s="178" t="s">
        <v>1582</v>
      </c>
      <c r="D1511" s="177">
        <v>0</v>
      </c>
      <c r="E1511" s="177">
        <v>284338.37</v>
      </c>
      <c r="F1511" s="177">
        <v>268136.93</v>
      </c>
    </row>
    <row r="1512" spans="3:6">
      <c r="C1512" s="178" t="s">
        <v>1583</v>
      </c>
      <c r="D1512" s="177">
        <v>0</v>
      </c>
      <c r="E1512" s="177">
        <v>2518711.29</v>
      </c>
      <c r="F1512" s="177">
        <v>2518710.42</v>
      </c>
    </row>
    <row r="1513" spans="3:6">
      <c r="C1513" s="178" t="s">
        <v>1585</v>
      </c>
      <c r="D1513" s="177">
        <v>0</v>
      </c>
      <c r="E1513" s="177">
        <v>11587341</v>
      </c>
      <c r="F1513" s="177">
        <v>11587341</v>
      </c>
    </row>
    <row r="1514" spans="3:6">
      <c r="C1514" s="178" t="s">
        <v>1584</v>
      </c>
      <c r="D1514" s="177">
        <v>4414904</v>
      </c>
      <c r="E1514" s="177">
        <v>2207452</v>
      </c>
      <c r="F1514" s="177">
        <v>2207452</v>
      </c>
    </row>
    <row r="1515" spans="3:6">
      <c r="C1515" s="176" t="s">
        <v>323</v>
      </c>
      <c r="D1515" s="177">
        <v>645481</v>
      </c>
      <c r="E1515" s="177">
        <v>645481</v>
      </c>
      <c r="F1515" s="177">
        <v>0</v>
      </c>
    </row>
    <row r="1516" spans="3:6">
      <c r="C1516" s="178" t="s">
        <v>1570</v>
      </c>
      <c r="D1516" s="177">
        <v>645481</v>
      </c>
      <c r="E1516" s="177">
        <v>645481</v>
      </c>
      <c r="F1516" s="177">
        <v>0</v>
      </c>
    </row>
    <row r="1517" spans="3:6">
      <c r="C1517" s="176" t="s">
        <v>325</v>
      </c>
      <c r="D1517" s="177">
        <v>0</v>
      </c>
      <c r="E1517" s="177">
        <v>15221515.73</v>
      </c>
      <c r="F1517" s="177">
        <v>15221515.73</v>
      </c>
    </row>
    <row r="1518" spans="3:6">
      <c r="C1518" s="178" t="s">
        <v>1585</v>
      </c>
      <c r="D1518" s="177">
        <v>0</v>
      </c>
      <c r="E1518" s="177">
        <v>15221515.73</v>
      </c>
      <c r="F1518" s="177">
        <v>15221515.73</v>
      </c>
    </row>
    <row r="1519" spans="3:6">
      <c r="C1519" s="67" t="s">
        <v>354</v>
      </c>
      <c r="D1519" s="167">
        <v>1595945099</v>
      </c>
      <c r="E1519" s="167">
        <v>1283274207.4300003</v>
      </c>
      <c r="F1519" s="167">
        <v>1132988958.9000001</v>
      </c>
    </row>
    <row r="1520" spans="3:6">
      <c r="C1520" s="176" t="s">
        <v>322</v>
      </c>
      <c r="D1520" s="177">
        <v>1587689099</v>
      </c>
      <c r="E1520" s="177">
        <v>1235719213.2800002</v>
      </c>
      <c r="F1520" s="177">
        <v>1085960090.5599999</v>
      </c>
    </row>
    <row r="1521" spans="3:6">
      <c r="C1521" s="178" t="s">
        <v>1586</v>
      </c>
      <c r="D1521" s="177">
        <v>785524</v>
      </c>
      <c r="E1521" s="177">
        <v>570189</v>
      </c>
      <c r="F1521" s="177">
        <v>0</v>
      </c>
    </row>
    <row r="1522" spans="3:6">
      <c r="C1522" s="178" t="s">
        <v>1587</v>
      </c>
      <c r="D1522" s="177">
        <v>785524</v>
      </c>
      <c r="E1522" s="177">
        <v>570189</v>
      </c>
      <c r="F1522" s="177">
        <v>0</v>
      </c>
    </row>
    <row r="1523" spans="3:6">
      <c r="C1523" s="178" t="s">
        <v>1588</v>
      </c>
      <c r="D1523" s="177">
        <v>7805395</v>
      </c>
      <c r="E1523" s="177">
        <v>4077253</v>
      </c>
      <c r="F1523" s="177">
        <v>4077253</v>
      </c>
    </row>
    <row r="1524" spans="3:6">
      <c r="C1524" s="178" t="s">
        <v>1589</v>
      </c>
      <c r="D1524" s="177">
        <v>2389237</v>
      </c>
      <c r="E1524" s="177">
        <v>4311735</v>
      </c>
      <c r="F1524" s="177">
        <v>2472108.42</v>
      </c>
    </row>
    <row r="1525" spans="3:6">
      <c r="C1525" s="178" t="s">
        <v>1590</v>
      </c>
      <c r="D1525" s="177">
        <v>785524</v>
      </c>
      <c r="E1525" s="177">
        <v>1416189</v>
      </c>
      <c r="F1525" s="177">
        <v>0</v>
      </c>
    </row>
    <row r="1526" spans="3:6">
      <c r="C1526" s="178" t="s">
        <v>1591</v>
      </c>
      <c r="D1526" s="177">
        <v>5000000</v>
      </c>
      <c r="E1526" s="177">
        <v>39000000</v>
      </c>
      <c r="F1526" s="177">
        <v>0</v>
      </c>
    </row>
    <row r="1527" spans="3:6">
      <c r="C1527" s="178" t="s">
        <v>1592</v>
      </c>
      <c r="D1527" s="177">
        <v>91315016</v>
      </c>
      <c r="E1527" s="177">
        <v>71315016</v>
      </c>
      <c r="F1527" s="177">
        <v>71315016</v>
      </c>
    </row>
    <row r="1528" spans="3:6">
      <c r="C1528" s="178" t="s">
        <v>1593</v>
      </c>
      <c r="D1528" s="177">
        <v>56921068</v>
      </c>
      <c r="E1528" s="177">
        <v>50000160</v>
      </c>
      <c r="F1528" s="177">
        <v>50000160</v>
      </c>
    </row>
    <row r="1529" spans="3:6">
      <c r="C1529" s="178" t="s">
        <v>1864</v>
      </c>
      <c r="D1529" s="177">
        <v>0</v>
      </c>
      <c r="E1529" s="177">
        <v>92005483</v>
      </c>
      <c r="F1529" s="177">
        <v>92005482.170000002</v>
      </c>
    </row>
    <row r="1530" spans="3:6">
      <c r="C1530" s="178" t="s">
        <v>1594</v>
      </c>
      <c r="D1530" s="177">
        <v>71000000</v>
      </c>
      <c r="E1530" s="177">
        <v>14669814.17</v>
      </c>
      <c r="F1530" s="177">
        <v>0</v>
      </c>
    </row>
    <row r="1531" spans="3:6">
      <c r="C1531" s="178" t="s">
        <v>1595</v>
      </c>
      <c r="D1531" s="177">
        <v>37115924</v>
      </c>
      <c r="E1531" s="177">
        <v>17377799.98</v>
      </c>
      <c r="F1531" s="177">
        <v>0</v>
      </c>
    </row>
    <row r="1532" spans="3:6">
      <c r="C1532" s="178" t="s">
        <v>1596</v>
      </c>
      <c r="D1532" s="177">
        <v>17056142</v>
      </c>
      <c r="E1532" s="177">
        <v>89497795</v>
      </c>
      <c r="F1532" s="177">
        <v>89497794.590000004</v>
      </c>
    </row>
    <row r="1533" spans="3:6">
      <c r="C1533" s="178" t="s">
        <v>1976</v>
      </c>
      <c r="D1533" s="177">
        <v>0</v>
      </c>
      <c r="E1533" s="177">
        <v>101</v>
      </c>
      <c r="F1533" s="177">
        <v>0</v>
      </c>
    </row>
    <row r="1534" spans="3:6">
      <c r="C1534" s="178" t="s">
        <v>1597</v>
      </c>
      <c r="D1534" s="177">
        <v>1350000</v>
      </c>
      <c r="E1534" s="177">
        <v>1948300</v>
      </c>
      <c r="F1534" s="177">
        <v>0</v>
      </c>
    </row>
    <row r="1535" spans="3:6">
      <c r="C1535" s="178" t="s">
        <v>1598</v>
      </c>
      <c r="D1535" s="177">
        <v>3886577</v>
      </c>
      <c r="E1535" s="177">
        <v>0</v>
      </c>
      <c r="F1535" s="177">
        <v>0</v>
      </c>
    </row>
    <row r="1536" spans="3:6">
      <c r="C1536" s="178" t="s">
        <v>1599</v>
      </c>
      <c r="D1536" s="177">
        <v>0</v>
      </c>
      <c r="E1536" s="177">
        <v>3600000.99</v>
      </c>
      <c r="F1536" s="177">
        <v>3599998.2</v>
      </c>
    </row>
    <row r="1537" spans="3:6">
      <c r="C1537" s="178" t="s">
        <v>1600</v>
      </c>
      <c r="D1537" s="177">
        <v>1048064</v>
      </c>
      <c r="E1537" s="177">
        <v>926187</v>
      </c>
      <c r="F1537" s="177">
        <v>926187</v>
      </c>
    </row>
    <row r="1538" spans="3:6">
      <c r="C1538" s="178" t="s">
        <v>1601</v>
      </c>
      <c r="D1538" s="177">
        <v>3890701</v>
      </c>
      <c r="E1538" s="177">
        <v>0</v>
      </c>
      <c r="F1538" s="177">
        <v>0</v>
      </c>
    </row>
    <row r="1539" spans="3:6">
      <c r="C1539" s="178" t="s">
        <v>1602</v>
      </c>
      <c r="D1539" s="177">
        <v>9357241</v>
      </c>
      <c r="E1539" s="177">
        <v>51</v>
      </c>
      <c r="F1539" s="177">
        <v>0</v>
      </c>
    </row>
    <row r="1540" spans="3:6">
      <c r="C1540" s="178" t="s">
        <v>1603</v>
      </c>
      <c r="D1540" s="177">
        <v>0</v>
      </c>
      <c r="E1540" s="177">
        <v>7887227</v>
      </c>
      <c r="F1540" s="177">
        <v>7887227</v>
      </c>
    </row>
    <row r="1541" spans="3:6">
      <c r="C1541" s="178" t="s">
        <v>1604</v>
      </c>
      <c r="D1541" s="177">
        <v>20000000</v>
      </c>
      <c r="E1541" s="177">
        <v>0</v>
      </c>
      <c r="F1541" s="177">
        <v>0</v>
      </c>
    </row>
    <row r="1542" spans="3:6">
      <c r="C1542" s="178" t="s">
        <v>1605</v>
      </c>
      <c r="D1542" s="177">
        <v>10235232</v>
      </c>
      <c r="E1542" s="177">
        <v>7694092.5999999996</v>
      </c>
      <c r="F1542" s="177">
        <v>0</v>
      </c>
    </row>
    <row r="1543" spans="3:6">
      <c r="C1543" s="178" t="s">
        <v>1606</v>
      </c>
      <c r="D1543" s="177">
        <v>84954779</v>
      </c>
      <c r="E1543" s="177">
        <v>65515250.310000002</v>
      </c>
      <c r="F1543" s="177">
        <v>64906282.900000006</v>
      </c>
    </row>
    <row r="1544" spans="3:6">
      <c r="C1544" s="178" t="s">
        <v>1607</v>
      </c>
      <c r="D1544" s="177">
        <v>50000000</v>
      </c>
      <c r="E1544" s="177">
        <v>39559239</v>
      </c>
      <c r="F1544" s="177">
        <v>14158959.630000001</v>
      </c>
    </row>
    <row r="1545" spans="3:6">
      <c r="C1545" s="178" t="s">
        <v>1608</v>
      </c>
      <c r="D1545" s="177">
        <v>30000000</v>
      </c>
      <c r="E1545" s="177">
        <v>30000000</v>
      </c>
      <c r="F1545" s="177">
        <v>30000000</v>
      </c>
    </row>
    <row r="1546" spans="3:6">
      <c r="C1546" s="178" t="s">
        <v>1609</v>
      </c>
      <c r="D1546" s="177">
        <v>14157037</v>
      </c>
      <c r="E1546" s="177">
        <v>6762917</v>
      </c>
      <c r="F1546" s="177">
        <v>6485621.4800000004</v>
      </c>
    </row>
    <row r="1547" spans="3:6">
      <c r="C1547" s="178" t="s">
        <v>1610</v>
      </c>
      <c r="D1547" s="177">
        <v>30000000</v>
      </c>
      <c r="E1547" s="177">
        <v>20000000</v>
      </c>
      <c r="F1547" s="177">
        <v>20000000</v>
      </c>
    </row>
    <row r="1548" spans="3:6">
      <c r="C1548" s="178" t="s">
        <v>1611</v>
      </c>
      <c r="D1548" s="177">
        <v>26731745</v>
      </c>
      <c r="E1548" s="177">
        <v>1</v>
      </c>
      <c r="F1548" s="177">
        <v>0</v>
      </c>
    </row>
    <row r="1549" spans="3:6">
      <c r="C1549" s="178" t="s">
        <v>1612</v>
      </c>
      <c r="D1549" s="177">
        <v>7564426</v>
      </c>
      <c r="E1549" s="177">
        <v>7564426.2000000002</v>
      </c>
      <c r="F1549" s="177">
        <v>0</v>
      </c>
    </row>
    <row r="1550" spans="3:6">
      <c r="C1550" s="178" t="s">
        <v>1613</v>
      </c>
      <c r="D1550" s="177">
        <v>71052120</v>
      </c>
      <c r="E1550" s="177">
        <v>746</v>
      </c>
      <c r="F1550" s="177">
        <v>0</v>
      </c>
    </row>
    <row r="1551" spans="3:6">
      <c r="C1551" s="178" t="s">
        <v>1614</v>
      </c>
      <c r="D1551" s="177">
        <v>54690059</v>
      </c>
      <c r="E1551" s="177">
        <v>86602910</v>
      </c>
      <c r="F1551" s="177">
        <v>86602610.319999993</v>
      </c>
    </row>
    <row r="1552" spans="3:6">
      <c r="C1552" s="178" t="s">
        <v>1615</v>
      </c>
      <c r="D1552" s="177">
        <v>53144182</v>
      </c>
      <c r="E1552" s="177">
        <v>53144182</v>
      </c>
      <c r="F1552" s="177">
        <v>53088340.68</v>
      </c>
    </row>
    <row r="1553" spans="3:6">
      <c r="C1553" s="178" t="s">
        <v>1616</v>
      </c>
      <c r="D1553" s="177">
        <v>82755391</v>
      </c>
      <c r="E1553" s="177">
        <v>52018913</v>
      </c>
      <c r="F1553" s="177">
        <v>51552271.099999994</v>
      </c>
    </row>
    <row r="1554" spans="3:6">
      <c r="C1554" s="178" t="s">
        <v>1617</v>
      </c>
      <c r="D1554" s="177">
        <v>19012173</v>
      </c>
      <c r="E1554" s="177">
        <v>19012173</v>
      </c>
      <c r="F1554" s="177">
        <v>19012173</v>
      </c>
    </row>
    <row r="1555" spans="3:6">
      <c r="C1555" s="178" t="s">
        <v>1618</v>
      </c>
      <c r="D1555" s="177">
        <v>11354101</v>
      </c>
      <c r="E1555" s="177">
        <v>811</v>
      </c>
      <c r="F1555" s="177">
        <v>0</v>
      </c>
    </row>
    <row r="1556" spans="3:6">
      <c r="C1556" s="178" t="s">
        <v>1619</v>
      </c>
      <c r="D1556" s="177">
        <v>7317947</v>
      </c>
      <c r="E1556" s="177">
        <v>103308.87</v>
      </c>
      <c r="F1556" s="177">
        <v>0</v>
      </c>
    </row>
    <row r="1557" spans="3:6">
      <c r="C1557" s="178" t="s">
        <v>1620</v>
      </c>
      <c r="D1557" s="177">
        <v>34156083</v>
      </c>
      <c r="E1557" s="177">
        <v>12861066</v>
      </c>
      <c r="F1557" s="177">
        <v>5588440.7200000007</v>
      </c>
    </row>
    <row r="1558" spans="3:6">
      <c r="C1558" s="178" t="s">
        <v>1621</v>
      </c>
      <c r="D1558" s="177">
        <v>12018533</v>
      </c>
      <c r="E1558" s="177">
        <v>4308727</v>
      </c>
      <c r="F1558" s="177">
        <v>4308626.63</v>
      </c>
    </row>
    <row r="1559" spans="3:6">
      <c r="C1559" s="178" t="s">
        <v>1622</v>
      </c>
      <c r="D1559" s="177">
        <v>10000000</v>
      </c>
      <c r="E1559" s="177">
        <v>0</v>
      </c>
      <c r="F1559" s="177">
        <v>0</v>
      </c>
    </row>
    <row r="1560" spans="3:6">
      <c r="C1560" s="178" t="s">
        <v>1623</v>
      </c>
      <c r="D1560" s="177">
        <v>7281426</v>
      </c>
      <c r="E1560" s="177">
        <v>2600000</v>
      </c>
      <c r="F1560" s="177">
        <v>0</v>
      </c>
    </row>
    <row r="1561" spans="3:6">
      <c r="C1561" s="178" t="s">
        <v>1624</v>
      </c>
      <c r="D1561" s="177">
        <v>20000000</v>
      </c>
      <c r="E1561" s="177">
        <v>0</v>
      </c>
      <c r="F1561" s="177">
        <v>0</v>
      </c>
    </row>
    <row r="1562" spans="3:6">
      <c r="C1562" s="178" t="s">
        <v>1625</v>
      </c>
      <c r="D1562" s="177">
        <v>5124621</v>
      </c>
      <c r="E1562" s="177">
        <v>2049848.4</v>
      </c>
      <c r="F1562" s="177">
        <v>0</v>
      </c>
    </row>
    <row r="1563" spans="3:6">
      <c r="C1563" s="178" t="s">
        <v>1626</v>
      </c>
      <c r="D1563" s="177">
        <v>45570901</v>
      </c>
      <c r="E1563" s="177">
        <v>24887136</v>
      </c>
      <c r="F1563" s="177">
        <v>24887135.629999999</v>
      </c>
    </row>
    <row r="1564" spans="3:6">
      <c r="C1564" s="178" t="s">
        <v>1627</v>
      </c>
      <c r="D1564" s="177">
        <v>10000000</v>
      </c>
      <c r="E1564" s="177">
        <v>0</v>
      </c>
      <c r="F1564" s="177">
        <v>0</v>
      </c>
    </row>
    <row r="1565" spans="3:6">
      <c r="C1565" s="178" t="s">
        <v>1628</v>
      </c>
      <c r="D1565" s="177">
        <v>10000000</v>
      </c>
      <c r="E1565" s="177">
        <v>0</v>
      </c>
      <c r="F1565" s="177">
        <v>0</v>
      </c>
    </row>
    <row r="1566" spans="3:6">
      <c r="C1566" s="178" t="s">
        <v>1629</v>
      </c>
      <c r="D1566" s="177">
        <v>130371036</v>
      </c>
      <c r="E1566" s="177">
        <v>0</v>
      </c>
      <c r="F1566" s="177">
        <v>0</v>
      </c>
    </row>
    <row r="1567" spans="3:6">
      <c r="C1567" s="178" t="s">
        <v>1630</v>
      </c>
      <c r="D1567" s="177">
        <v>7278512</v>
      </c>
      <c r="E1567" s="177">
        <v>100</v>
      </c>
      <c r="F1567" s="177">
        <v>0</v>
      </c>
    </row>
    <row r="1568" spans="3:6">
      <c r="C1568" s="178" t="s">
        <v>1631</v>
      </c>
      <c r="D1568" s="177">
        <v>685956</v>
      </c>
      <c r="E1568" s="177">
        <v>0</v>
      </c>
      <c r="F1568" s="177">
        <v>0</v>
      </c>
    </row>
    <row r="1569" spans="3:6">
      <c r="C1569" s="178" t="s">
        <v>1632</v>
      </c>
      <c r="D1569" s="177">
        <v>21530521</v>
      </c>
      <c r="E1569" s="177">
        <v>0</v>
      </c>
      <c r="F1569" s="177">
        <v>0</v>
      </c>
    </row>
    <row r="1570" spans="3:6">
      <c r="C1570" s="178" t="s">
        <v>1633</v>
      </c>
      <c r="D1570" s="177">
        <v>2000000</v>
      </c>
      <c r="E1570" s="177">
        <v>21858244</v>
      </c>
      <c r="F1570" s="177">
        <v>15936636.949999999</v>
      </c>
    </row>
    <row r="1571" spans="3:6">
      <c r="C1571" s="178" t="s">
        <v>1634</v>
      </c>
      <c r="D1571" s="177">
        <v>100000000</v>
      </c>
      <c r="E1571" s="177">
        <v>100000000</v>
      </c>
      <c r="F1571" s="177">
        <v>100000000</v>
      </c>
    </row>
    <row r="1572" spans="3:6">
      <c r="C1572" s="178" t="s">
        <v>1635</v>
      </c>
      <c r="D1572" s="177">
        <v>7264502</v>
      </c>
      <c r="E1572" s="177">
        <v>116916.32</v>
      </c>
      <c r="F1572" s="177">
        <v>0</v>
      </c>
    </row>
    <row r="1573" spans="3:6">
      <c r="C1573" s="178" t="s">
        <v>1636</v>
      </c>
      <c r="D1573" s="177">
        <v>13310723</v>
      </c>
      <c r="E1573" s="177">
        <v>0</v>
      </c>
      <c r="F1573" s="177">
        <v>0</v>
      </c>
    </row>
    <row r="1574" spans="3:6">
      <c r="C1574" s="178" t="s">
        <v>1637</v>
      </c>
      <c r="D1574" s="177">
        <v>101397996</v>
      </c>
      <c r="E1574" s="177">
        <v>165085676</v>
      </c>
      <c r="F1574" s="177">
        <v>165081134.10999998</v>
      </c>
    </row>
    <row r="1575" spans="3:6">
      <c r="C1575" s="178" t="s">
        <v>1638</v>
      </c>
      <c r="D1575" s="177">
        <v>7281033</v>
      </c>
      <c r="E1575" s="177">
        <v>100</v>
      </c>
      <c r="F1575" s="177">
        <v>0</v>
      </c>
    </row>
    <row r="1576" spans="3:6">
      <c r="C1576" s="178" t="s">
        <v>1639</v>
      </c>
      <c r="D1576" s="177">
        <v>25000000</v>
      </c>
      <c r="E1576" s="177">
        <v>0</v>
      </c>
      <c r="F1576" s="177">
        <v>0</v>
      </c>
    </row>
    <row r="1577" spans="3:6">
      <c r="C1577" s="178" t="s">
        <v>1640</v>
      </c>
      <c r="D1577" s="177">
        <v>0</v>
      </c>
      <c r="E1577" s="177">
        <v>2269108.4700000002</v>
      </c>
      <c r="F1577" s="177">
        <v>1619007.38</v>
      </c>
    </row>
    <row r="1578" spans="3:6">
      <c r="C1578" s="178" t="s">
        <v>1641</v>
      </c>
      <c r="D1578" s="177">
        <v>78000000</v>
      </c>
      <c r="E1578" s="177">
        <v>0</v>
      </c>
      <c r="F1578" s="177">
        <v>0</v>
      </c>
    </row>
    <row r="1579" spans="3:6">
      <c r="C1579" s="178" t="s">
        <v>1642</v>
      </c>
      <c r="D1579" s="177">
        <v>5050000</v>
      </c>
      <c r="E1579" s="177">
        <v>0</v>
      </c>
      <c r="F1579" s="177">
        <v>0</v>
      </c>
    </row>
    <row r="1580" spans="3:6">
      <c r="C1580" s="178" t="s">
        <v>1643</v>
      </c>
      <c r="D1580" s="177">
        <v>0</v>
      </c>
      <c r="E1580" s="177">
        <v>2740276.6</v>
      </c>
      <c r="F1580" s="177">
        <v>1765176.76</v>
      </c>
    </row>
    <row r="1581" spans="3:6">
      <c r="C1581" s="178" t="s">
        <v>1924</v>
      </c>
      <c r="D1581" s="177">
        <v>0</v>
      </c>
      <c r="E1581" s="177">
        <v>2000000</v>
      </c>
      <c r="F1581" s="177">
        <v>1548853.9</v>
      </c>
    </row>
    <row r="1582" spans="3:6">
      <c r="C1582" s="178" t="s">
        <v>1644</v>
      </c>
      <c r="D1582" s="177">
        <v>7281426</v>
      </c>
      <c r="E1582" s="177">
        <v>102761.65</v>
      </c>
      <c r="F1582" s="177">
        <v>0</v>
      </c>
    </row>
    <row r="1583" spans="3:6">
      <c r="C1583" s="178" t="s">
        <v>1865</v>
      </c>
      <c r="D1583" s="177">
        <v>0</v>
      </c>
      <c r="E1583" s="177">
        <v>25488395</v>
      </c>
      <c r="F1583" s="177">
        <v>15496847.1</v>
      </c>
    </row>
    <row r="1584" spans="3:6">
      <c r="C1584" s="178" t="s">
        <v>1866</v>
      </c>
      <c r="D1584" s="177">
        <v>0</v>
      </c>
      <c r="E1584" s="177">
        <v>10000000</v>
      </c>
      <c r="F1584" s="177">
        <v>9991547.1699999999</v>
      </c>
    </row>
    <row r="1585" spans="3:6">
      <c r="C1585" s="178" t="s">
        <v>1645</v>
      </c>
      <c r="D1585" s="177">
        <v>10000000</v>
      </c>
      <c r="E1585" s="177">
        <v>9500000</v>
      </c>
      <c r="F1585" s="177">
        <v>9500000</v>
      </c>
    </row>
    <row r="1586" spans="3:6">
      <c r="C1586" s="178" t="s">
        <v>1646</v>
      </c>
      <c r="D1586" s="177">
        <v>2803805</v>
      </c>
      <c r="E1586" s="177">
        <v>0</v>
      </c>
      <c r="F1586" s="177">
        <v>0</v>
      </c>
    </row>
    <row r="1587" spans="3:6">
      <c r="C1587" s="178" t="s">
        <v>1647</v>
      </c>
      <c r="D1587" s="177">
        <v>30820896</v>
      </c>
      <c r="E1587" s="177">
        <v>62698397.719999999</v>
      </c>
      <c r="F1587" s="177">
        <v>62649198.719999999</v>
      </c>
    </row>
    <row r="1588" spans="3:6">
      <c r="C1588" s="176" t="s">
        <v>323</v>
      </c>
      <c r="D1588" s="177">
        <v>8256000</v>
      </c>
      <c r="E1588" s="177">
        <v>47554994.149999999</v>
      </c>
      <c r="F1588" s="177">
        <v>47028868.339999996</v>
      </c>
    </row>
    <row r="1589" spans="3:6">
      <c r="C1589" s="178" t="s">
        <v>1648</v>
      </c>
      <c r="D1589" s="177">
        <v>0</v>
      </c>
      <c r="E1589" s="177">
        <v>33798994.149999999</v>
      </c>
      <c r="F1589" s="177">
        <v>33380742.420000002</v>
      </c>
    </row>
    <row r="1590" spans="3:6">
      <c r="C1590" s="178" t="s">
        <v>1637</v>
      </c>
      <c r="D1590" s="177">
        <v>8256000</v>
      </c>
      <c r="E1590" s="177">
        <v>8256000</v>
      </c>
      <c r="F1590" s="177">
        <v>8149489.9100000001</v>
      </c>
    </row>
    <row r="1591" spans="3:6">
      <c r="C1591" s="178" t="s">
        <v>1977</v>
      </c>
      <c r="D1591" s="177">
        <v>0</v>
      </c>
      <c r="E1591" s="177">
        <v>5500000</v>
      </c>
      <c r="F1591" s="177">
        <v>5498636.0099999998</v>
      </c>
    </row>
    <row r="1592" spans="3:6">
      <c r="C1592" s="67" t="s">
        <v>355</v>
      </c>
      <c r="D1592" s="167">
        <v>1141004658</v>
      </c>
      <c r="E1592" s="167">
        <v>1553198547.9199998</v>
      </c>
      <c r="F1592" s="167">
        <v>1490972206.7800002</v>
      </c>
    </row>
    <row r="1593" spans="3:6">
      <c r="C1593" s="176" t="s">
        <v>322</v>
      </c>
      <c r="D1593" s="177">
        <v>1124202528</v>
      </c>
      <c r="E1593" s="177">
        <v>1486074789.9199998</v>
      </c>
      <c r="F1593" s="177">
        <v>1447962297.1000001</v>
      </c>
    </row>
    <row r="1594" spans="3:6">
      <c r="C1594" s="178" t="s">
        <v>1649</v>
      </c>
      <c r="D1594" s="177">
        <v>170900000</v>
      </c>
      <c r="E1594" s="177">
        <v>278419149.64999998</v>
      </c>
      <c r="F1594" s="177">
        <v>275309270.08999997</v>
      </c>
    </row>
    <row r="1595" spans="3:6">
      <c r="C1595" s="178" t="s">
        <v>1925</v>
      </c>
      <c r="D1595" s="177">
        <v>0</v>
      </c>
      <c r="E1595" s="177">
        <v>2400000</v>
      </c>
      <c r="F1595" s="177">
        <v>363412.79</v>
      </c>
    </row>
    <row r="1596" spans="3:6">
      <c r="C1596" s="178" t="s">
        <v>1650</v>
      </c>
      <c r="D1596" s="177">
        <v>3355957</v>
      </c>
      <c r="E1596" s="177">
        <v>0</v>
      </c>
      <c r="F1596" s="177">
        <v>0</v>
      </c>
    </row>
    <row r="1597" spans="3:6">
      <c r="C1597" s="178" t="s">
        <v>1926</v>
      </c>
      <c r="D1597" s="177">
        <v>0</v>
      </c>
      <c r="E1597" s="177">
        <v>2202986</v>
      </c>
      <c r="F1597" s="177">
        <v>326679.59999999998</v>
      </c>
    </row>
    <row r="1598" spans="3:6">
      <c r="C1598" s="178" t="s">
        <v>1651</v>
      </c>
      <c r="D1598" s="177">
        <v>31984150</v>
      </c>
      <c r="E1598" s="177">
        <v>53908892</v>
      </c>
      <c r="F1598" s="177">
        <v>53908892</v>
      </c>
    </row>
    <row r="1599" spans="3:6">
      <c r="C1599" s="178" t="s">
        <v>1652</v>
      </c>
      <c r="D1599" s="177">
        <v>25587303</v>
      </c>
      <c r="E1599" s="177">
        <v>20000000</v>
      </c>
      <c r="F1599" s="177">
        <v>20000000</v>
      </c>
    </row>
    <row r="1600" spans="3:6">
      <c r="C1600" s="178" t="s">
        <v>2001</v>
      </c>
      <c r="D1600" s="177">
        <v>8000000</v>
      </c>
      <c r="E1600" s="177">
        <v>0</v>
      </c>
      <c r="F1600" s="177">
        <v>0</v>
      </c>
    </row>
    <row r="1601" spans="3:6">
      <c r="C1601" s="178" t="s">
        <v>1653</v>
      </c>
      <c r="D1601" s="177">
        <v>222022862</v>
      </c>
      <c r="E1601" s="177">
        <v>179594970</v>
      </c>
      <c r="F1601" s="177">
        <v>179594726.79000002</v>
      </c>
    </row>
    <row r="1602" spans="3:6">
      <c r="C1602" s="178" t="s">
        <v>1654</v>
      </c>
      <c r="D1602" s="177">
        <v>259163406</v>
      </c>
      <c r="E1602" s="177">
        <v>387877387.86000001</v>
      </c>
      <c r="F1602" s="177">
        <v>386863123.38999999</v>
      </c>
    </row>
    <row r="1603" spans="3:6">
      <c r="C1603" s="178" t="s">
        <v>1655</v>
      </c>
      <c r="D1603" s="177">
        <v>5045444</v>
      </c>
      <c r="E1603" s="177">
        <v>3332341</v>
      </c>
      <c r="F1603" s="177">
        <v>1330936.29</v>
      </c>
    </row>
    <row r="1604" spans="3:6">
      <c r="C1604" s="178" t="s">
        <v>1927</v>
      </c>
      <c r="D1604" s="177">
        <v>0</v>
      </c>
      <c r="E1604" s="177">
        <v>3846401</v>
      </c>
      <c r="F1604" s="177">
        <v>3846301.34</v>
      </c>
    </row>
    <row r="1605" spans="3:6">
      <c r="C1605" s="178" t="s">
        <v>1928</v>
      </c>
      <c r="D1605" s="177">
        <v>0</v>
      </c>
      <c r="E1605" s="177">
        <v>2495506</v>
      </c>
      <c r="F1605" s="177">
        <v>1330936.29</v>
      </c>
    </row>
    <row r="1606" spans="3:6">
      <c r="C1606" s="178" t="s">
        <v>1929</v>
      </c>
      <c r="D1606" s="177">
        <v>0</v>
      </c>
      <c r="E1606" s="177">
        <v>1731617</v>
      </c>
      <c r="F1606" s="177">
        <v>1625154.44</v>
      </c>
    </row>
    <row r="1607" spans="3:6">
      <c r="C1607" s="178" t="s">
        <v>1656</v>
      </c>
      <c r="D1607" s="177">
        <v>28835516</v>
      </c>
      <c r="E1607" s="177">
        <v>60512876.009999998</v>
      </c>
      <c r="F1607" s="177">
        <v>55973368.079999998</v>
      </c>
    </row>
    <row r="1608" spans="3:6">
      <c r="C1608" s="178" t="s">
        <v>1657</v>
      </c>
      <c r="D1608" s="177">
        <v>1394931</v>
      </c>
      <c r="E1608" s="177">
        <v>1799596</v>
      </c>
      <c r="F1608" s="177">
        <v>0</v>
      </c>
    </row>
    <row r="1609" spans="3:6">
      <c r="C1609" s="178" t="s">
        <v>1944</v>
      </c>
      <c r="D1609" s="177">
        <v>0</v>
      </c>
      <c r="E1609" s="177">
        <v>4200744</v>
      </c>
      <c r="F1609" s="177">
        <v>4200743.43</v>
      </c>
    </row>
    <row r="1610" spans="3:6">
      <c r="C1610" s="178" t="s">
        <v>1658</v>
      </c>
      <c r="D1610" s="177">
        <v>0</v>
      </c>
      <c r="E1610" s="177">
        <v>8462532.6600000001</v>
      </c>
      <c r="F1610" s="177">
        <v>0</v>
      </c>
    </row>
    <row r="1611" spans="3:6">
      <c r="C1611" s="178" t="s">
        <v>2038</v>
      </c>
      <c r="D1611" s="177">
        <v>0</v>
      </c>
      <c r="E1611" s="177">
        <v>2545425</v>
      </c>
      <c r="F1611" s="177">
        <v>0</v>
      </c>
    </row>
    <row r="1612" spans="3:6">
      <c r="C1612" s="178" t="s">
        <v>2039</v>
      </c>
      <c r="D1612" s="177">
        <v>0</v>
      </c>
      <c r="E1612" s="177">
        <v>3993635</v>
      </c>
      <c r="F1612" s="177">
        <v>0</v>
      </c>
    </row>
    <row r="1613" spans="3:6">
      <c r="C1613" s="178" t="s">
        <v>1659</v>
      </c>
      <c r="D1613" s="177">
        <v>17690642</v>
      </c>
      <c r="E1613" s="177">
        <v>0</v>
      </c>
      <c r="F1613" s="177">
        <v>0</v>
      </c>
    </row>
    <row r="1614" spans="3:6">
      <c r="C1614" s="178" t="s">
        <v>2040</v>
      </c>
      <c r="D1614" s="177">
        <v>0</v>
      </c>
      <c r="E1614" s="177">
        <v>3978165</v>
      </c>
      <c r="F1614" s="177">
        <v>0</v>
      </c>
    </row>
    <row r="1615" spans="3:6">
      <c r="C1615" s="178" t="s">
        <v>1660</v>
      </c>
      <c r="D1615" s="177">
        <v>67437623</v>
      </c>
      <c r="E1615" s="177">
        <v>62797736</v>
      </c>
      <c r="F1615" s="177">
        <v>62797736</v>
      </c>
    </row>
    <row r="1616" spans="3:6">
      <c r="C1616" s="178" t="s">
        <v>1661</v>
      </c>
      <c r="D1616" s="177">
        <v>26976614</v>
      </c>
      <c r="E1616" s="177">
        <v>0</v>
      </c>
      <c r="F1616" s="177">
        <v>0</v>
      </c>
    </row>
    <row r="1617" spans="3:6">
      <c r="C1617" s="178" t="s">
        <v>1662</v>
      </c>
      <c r="D1617" s="177">
        <v>6195995</v>
      </c>
      <c r="E1617" s="177">
        <v>0</v>
      </c>
      <c r="F1617" s="177">
        <v>0</v>
      </c>
    </row>
    <row r="1618" spans="3:6">
      <c r="C1618" s="178" t="s">
        <v>1663</v>
      </c>
      <c r="D1618" s="177">
        <v>10000000</v>
      </c>
      <c r="E1618" s="177">
        <v>0</v>
      </c>
      <c r="F1618" s="177">
        <v>0</v>
      </c>
    </row>
    <row r="1619" spans="3:6">
      <c r="C1619" s="178" t="s">
        <v>1664</v>
      </c>
      <c r="D1619" s="177">
        <v>239612085</v>
      </c>
      <c r="E1619" s="177">
        <v>401974829.74000001</v>
      </c>
      <c r="F1619" s="177">
        <v>400491016.56999999</v>
      </c>
    </row>
    <row r="1620" spans="3:6">
      <c r="C1620" s="176" t="s">
        <v>323</v>
      </c>
      <c r="D1620" s="177">
        <v>16802130</v>
      </c>
      <c r="E1620" s="177">
        <v>13442130</v>
      </c>
      <c r="F1620" s="177">
        <v>13328948.859999999</v>
      </c>
    </row>
    <row r="1621" spans="3:6">
      <c r="C1621" s="178" t="s">
        <v>1664</v>
      </c>
      <c r="D1621" s="177">
        <v>16802130</v>
      </c>
      <c r="E1621" s="177">
        <v>13442130</v>
      </c>
      <c r="F1621" s="177">
        <v>13328948.859999999</v>
      </c>
    </row>
    <row r="1622" spans="3:6">
      <c r="C1622" s="176" t="s">
        <v>324</v>
      </c>
      <c r="D1622" s="177">
        <v>0</v>
      </c>
      <c r="E1622" s="177">
        <v>5591110</v>
      </c>
      <c r="F1622" s="177">
        <v>5591109.9199999999</v>
      </c>
    </row>
    <row r="1623" spans="3:6">
      <c r="C1623" s="178" t="s">
        <v>1656</v>
      </c>
      <c r="D1623" s="177">
        <v>0</v>
      </c>
      <c r="E1623" s="177">
        <v>5591110</v>
      </c>
      <c r="F1623" s="177">
        <v>5591109.9199999999</v>
      </c>
    </row>
    <row r="1624" spans="3:6">
      <c r="C1624" s="176" t="s">
        <v>325</v>
      </c>
      <c r="D1624" s="177">
        <v>0</v>
      </c>
      <c r="E1624" s="177">
        <v>48090518</v>
      </c>
      <c r="F1624" s="177">
        <v>24089850.899999999</v>
      </c>
    </row>
    <row r="1625" spans="3:6">
      <c r="C1625" s="178" t="s">
        <v>1649</v>
      </c>
      <c r="D1625" s="177">
        <v>0</v>
      </c>
      <c r="E1625" s="177">
        <v>0</v>
      </c>
      <c r="F1625" s="177">
        <v>0</v>
      </c>
    </row>
    <row r="1626" spans="3:6">
      <c r="C1626" s="178" t="s">
        <v>1656</v>
      </c>
      <c r="D1626" s="177">
        <v>0</v>
      </c>
      <c r="E1626" s="177">
        <v>24000000</v>
      </c>
      <c r="F1626" s="177">
        <v>0</v>
      </c>
    </row>
    <row r="1627" spans="3:6">
      <c r="C1627" s="178" t="s">
        <v>1664</v>
      </c>
      <c r="D1627" s="177">
        <v>0</v>
      </c>
      <c r="E1627" s="177">
        <v>24090518</v>
      </c>
      <c r="F1627" s="177">
        <v>24089850.899999999</v>
      </c>
    </row>
    <row r="1628" spans="3:6">
      <c r="C1628" s="67" t="s">
        <v>356</v>
      </c>
      <c r="D1628" s="167">
        <v>883749625</v>
      </c>
      <c r="E1628" s="167">
        <v>845879216.50000012</v>
      </c>
      <c r="F1628" s="167">
        <v>815351601.93999982</v>
      </c>
    </row>
    <row r="1629" spans="3:6">
      <c r="C1629" s="176" t="s">
        <v>322</v>
      </c>
      <c r="D1629" s="177">
        <v>768749625</v>
      </c>
      <c r="E1629" s="177">
        <v>727145680.28000009</v>
      </c>
      <c r="F1629" s="177">
        <v>696971580.69999981</v>
      </c>
    </row>
    <row r="1630" spans="3:6">
      <c r="C1630" s="178" t="s">
        <v>1665</v>
      </c>
      <c r="D1630" s="177">
        <v>66837546</v>
      </c>
      <c r="E1630" s="177">
        <v>70948665.909999996</v>
      </c>
      <c r="F1630" s="177">
        <v>70948213.980000004</v>
      </c>
    </row>
    <row r="1631" spans="3:6">
      <c r="C1631" s="178" t="s">
        <v>2002</v>
      </c>
      <c r="D1631" s="177">
        <v>12600000</v>
      </c>
      <c r="E1631" s="177">
        <v>0</v>
      </c>
      <c r="F1631" s="177">
        <v>0</v>
      </c>
    </row>
    <row r="1632" spans="3:6">
      <c r="C1632" s="178" t="s">
        <v>1666</v>
      </c>
      <c r="D1632" s="177">
        <v>47785043</v>
      </c>
      <c r="E1632" s="177">
        <v>47785043</v>
      </c>
      <c r="F1632" s="177">
        <v>27313693.25</v>
      </c>
    </row>
    <row r="1633" spans="3:6">
      <c r="C1633" s="178" t="s">
        <v>1667</v>
      </c>
      <c r="D1633" s="177">
        <v>100000000</v>
      </c>
      <c r="E1633" s="177">
        <v>0</v>
      </c>
      <c r="F1633" s="177">
        <v>0</v>
      </c>
    </row>
    <row r="1634" spans="3:6">
      <c r="C1634" s="178" t="s">
        <v>1668</v>
      </c>
      <c r="D1634" s="177">
        <v>38876602</v>
      </c>
      <c r="E1634" s="177">
        <v>49727898</v>
      </c>
      <c r="F1634" s="177">
        <v>49727897.390000001</v>
      </c>
    </row>
    <row r="1635" spans="3:6">
      <c r="C1635" s="178" t="s">
        <v>1669</v>
      </c>
      <c r="D1635" s="177">
        <v>5000000</v>
      </c>
      <c r="E1635" s="177">
        <v>0</v>
      </c>
      <c r="F1635" s="177">
        <v>0</v>
      </c>
    </row>
    <row r="1636" spans="3:6">
      <c r="C1636" s="178" t="s">
        <v>1670</v>
      </c>
      <c r="D1636" s="177">
        <v>2080338</v>
      </c>
      <c r="E1636" s="177">
        <v>6796334</v>
      </c>
      <c r="F1636" s="177">
        <v>4099039.7</v>
      </c>
    </row>
    <row r="1637" spans="3:6">
      <c r="C1637" s="178" t="s">
        <v>1671</v>
      </c>
      <c r="D1637" s="177">
        <v>1787840</v>
      </c>
      <c r="E1637" s="177">
        <v>0</v>
      </c>
      <c r="F1637" s="177">
        <v>0</v>
      </c>
    </row>
    <row r="1638" spans="3:6">
      <c r="C1638" s="178" t="s">
        <v>1672</v>
      </c>
      <c r="D1638" s="177">
        <v>65220743</v>
      </c>
      <c r="E1638" s="177">
        <v>0</v>
      </c>
      <c r="F1638" s="177">
        <v>0</v>
      </c>
    </row>
    <row r="1639" spans="3:6">
      <c r="C1639" s="178" t="s">
        <v>1673</v>
      </c>
      <c r="D1639" s="177">
        <v>3148512</v>
      </c>
      <c r="E1639" s="177">
        <v>6</v>
      </c>
      <c r="F1639" s="177">
        <v>0</v>
      </c>
    </row>
    <row r="1640" spans="3:6">
      <c r="C1640" s="178" t="s">
        <v>1674</v>
      </c>
      <c r="D1640" s="177">
        <v>0</v>
      </c>
      <c r="E1640" s="177">
        <v>10086995.189999999</v>
      </c>
      <c r="F1640" s="177">
        <v>9644910.3499999996</v>
      </c>
    </row>
    <row r="1641" spans="3:6">
      <c r="C1641" s="178" t="s">
        <v>1675</v>
      </c>
      <c r="D1641" s="177">
        <v>3534444</v>
      </c>
      <c r="E1641" s="177">
        <v>3319109</v>
      </c>
      <c r="F1641" s="177">
        <v>1945764.71</v>
      </c>
    </row>
    <row r="1642" spans="3:6">
      <c r="C1642" s="178" t="s">
        <v>1676</v>
      </c>
      <c r="D1642" s="177">
        <v>99753891</v>
      </c>
      <c r="E1642" s="177">
        <v>313106317</v>
      </c>
      <c r="F1642" s="177">
        <v>312730710.41999996</v>
      </c>
    </row>
    <row r="1643" spans="3:6">
      <c r="C1643" s="178" t="s">
        <v>1677</v>
      </c>
      <c r="D1643" s="177">
        <v>21660226</v>
      </c>
      <c r="E1643" s="177">
        <v>10000000</v>
      </c>
      <c r="F1643" s="177">
        <v>10000000</v>
      </c>
    </row>
    <row r="1644" spans="3:6">
      <c r="C1644" s="178" t="s">
        <v>1678</v>
      </c>
      <c r="D1644" s="177">
        <v>5000000</v>
      </c>
      <c r="E1644" s="177">
        <v>5093472</v>
      </c>
      <c r="F1644" s="177">
        <v>2041543.08</v>
      </c>
    </row>
    <row r="1645" spans="3:6">
      <c r="C1645" s="178" t="s">
        <v>1679</v>
      </c>
      <c r="D1645" s="177">
        <v>35607958</v>
      </c>
      <c r="E1645" s="177">
        <v>28486366</v>
      </c>
      <c r="F1645" s="177">
        <v>28477244.859999999</v>
      </c>
    </row>
    <row r="1646" spans="3:6">
      <c r="C1646" s="178" t="s">
        <v>1680</v>
      </c>
      <c r="D1646" s="177">
        <v>36368030</v>
      </c>
      <c r="E1646" s="177">
        <v>59301361.829999998</v>
      </c>
      <c r="F1646" s="177">
        <v>59288279.719999999</v>
      </c>
    </row>
    <row r="1647" spans="3:6">
      <c r="C1647" s="178" t="s">
        <v>1681</v>
      </c>
      <c r="D1647" s="177">
        <v>123841896</v>
      </c>
      <c r="E1647" s="177">
        <v>87202259</v>
      </c>
      <c r="F1647" s="177">
        <v>85463431.180000007</v>
      </c>
    </row>
    <row r="1648" spans="3:6">
      <c r="C1648" s="178" t="s">
        <v>1682</v>
      </c>
      <c r="D1648" s="177">
        <v>24700</v>
      </c>
      <c r="E1648" s="177">
        <v>0</v>
      </c>
      <c r="F1648" s="177">
        <v>0</v>
      </c>
    </row>
    <row r="1649" spans="3:6">
      <c r="C1649" s="178" t="s">
        <v>1683</v>
      </c>
      <c r="D1649" s="177">
        <v>20000000</v>
      </c>
      <c r="E1649" s="177">
        <v>35290853</v>
      </c>
      <c r="F1649" s="177">
        <v>35290852.060000002</v>
      </c>
    </row>
    <row r="1650" spans="3:6">
      <c r="C1650" s="178" t="s">
        <v>1684</v>
      </c>
      <c r="D1650" s="177">
        <v>5000000</v>
      </c>
      <c r="E1650" s="177">
        <v>1000</v>
      </c>
      <c r="F1650" s="177">
        <v>0</v>
      </c>
    </row>
    <row r="1651" spans="3:6">
      <c r="C1651" s="178" t="s">
        <v>1685</v>
      </c>
      <c r="D1651" s="177">
        <v>74621856</v>
      </c>
      <c r="E1651" s="177">
        <v>0.35</v>
      </c>
      <c r="F1651" s="177">
        <v>0</v>
      </c>
    </row>
    <row r="1652" spans="3:6">
      <c r="C1652" s="176" t="s">
        <v>323</v>
      </c>
      <c r="D1652" s="177">
        <v>115000000</v>
      </c>
      <c r="E1652" s="177">
        <v>111584000</v>
      </c>
      <c r="F1652" s="177">
        <v>111230485.02000001</v>
      </c>
    </row>
    <row r="1653" spans="3:6">
      <c r="C1653" s="178" t="s">
        <v>1686</v>
      </c>
      <c r="D1653" s="177">
        <v>10000000</v>
      </c>
      <c r="E1653" s="177">
        <v>8000000</v>
      </c>
      <c r="F1653" s="177">
        <v>7646591.8700000001</v>
      </c>
    </row>
    <row r="1654" spans="3:6">
      <c r="C1654" s="178" t="s">
        <v>1684</v>
      </c>
      <c r="D1654" s="177">
        <v>105000000</v>
      </c>
      <c r="E1654" s="177">
        <v>103584000</v>
      </c>
      <c r="F1654" s="177">
        <v>103583893.15000001</v>
      </c>
    </row>
    <row r="1655" spans="3:6">
      <c r="C1655" s="176" t="s">
        <v>325</v>
      </c>
      <c r="D1655" s="177">
        <v>0</v>
      </c>
      <c r="E1655" s="177">
        <v>7149536.2199999997</v>
      </c>
      <c r="F1655" s="177">
        <v>7149536.2199999997</v>
      </c>
    </row>
    <row r="1656" spans="3:6">
      <c r="C1656" s="178" t="s">
        <v>1684</v>
      </c>
      <c r="D1656" s="177">
        <v>0</v>
      </c>
      <c r="E1656" s="177">
        <v>7149536.2199999997</v>
      </c>
      <c r="F1656" s="177">
        <v>7149536.2199999997</v>
      </c>
    </row>
    <row r="1657" spans="3:6">
      <c r="C1657" s="67" t="s">
        <v>357</v>
      </c>
      <c r="D1657" s="167">
        <v>23638967274</v>
      </c>
      <c r="E1657" s="167">
        <v>32030399323.669994</v>
      </c>
      <c r="F1657" s="167">
        <v>26274994733.629993</v>
      </c>
    </row>
    <row r="1658" spans="3:6">
      <c r="C1658" s="176" t="s">
        <v>322</v>
      </c>
      <c r="D1658" s="177">
        <v>8185911633</v>
      </c>
      <c r="E1658" s="177">
        <v>16910036160.919994</v>
      </c>
      <c r="F1658" s="177">
        <v>15278422379.989996</v>
      </c>
    </row>
    <row r="1659" spans="3:6">
      <c r="C1659" s="178" t="s">
        <v>1687</v>
      </c>
      <c r="D1659" s="177">
        <v>7362516</v>
      </c>
      <c r="E1659" s="177">
        <v>5088714</v>
      </c>
      <c r="F1659" s="177">
        <v>3578192.41</v>
      </c>
    </row>
    <row r="1660" spans="3:6">
      <c r="C1660" s="178" t="s">
        <v>1688</v>
      </c>
      <c r="D1660" s="177">
        <v>1000000</v>
      </c>
      <c r="E1660" s="177">
        <v>1000000</v>
      </c>
      <c r="F1660" s="177">
        <v>106747</v>
      </c>
    </row>
    <row r="1661" spans="3:6">
      <c r="C1661" s="178" t="s">
        <v>1689</v>
      </c>
      <c r="D1661" s="177">
        <v>194161377</v>
      </c>
      <c r="E1661" s="177">
        <v>194161377</v>
      </c>
      <c r="F1661" s="177">
        <v>112779542.09999999</v>
      </c>
    </row>
    <row r="1662" spans="3:6">
      <c r="C1662" s="178" t="s">
        <v>1690</v>
      </c>
      <c r="D1662" s="177">
        <v>25000000</v>
      </c>
      <c r="E1662" s="177">
        <v>27854000</v>
      </c>
      <c r="F1662" s="177">
        <v>0</v>
      </c>
    </row>
    <row r="1663" spans="3:6">
      <c r="C1663" s="178" t="s">
        <v>1691</v>
      </c>
      <c r="D1663" s="177">
        <v>6228157</v>
      </c>
      <c r="E1663" s="177">
        <v>0</v>
      </c>
      <c r="F1663" s="177">
        <v>0</v>
      </c>
    </row>
    <row r="1664" spans="3:6">
      <c r="C1664" s="178" t="s">
        <v>1836</v>
      </c>
      <c r="D1664" s="177">
        <v>0</v>
      </c>
      <c r="E1664" s="177">
        <v>145284994.09999999</v>
      </c>
      <c r="F1664" s="177">
        <v>137833242.66999999</v>
      </c>
    </row>
    <row r="1665" spans="3:6">
      <c r="C1665" s="178" t="s">
        <v>1957</v>
      </c>
      <c r="D1665" s="177">
        <v>0</v>
      </c>
      <c r="E1665" s="177">
        <v>1079255907.01</v>
      </c>
      <c r="F1665" s="177">
        <v>1079255094.25</v>
      </c>
    </row>
    <row r="1666" spans="3:6">
      <c r="C1666" s="178" t="s">
        <v>1692</v>
      </c>
      <c r="D1666" s="177">
        <v>4329132</v>
      </c>
      <c r="E1666" s="177">
        <v>0</v>
      </c>
      <c r="F1666" s="177">
        <v>0</v>
      </c>
    </row>
    <row r="1667" spans="3:6">
      <c r="C1667" s="178" t="s">
        <v>1867</v>
      </c>
      <c r="D1667" s="177">
        <v>0</v>
      </c>
      <c r="E1667" s="177">
        <v>111416602.67</v>
      </c>
      <c r="F1667" s="177">
        <v>111053540.01000001</v>
      </c>
    </row>
    <row r="1668" spans="3:6">
      <c r="C1668" s="178" t="s">
        <v>1693</v>
      </c>
      <c r="D1668" s="177">
        <v>2513122</v>
      </c>
      <c r="E1668" s="177">
        <v>4255865</v>
      </c>
      <c r="F1668" s="177">
        <v>2901639.05</v>
      </c>
    </row>
    <row r="1669" spans="3:6">
      <c r="C1669" s="178" t="s">
        <v>1694</v>
      </c>
      <c r="D1669" s="177">
        <v>150000000</v>
      </c>
      <c r="E1669" s="177">
        <v>150000000</v>
      </c>
      <c r="F1669" s="177">
        <v>103850495.23999999</v>
      </c>
    </row>
    <row r="1670" spans="3:6">
      <c r="C1670" s="178" t="s">
        <v>1695</v>
      </c>
      <c r="D1670" s="177">
        <v>1300000000</v>
      </c>
      <c r="E1670" s="177">
        <v>1670549733.02</v>
      </c>
      <c r="F1670" s="177">
        <v>1667879894.3099997</v>
      </c>
    </row>
    <row r="1671" spans="3:6">
      <c r="C1671" s="178" t="s">
        <v>1696</v>
      </c>
      <c r="D1671" s="177">
        <v>0</v>
      </c>
      <c r="E1671" s="177">
        <v>17103940</v>
      </c>
      <c r="F1671" s="177">
        <v>16891431.469999999</v>
      </c>
    </row>
    <row r="1672" spans="3:6">
      <c r="C1672" s="178" t="s">
        <v>1697</v>
      </c>
      <c r="D1672" s="177">
        <v>9000000</v>
      </c>
      <c r="E1672" s="177">
        <v>8098341.2000000002</v>
      </c>
      <c r="F1672" s="177">
        <v>0</v>
      </c>
    </row>
    <row r="1673" spans="3:6">
      <c r="C1673" s="178" t="s">
        <v>1698</v>
      </c>
      <c r="D1673" s="177">
        <v>77011014</v>
      </c>
      <c r="E1673" s="177">
        <v>30916559</v>
      </c>
      <c r="F1673" s="177">
        <v>30916557.940000001</v>
      </c>
    </row>
    <row r="1674" spans="3:6">
      <c r="C1674" s="178" t="s">
        <v>1699</v>
      </c>
      <c r="D1674" s="177">
        <v>2000000</v>
      </c>
      <c r="E1674" s="177">
        <v>0</v>
      </c>
      <c r="F1674" s="177">
        <v>0</v>
      </c>
    </row>
    <row r="1675" spans="3:6">
      <c r="C1675" s="178" t="s">
        <v>2003</v>
      </c>
      <c r="D1675" s="177">
        <v>0</v>
      </c>
      <c r="E1675" s="177">
        <v>39870576.539999999</v>
      </c>
      <c r="F1675" s="177">
        <v>37342717.909999996</v>
      </c>
    </row>
    <row r="1676" spans="3:6">
      <c r="C1676" s="178" t="s">
        <v>1700</v>
      </c>
      <c r="D1676" s="177">
        <v>65535117</v>
      </c>
      <c r="E1676" s="177">
        <v>210749521</v>
      </c>
      <c r="F1676" s="177">
        <v>207442897.90000001</v>
      </c>
    </row>
    <row r="1677" spans="3:6">
      <c r="C1677" s="178" t="s">
        <v>1701</v>
      </c>
      <c r="D1677" s="177">
        <v>610000001</v>
      </c>
      <c r="E1677" s="177">
        <v>3071917015.7600002</v>
      </c>
      <c r="F1677" s="177">
        <v>2423243585.79</v>
      </c>
    </row>
    <row r="1678" spans="3:6">
      <c r="C1678" s="178" t="s">
        <v>1702</v>
      </c>
      <c r="D1678" s="177">
        <v>0</v>
      </c>
      <c r="E1678" s="177">
        <v>24071769.399999999</v>
      </c>
      <c r="F1678" s="177">
        <v>21870500.620000001</v>
      </c>
    </row>
    <row r="1679" spans="3:6">
      <c r="C1679" s="178" t="s">
        <v>1703</v>
      </c>
      <c r="D1679" s="177">
        <v>0</v>
      </c>
      <c r="E1679" s="177">
        <v>407807368</v>
      </c>
      <c r="F1679" s="177">
        <v>327075660.95999998</v>
      </c>
    </row>
    <row r="1680" spans="3:6">
      <c r="C1680" s="178" t="s">
        <v>1704</v>
      </c>
      <c r="D1680" s="177">
        <v>779207</v>
      </c>
      <c r="E1680" s="177">
        <v>2183347</v>
      </c>
      <c r="F1680" s="177">
        <v>2180688.81</v>
      </c>
    </row>
    <row r="1681" spans="3:6">
      <c r="C1681" s="178" t="s">
        <v>1705</v>
      </c>
      <c r="D1681" s="177">
        <v>940000000</v>
      </c>
      <c r="E1681" s="177">
        <v>778082984.51999998</v>
      </c>
      <c r="F1681" s="177">
        <v>540117343.79999995</v>
      </c>
    </row>
    <row r="1682" spans="3:6">
      <c r="C1682" s="178" t="s">
        <v>1706</v>
      </c>
      <c r="D1682" s="177">
        <v>0</v>
      </c>
      <c r="E1682" s="177">
        <v>34085757.240000002</v>
      </c>
      <c r="F1682" s="177">
        <v>27322408.91</v>
      </c>
    </row>
    <row r="1683" spans="3:6">
      <c r="C1683" s="178" t="s">
        <v>1707</v>
      </c>
      <c r="D1683" s="177">
        <v>8415087</v>
      </c>
      <c r="E1683" s="177">
        <v>769083</v>
      </c>
      <c r="F1683" s="177">
        <v>0</v>
      </c>
    </row>
    <row r="1684" spans="3:6">
      <c r="C1684" s="178" t="s">
        <v>1708</v>
      </c>
      <c r="D1684" s="177">
        <v>17424123</v>
      </c>
      <c r="E1684" s="177">
        <v>0</v>
      </c>
      <c r="F1684" s="177">
        <v>0</v>
      </c>
    </row>
    <row r="1685" spans="3:6">
      <c r="C1685" s="178" t="s">
        <v>1709</v>
      </c>
      <c r="D1685" s="177">
        <v>0</v>
      </c>
      <c r="E1685" s="177">
        <v>27186973.170000002</v>
      </c>
      <c r="F1685" s="177">
        <v>25500566.810000002</v>
      </c>
    </row>
    <row r="1686" spans="3:6">
      <c r="C1686" s="178" t="s">
        <v>1710</v>
      </c>
      <c r="D1686" s="177">
        <v>16847189</v>
      </c>
      <c r="E1686" s="177">
        <v>16847189</v>
      </c>
      <c r="F1686" s="177">
        <v>0</v>
      </c>
    </row>
    <row r="1687" spans="3:6">
      <c r="C1687" s="178" t="s">
        <v>1892</v>
      </c>
      <c r="D1687" s="177">
        <v>0</v>
      </c>
      <c r="E1687" s="177">
        <v>9488216.1099999994</v>
      </c>
      <c r="F1687" s="177">
        <v>7856628.7599999998</v>
      </c>
    </row>
    <row r="1688" spans="3:6">
      <c r="C1688" s="178" t="s">
        <v>1711</v>
      </c>
      <c r="D1688" s="177">
        <v>193657772</v>
      </c>
      <c r="E1688" s="177">
        <v>0</v>
      </c>
      <c r="F1688" s="177">
        <v>0</v>
      </c>
    </row>
    <row r="1689" spans="3:6">
      <c r="C1689" s="178" t="s">
        <v>1712</v>
      </c>
      <c r="D1689" s="177">
        <v>10554785</v>
      </c>
      <c r="E1689" s="177">
        <v>0</v>
      </c>
      <c r="F1689" s="177">
        <v>0</v>
      </c>
    </row>
    <row r="1690" spans="3:6">
      <c r="C1690" s="178" t="s">
        <v>1713</v>
      </c>
      <c r="D1690" s="177">
        <v>0</v>
      </c>
      <c r="E1690" s="177">
        <v>538663.36</v>
      </c>
      <c r="F1690" s="177">
        <v>516724.65</v>
      </c>
    </row>
    <row r="1691" spans="3:6">
      <c r="C1691" s="178" t="s">
        <v>1714</v>
      </c>
      <c r="D1691" s="177">
        <v>1235409</v>
      </c>
      <c r="E1691" s="177">
        <v>2865520</v>
      </c>
      <c r="F1691" s="177">
        <v>2863517.59</v>
      </c>
    </row>
    <row r="1692" spans="3:6">
      <c r="C1692" s="178" t="s">
        <v>1715</v>
      </c>
      <c r="D1692" s="177">
        <v>6755924</v>
      </c>
      <c r="E1692" s="177">
        <v>4755924</v>
      </c>
      <c r="F1692" s="177">
        <v>0</v>
      </c>
    </row>
    <row r="1693" spans="3:6">
      <c r="C1693" s="178" t="s">
        <v>1716</v>
      </c>
      <c r="D1693" s="177">
        <v>0</v>
      </c>
      <c r="E1693" s="177">
        <v>406878695</v>
      </c>
      <c r="F1693" s="177">
        <v>397244881.93000001</v>
      </c>
    </row>
    <row r="1694" spans="3:6">
      <c r="C1694" s="178" t="s">
        <v>1717</v>
      </c>
      <c r="D1694" s="177">
        <v>41882</v>
      </c>
      <c r="E1694" s="177">
        <v>0</v>
      </c>
      <c r="F1694" s="177">
        <v>0</v>
      </c>
    </row>
    <row r="1695" spans="3:6">
      <c r="C1695" s="178" t="s">
        <v>1718</v>
      </c>
      <c r="D1695" s="177">
        <v>24000000</v>
      </c>
      <c r="E1695" s="177">
        <v>0</v>
      </c>
      <c r="F1695" s="177">
        <v>0</v>
      </c>
    </row>
    <row r="1696" spans="3:6">
      <c r="C1696" s="178" t="s">
        <v>1719</v>
      </c>
      <c r="D1696" s="177">
        <v>2873229</v>
      </c>
      <c r="E1696" s="177">
        <v>23864170.899999999</v>
      </c>
      <c r="F1696" s="177">
        <v>23835736.84</v>
      </c>
    </row>
    <row r="1697" spans="3:6">
      <c r="C1697" s="178" t="s">
        <v>1930</v>
      </c>
      <c r="D1697" s="177">
        <v>0</v>
      </c>
      <c r="E1697" s="177">
        <v>24936931</v>
      </c>
      <c r="F1697" s="177">
        <v>24934170.449999999</v>
      </c>
    </row>
    <row r="1698" spans="3:6">
      <c r="C1698" s="178" t="s">
        <v>1720</v>
      </c>
      <c r="D1698" s="177">
        <v>55999</v>
      </c>
      <c r="E1698" s="177">
        <v>0</v>
      </c>
      <c r="F1698" s="177">
        <v>0</v>
      </c>
    </row>
    <row r="1699" spans="3:6">
      <c r="C1699" s="178" t="s">
        <v>1931</v>
      </c>
      <c r="D1699" s="177">
        <v>0</v>
      </c>
      <c r="E1699" s="177">
        <v>85715314</v>
      </c>
      <c r="F1699" s="177">
        <v>83949839.950000003</v>
      </c>
    </row>
    <row r="1700" spans="3:6">
      <c r="C1700" s="178" t="s">
        <v>1721</v>
      </c>
      <c r="D1700" s="177">
        <v>3264355</v>
      </c>
      <c r="E1700" s="177">
        <v>1395594</v>
      </c>
      <c r="F1700" s="177">
        <v>1395593.77</v>
      </c>
    </row>
    <row r="1701" spans="3:6">
      <c r="C1701" s="178" t="s">
        <v>1722</v>
      </c>
      <c r="D1701" s="177">
        <v>421807313</v>
      </c>
      <c r="E1701" s="177">
        <v>1187970030</v>
      </c>
      <c r="F1701" s="177">
        <v>1187969331.1000001</v>
      </c>
    </row>
    <row r="1702" spans="3:6">
      <c r="C1702" s="178" t="s">
        <v>1723</v>
      </c>
      <c r="D1702" s="177">
        <v>200000000</v>
      </c>
      <c r="E1702" s="177">
        <v>53957659.709999993</v>
      </c>
      <c r="F1702" s="177">
        <v>39678000</v>
      </c>
    </row>
    <row r="1703" spans="3:6">
      <c r="C1703" s="178" t="s">
        <v>1724</v>
      </c>
      <c r="D1703" s="177">
        <v>1235409</v>
      </c>
      <c r="E1703" s="177">
        <v>3074540</v>
      </c>
      <c r="F1703" s="177">
        <v>1874534.81</v>
      </c>
    </row>
    <row r="1704" spans="3:6">
      <c r="C1704" s="178" t="s">
        <v>1725</v>
      </c>
      <c r="D1704" s="177">
        <v>2000000</v>
      </c>
      <c r="E1704" s="177">
        <v>237362937</v>
      </c>
      <c r="F1704" s="177">
        <v>224362936.63999999</v>
      </c>
    </row>
    <row r="1705" spans="3:6">
      <c r="C1705" s="178" t="s">
        <v>1978</v>
      </c>
      <c r="D1705" s="177">
        <v>0</v>
      </c>
      <c r="E1705" s="177">
        <v>62109708</v>
      </c>
      <c r="F1705" s="177">
        <v>40629848.509999998</v>
      </c>
    </row>
    <row r="1706" spans="3:6">
      <c r="C1706" s="178" t="s">
        <v>1726</v>
      </c>
      <c r="D1706" s="177">
        <v>1235409</v>
      </c>
      <c r="E1706" s="177">
        <v>1483357</v>
      </c>
      <c r="F1706" s="177">
        <v>1016204.84</v>
      </c>
    </row>
    <row r="1707" spans="3:6">
      <c r="C1707" s="178" t="s">
        <v>1979</v>
      </c>
      <c r="D1707" s="177">
        <v>0</v>
      </c>
      <c r="E1707" s="177">
        <v>47161788</v>
      </c>
      <c r="F1707" s="177">
        <v>46648973.800000004</v>
      </c>
    </row>
    <row r="1708" spans="3:6">
      <c r="C1708" s="178" t="s">
        <v>1727</v>
      </c>
      <c r="D1708" s="177">
        <v>2223577</v>
      </c>
      <c r="E1708" s="177">
        <v>0</v>
      </c>
      <c r="F1708" s="177">
        <v>0</v>
      </c>
    </row>
    <row r="1709" spans="3:6">
      <c r="C1709" s="178" t="s">
        <v>1728</v>
      </c>
      <c r="D1709" s="177">
        <v>13816424</v>
      </c>
      <c r="E1709" s="177">
        <v>55050246.600000001</v>
      </c>
      <c r="F1709" s="177">
        <v>54507002.780000001</v>
      </c>
    </row>
    <row r="1710" spans="3:6">
      <c r="C1710" s="178" t="s">
        <v>1729</v>
      </c>
      <c r="D1710" s="177">
        <v>80162210</v>
      </c>
      <c r="E1710" s="177">
        <v>128755872.5</v>
      </c>
      <c r="F1710" s="177">
        <v>96670562.86999999</v>
      </c>
    </row>
    <row r="1711" spans="3:6">
      <c r="C1711" s="178" t="s">
        <v>1730</v>
      </c>
      <c r="D1711" s="177">
        <v>0</v>
      </c>
      <c r="E1711" s="177">
        <v>7495626.7400000002</v>
      </c>
      <c r="F1711" s="177">
        <v>0</v>
      </c>
    </row>
    <row r="1712" spans="3:6">
      <c r="C1712" s="178" t="s">
        <v>1932</v>
      </c>
      <c r="D1712" s="177">
        <v>0</v>
      </c>
      <c r="E1712" s="177">
        <v>2522719</v>
      </c>
      <c r="F1712" s="177">
        <v>0</v>
      </c>
    </row>
    <row r="1713" spans="3:6">
      <c r="C1713" s="178" t="s">
        <v>1731</v>
      </c>
      <c r="D1713" s="177">
        <v>74323660</v>
      </c>
      <c r="E1713" s="177">
        <v>9850946</v>
      </c>
      <c r="F1713" s="177">
        <v>9850946</v>
      </c>
    </row>
    <row r="1714" spans="3:6">
      <c r="C1714" s="178" t="s">
        <v>1732</v>
      </c>
      <c r="D1714" s="177">
        <v>5885745</v>
      </c>
      <c r="E1714" s="177">
        <v>0</v>
      </c>
      <c r="F1714" s="177">
        <v>0</v>
      </c>
    </row>
    <row r="1715" spans="3:6">
      <c r="C1715" s="178" t="s">
        <v>1733</v>
      </c>
      <c r="D1715" s="177">
        <v>0</v>
      </c>
      <c r="E1715" s="177">
        <v>9898747.6999999993</v>
      </c>
      <c r="F1715" s="177">
        <v>9897072.3100000005</v>
      </c>
    </row>
    <row r="1716" spans="3:6">
      <c r="C1716" s="178" t="s">
        <v>1734</v>
      </c>
      <c r="D1716" s="177">
        <v>0</v>
      </c>
      <c r="E1716" s="177">
        <v>9935185.6600000001</v>
      </c>
      <c r="F1716" s="177">
        <v>9848744.5899999999</v>
      </c>
    </row>
    <row r="1717" spans="3:6">
      <c r="C1717" s="178" t="s">
        <v>1735</v>
      </c>
      <c r="D1717" s="177">
        <v>1217491</v>
      </c>
      <c r="E1717" s="177">
        <v>0</v>
      </c>
      <c r="F1717" s="177">
        <v>0</v>
      </c>
    </row>
    <row r="1718" spans="3:6">
      <c r="C1718" s="178" t="s">
        <v>1933</v>
      </c>
      <c r="D1718" s="177">
        <v>0</v>
      </c>
      <c r="E1718" s="177">
        <v>25457228</v>
      </c>
      <c r="F1718" s="177">
        <v>25431321.170000002</v>
      </c>
    </row>
    <row r="1719" spans="3:6">
      <c r="C1719" s="178" t="s">
        <v>1736</v>
      </c>
      <c r="D1719" s="177">
        <v>779207</v>
      </c>
      <c r="E1719" s="177">
        <v>563872</v>
      </c>
      <c r="F1719" s="177">
        <v>0</v>
      </c>
    </row>
    <row r="1720" spans="3:6">
      <c r="C1720" s="178" t="s">
        <v>1737</v>
      </c>
      <c r="D1720" s="177">
        <v>1226842</v>
      </c>
      <c r="E1720" s="177">
        <v>0</v>
      </c>
      <c r="F1720" s="177">
        <v>0</v>
      </c>
    </row>
    <row r="1721" spans="3:6">
      <c r="C1721" s="178" t="s">
        <v>1738</v>
      </c>
      <c r="D1721" s="177">
        <v>50000000</v>
      </c>
      <c r="E1721" s="177">
        <v>450992454</v>
      </c>
      <c r="F1721" s="177">
        <v>450992453.08999997</v>
      </c>
    </row>
    <row r="1722" spans="3:6">
      <c r="C1722" s="178" t="s">
        <v>1739</v>
      </c>
      <c r="D1722" s="177">
        <v>75000000</v>
      </c>
      <c r="E1722" s="177">
        <v>0</v>
      </c>
      <c r="F1722" s="177">
        <v>0</v>
      </c>
    </row>
    <row r="1723" spans="3:6">
      <c r="C1723" s="178" t="s">
        <v>1740</v>
      </c>
      <c r="D1723" s="177">
        <v>0</v>
      </c>
      <c r="E1723" s="177">
        <v>11646785.539999999</v>
      </c>
      <c r="F1723" s="177">
        <v>11646119.73</v>
      </c>
    </row>
    <row r="1724" spans="3:6">
      <c r="C1724" s="178" t="s">
        <v>1893</v>
      </c>
      <c r="D1724" s="177">
        <v>0</v>
      </c>
      <c r="E1724" s="177">
        <v>4100000</v>
      </c>
      <c r="F1724" s="177">
        <v>2052223.74</v>
      </c>
    </row>
    <row r="1725" spans="3:6">
      <c r="C1725" s="178" t="s">
        <v>1741</v>
      </c>
      <c r="D1725" s="177">
        <v>0</v>
      </c>
      <c r="E1725" s="177">
        <v>12356982.710000001</v>
      </c>
      <c r="F1725" s="177">
        <v>12356982.279999999</v>
      </c>
    </row>
    <row r="1726" spans="3:6">
      <c r="C1726" s="178" t="s">
        <v>1742</v>
      </c>
      <c r="D1726" s="177">
        <v>0</v>
      </c>
      <c r="E1726" s="177">
        <v>3305346.62</v>
      </c>
      <c r="F1726" s="177">
        <v>2052223.74</v>
      </c>
    </row>
    <row r="1727" spans="3:6">
      <c r="C1727" s="178" t="s">
        <v>1743</v>
      </c>
      <c r="D1727" s="177">
        <v>0</v>
      </c>
      <c r="E1727" s="177">
        <v>15008385.51</v>
      </c>
      <c r="F1727" s="177">
        <v>14802880.449999999</v>
      </c>
    </row>
    <row r="1728" spans="3:6">
      <c r="C1728" s="178" t="s">
        <v>1744</v>
      </c>
      <c r="D1728" s="177">
        <v>0</v>
      </c>
      <c r="E1728" s="177">
        <v>12997995.75</v>
      </c>
      <c r="F1728" s="177">
        <v>12997995.550000001</v>
      </c>
    </row>
    <row r="1729" spans="3:6">
      <c r="C1729" s="178" t="s">
        <v>1745</v>
      </c>
      <c r="D1729" s="177">
        <v>5000000</v>
      </c>
      <c r="E1729" s="177">
        <v>1960358</v>
      </c>
      <c r="F1729" s="177">
        <v>1960357.84</v>
      </c>
    </row>
    <row r="1730" spans="3:6">
      <c r="C1730" s="178" t="s">
        <v>1746</v>
      </c>
      <c r="D1730" s="177">
        <v>80000000</v>
      </c>
      <c r="E1730" s="177">
        <v>288345068.61000001</v>
      </c>
      <c r="F1730" s="177">
        <v>288345065.61000001</v>
      </c>
    </row>
    <row r="1731" spans="3:6">
      <c r="C1731" s="178" t="s">
        <v>1747</v>
      </c>
      <c r="D1731" s="177">
        <v>0</v>
      </c>
      <c r="E1731" s="177">
        <v>10947759.27</v>
      </c>
      <c r="F1731" s="177">
        <v>10947712.140000001</v>
      </c>
    </row>
    <row r="1732" spans="3:6">
      <c r="C1732" s="178" t="s">
        <v>1748</v>
      </c>
      <c r="D1732" s="177">
        <v>31691995</v>
      </c>
      <c r="E1732" s="177">
        <v>2581186242.9099998</v>
      </c>
      <c r="F1732" s="177">
        <v>2581186242.9099998</v>
      </c>
    </row>
    <row r="1733" spans="3:6">
      <c r="C1733" s="178" t="s">
        <v>1749</v>
      </c>
      <c r="D1733" s="177">
        <v>3922569</v>
      </c>
      <c r="E1733" s="177">
        <v>0</v>
      </c>
      <c r="F1733" s="177">
        <v>0</v>
      </c>
    </row>
    <row r="1734" spans="3:6">
      <c r="C1734" s="178" t="s">
        <v>1750</v>
      </c>
      <c r="D1734" s="177">
        <v>0</v>
      </c>
      <c r="E1734" s="177">
        <v>5164824</v>
      </c>
      <c r="F1734" s="177">
        <v>5164417.2300000004</v>
      </c>
    </row>
    <row r="1735" spans="3:6">
      <c r="C1735" s="178" t="s">
        <v>1751</v>
      </c>
      <c r="D1735" s="177">
        <v>2000000</v>
      </c>
      <c r="E1735" s="177">
        <v>0</v>
      </c>
      <c r="F1735" s="177">
        <v>0</v>
      </c>
    </row>
    <row r="1736" spans="3:6">
      <c r="C1736" s="178" t="s">
        <v>1752</v>
      </c>
      <c r="D1736" s="177">
        <v>1000000000</v>
      </c>
      <c r="E1736" s="177">
        <v>0</v>
      </c>
      <c r="F1736" s="177">
        <v>0</v>
      </c>
    </row>
    <row r="1737" spans="3:6">
      <c r="C1737" s="178" t="s">
        <v>1753</v>
      </c>
      <c r="D1737" s="177">
        <v>36754019</v>
      </c>
      <c r="E1737" s="177">
        <v>0</v>
      </c>
      <c r="F1737" s="177">
        <v>0</v>
      </c>
    </row>
    <row r="1738" spans="3:6">
      <c r="C1738" s="178" t="s">
        <v>1754</v>
      </c>
      <c r="D1738" s="177">
        <v>0</v>
      </c>
      <c r="E1738" s="177">
        <v>3053336.7</v>
      </c>
      <c r="F1738" s="177">
        <v>0</v>
      </c>
    </row>
    <row r="1739" spans="3:6">
      <c r="C1739" s="178" t="s">
        <v>1755</v>
      </c>
      <c r="D1739" s="177">
        <v>0</v>
      </c>
      <c r="E1739" s="177">
        <v>89968638.129999995</v>
      </c>
      <c r="F1739" s="177">
        <v>75149121.390000001</v>
      </c>
    </row>
    <row r="1740" spans="3:6">
      <c r="C1740" s="178" t="s">
        <v>1756</v>
      </c>
      <c r="D1740" s="177">
        <v>2642087</v>
      </c>
      <c r="E1740" s="177">
        <v>1596866.34</v>
      </c>
      <c r="F1740" s="177">
        <v>0</v>
      </c>
    </row>
    <row r="1741" spans="3:6">
      <c r="C1741" s="178" t="s">
        <v>1757</v>
      </c>
      <c r="D1741" s="177">
        <v>0</v>
      </c>
      <c r="E1741" s="177">
        <v>54340000</v>
      </c>
      <c r="F1741" s="177">
        <v>54338001.740000002</v>
      </c>
    </row>
    <row r="1742" spans="3:6">
      <c r="C1742" s="178" t="s">
        <v>1758</v>
      </c>
      <c r="D1742" s="177">
        <v>2083629</v>
      </c>
      <c r="E1742" s="177">
        <v>115708</v>
      </c>
      <c r="F1742" s="177">
        <v>0</v>
      </c>
    </row>
    <row r="1743" spans="3:6">
      <c r="C1743" s="178" t="s">
        <v>1759</v>
      </c>
      <c r="D1743" s="177">
        <v>3397736</v>
      </c>
      <c r="E1743" s="177">
        <v>110069.58</v>
      </c>
      <c r="F1743" s="177">
        <v>0</v>
      </c>
    </row>
    <row r="1744" spans="3:6">
      <c r="C1744" s="178" t="s">
        <v>1760</v>
      </c>
      <c r="D1744" s="177">
        <v>12635469</v>
      </c>
      <c r="E1744" s="177">
        <v>956</v>
      </c>
      <c r="F1744" s="177">
        <v>0</v>
      </c>
    </row>
    <row r="1745" spans="3:6">
      <c r="C1745" s="178" t="s">
        <v>1958</v>
      </c>
      <c r="D1745" s="177">
        <v>0</v>
      </c>
      <c r="E1745" s="177">
        <v>5487230</v>
      </c>
      <c r="F1745" s="177">
        <v>0</v>
      </c>
    </row>
    <row r="1746" spans="3:6">
      <c r="C1746" s="178" t="s">
        <v>2041</v>
      </c>
      <c r="D1746" s="177">
        <v>0</v>
      </c>
      <c r="E1746" s="177">
        <v>4603695</v>
      </c>
      <c r="F1746" s="177">
        <v>0</v>
      </c>
    </row>
    <row r="1747" spans="3:6">
      <c r="C1747" s="178" t="s">
        <v>1934</v>
      </c>
      <c r="D1747" s="177">
        <v>0</v>
      </c>
      <c r="E1747" s="177">
        <v>54747972</v>
      </c>
      <c r="F1747" s="177">
        <v>32845207.59</v>
      </c>
    </row>
    <row r="1748" spans="3:6">
      <c r="C1748" s="178" t="s">
        <v>1761</v>
      </c>
      <c r="D1748" s="177">
        <v>26665895</v>
      </c>
      <c r="E1748" s="177">
        <v>5000000</v>
      </c>
      <c r="F1748" s="177">
        <v>3982059.58</v>
      </c>
    </row>
    <row r="1749" spans="3:6">
      <c r="C1749" s="178" t="s">
        <v>1762</v>
      </c>
      <c r="D1749" s="177">
        <v>138712</v>
      </c>
      <c r="E1749" s="177">
        <v>0</v>
      </c>
      <c r="F1749" s="177">
        <v>0</v>
      </c>
    </row>
    <row r="1750" spans="3:6">
      <c r="C1750" s="178" t="s">
        <v>2004</v>
      </c>
      <c r="D1750" s="177">
        <v>0</v>
      </c>
      <c r="E1750" s="177">
        <v>2825172.17</v>
      </c>
      <c r="F1750" s="177">
        <v>2823758.93</v>
      </c>
    </row>
    <row r="1751" spans="3:6">
      <c r="C1751" s="178" t="s">
        <v>1894</v>
      </c>
      <c r="D1751" s="177">
        <v>0</v>
      </c>
      <c r="E1751" s="177">
        <v>59358184</v>
      </c>
      <c r="F1751" s="177">
        <v>30088253.530000001</v>
      </c>
    </row>
    <row r="1752" spans="3:6">
      <c r="C1752" s="178" t="s">
        <v>1763</v>
      </c>
      <c r="D1752" s="177">
        <v>0</v>
      </c>
      <c r="E1752" s="177">
        <v>8732103.0600000005</v>
      </c>
      <c r="F1752" s="177">
        <v>8720971.9600000009</v>
      </c>
    </row>
    <row r="1753" spans="3:6">
      <c r="C1753" s="178" t="s">
        <v>1764</v>
      </c>
      <c r="D1753" s="177">
        <v>3356164</v>
      </c>
      <c r="E1753" s="177">
        <v>0</v>
      </c>
      <c r="F1753" s="177">
        <v>0</v>
      </c>
    </row>
    <row r="1754" spans="3:6">
      <c r="C1754" s="178" t="s">
        <v>1765</v>
      </c>
      <c r="D1754" s="177">
        <v>14404663</v>
      </c>
      <c r="E1754" s="177">
        <v>100</v>
      </c>
      <c r="F1754" s="177">
        <v>0</v>
      </c>
    </row>
    <row r="1755" spans="3:6">
      <c r="C1755" s="178" t="s">
        <v>1766</v>
      </c>
      <c r="D1755" s="177">
        <v>5404349</v>
      </c>
      <c r="E1755" s="177">
        <v>0</v>
      </c>
      <c r="F1755" s="177">
        <v>0</v>
      </c>
    </row>
    <row r="1756" spans="3:6">
      <c r="C1756" s="178" t="s">
        <v>1767</v>
      </c>
      <c r="D1756" s="177">
        <v>3397736</v>
      </c>
      <c r="E1756" s="177">
        <v>2751732</v>
      </c>
      <c r="F1756" s="177">
        <v>0</v>
      </c>
    </row>
    <row r="1757" spans="3:6">
      <c r="C1757" s="178" t="s">
        <v>1895</v>
      </c>
      <c r="D1757" s="177">
        <v>0</v>
      </c>
      <c r="E1757" s="177">
        <v>80874273</v>
      </c>
      <c r="F1757" s="177">
        <v>48600326.25</v>
      </c>
    </row>
    <row r="1758" spans="3:6">
      <c r="C1758" s="178" t="s">
        <v>1768</v>
      </c>
      <c r="D1758" s="177">
        <v>70707142</v>
      </c>
      <c r="E1758" s="177">
        <v>46680645.120000005</v>
      </c>
      <c r="F1758" s="177">
        <v>39983897.239999995</v>
      </c>
    </row>
    <row r="1759" spans="3:6">
      <c r="C1759" s="178" t="s">
        <v>1769</v>
      </c>
      <c r="D1759" s="177">
        <v>45320695</v>
      </c>
      <c r="E1759" s="177">
        <v>10000000</v>
      </c>
      <c r="F1759" s="177">
        <v>10000000</v>
      </c>
    </row>
    <row r="1760" spans="3:6">
      <c r="C1760" s="178" t="s">
        <v>1770</v>
      </c>
      <c r="D1760" s="177">
        <v>3397736</v>
      </c>
      <c r="E1760" s="177">
        <v>2751732</v>
      </c>
      <c r="F1760" s="177">
        <v>0</v>
      </c>
    </row>
    <row r="1761" spans="3:6">
      <c r="C1761" s="178" t="s">
        <v>1771</v>
      </c>
      <c r="D1761" s="177">
        <v>13049408</v>
      </c>
      <c r="E1761" s="177">
        <v>0</v>
      </c>
      <c r="F1761" s="177">
        <v>0</v>
      </c>
    </row>
    <row r="1762" spans="3:6">
      <c r="C1762" s="178" t="s">
        <v>1772</v>
      </c>
      <c r="D1762" s="177">
        <v>3397736</v>
      </c>
      <c r="E1762" s="177">
        <v>2751732</v>
      </c>
      <c r="F1762" s="177">
        <v>0</v>
      </c>
    </row>
    <row r="1763" spans="3:6">
      <c r="C1763" s="178" t="s">
        <v>1773</v>
      </c>
      <c r="D1763" s="177">
        <v>10991381</v>
      </c>
      <c r="E1763" s="177">
        <v>7196552.2000000002</v>
      </c>
      <c r="F1763" s="177">
        <v>0</v>
      </c>
    </row>
    <row r="1764" spans="3:6">
      <c r="C1764" s="178" t="s">
        <v>2042</v>
      </c>
      <c r="D1764" s="177">
        <v>0</v>
      </c>
      <c r="E1764" s="177">
        <v>3617029</v>
      </c>
      <c r="F1764" s="177">
        <v>0</v>
      </c>
    </row>
    <row r="1765" spans="3:6">
      <c r="C1765" s="178" t="s">
        <v>1774</v>
      </c>
      <c r="D1765" s="177">
        <v>0</v>
      </c>
      <c r="E1765" s="177">
        <v>2766703.06</v>
      </c>
      <c r="F1765" s="177">
        <v>0</v>
      </c>
    </row>
    <row r="1766" spans="3:6">
      <c r="C1766" s="178" t="s">
        <v>1775</v>
      </c>
      <c r="D1766" s="177">
        <v>327553</v>
      </c>
      <c r="E1766" s="177">
        <v>327553</v>
      </c>
      <c r="F1766" s="177">
        <v>327553</v>
      </c>
    </row>
    <row r="1767" spans="3:6">
      <c r="C1767" s="178" t="s">
        <v>1776</v>
      </c>
      <c r="D1767" s="177">
        <v>0</v>
      </c>
      <c r="E1767" s="177">
        <v>8455545.5600000005</v>
      </c>
      <c r="F1767" s="177">
        <v>5346398.5599999996</v>
      </c>
    </row>
    <row r="1768" spans="3:6">
      <c r="C1768" s="178" t="s">
        <v>1777</v>
      </c>
      <c r="D1768" s="177">
        <v>7508745</v>
      </c>
      <c r="E1768" s="177">
        <v>7508744.5999999996</v>
      </c>
      <c r="F1768" s="177">
        <v>0</v>
      </c>
    </row>
    <row r="1769" spans="3:6">
      <c r="C1769" s="178" t="s">
        <v>1778</v>
      </c>
      <c r="D1769" s="177">
        <v>0</v>
      </c>
      <c r="E1769" s="177">
        <v>7805941.5599999996</v>
      </c>
      <c r="F1769" s="177">
        <v>5346398.5599999996</v>
      </c>
    </row>
    <row r="1770" spans="3:6">
      <c r="C1770" s="178" t="s">
        <v>1779</v>
      </c>
      <c r="D1770" s="177">
        <v>79000000</v>
      </c>
      <c r="E1770" s="177">
        <v>178888949.86000001</v>
      </c>
      <c r="F1770" s="177">
        <v>164283974.13</v>
      </c>
    </row>
    <row r="1771" spans="3:6">
      <c r="C1771" s="178" t="s">
        <v>1780</v>
      </c>
      <c r="D1771" s="177">
        <v>5872846</v>
      </c>
      <c r="E1771" s="177">
        <v>2349138.4</v>
      </c>
      <c r="F1771" s="177">
        <v>0</v>
      </c>
    </row>
    <row r="1772" spans="3:6">
      <c r="C1772" s="178" t="s">
        <v>1781</v>
      </c>
      <c r="D1772" s="177">
        <v>1000000</v>
      </c>
      <c r="E1772" s="177">
        <v>500000</v>
      </c>
      <c r="F1772" s="177">
        <v>500000</v>
      </c>
    </row>
    <row r="1773" spans="3:6">
      <c r="C1773" s="178" t="s">
        <v>1782</v>
      </c>
      <c r="D1773" s="177">
        <v>150000000</v>
      </c>
      <c r="E1773" s="177">
        <v>417379001.63</v>
      </c>
      <c r="F1773" s="177">
        <v>404879000.73000002</v>
      </c>
    </row>
    <row r="1774" spans="3:6">
      <c r="C1774" s="178" t="s">
        <v>1783</v>
      </c>
      <c r="D1774" s="177">
        <v>0</v>
      </c>
      <c r="E1774" s="177">
        <v>3500000</v>
      </c>
      <c r="F1774" s="177">
        <v>3500000</v>
      </c>
    </row>
    <row r="1775" spans="3:6">
      <c r="C1775" s="178" t="s">
        <v>1784</v>
      </c>
      <c r="D1775" s="177">
        <v>0</v>
      </c>
      <c r="E1775" s="177">
        <v>3500000</v>
      </c>
      <c r="F1775" s="177">
        <v>3500000</v>
      </c>
    </row>
    <row r="1776" spans="3:6">
      <c r="C1776" s="178" t="s">
        <v>1785</v>
      </c>
      <c r="D1776" s="177">
        <v>3397736</v>
      </c>
      <c r="E1776" s="177">
        <v>110069.58</v>
      </c>
      <c r="F1776" s="177">
        <v>0</v>
      </c>
    </row>
    <row r="1777" spans="3:6">
      <c r="C1777" s="178" t="s">
        <v>1786</v>
      </c>
      <c r="D1777" s="177">
        <v>2768368</v>
      </c>
      <c r="E1777" s="177">
        <v>285928</v>
      </c>
      <c r="F1777" s="177">
        <v>285927.18</v>
      </c>
    </row>
    <row r="1778" spans="3:6">
      <c r="C1778" s="178" t="s">
        <v>1787</v>
      </c>
      <c r="D1778" s="177">
        <v>2083629</v>
      </c>
      <c r="E1778" s="177">
        <v>115708</v>
      </c>
      <c r="F1778" s="177">
        <v>0</v>
      </c>
    </row>
    <row r="1779" spans="3:6">
      <c r="C1779" s="178" t="s">
        <v>1788</v>
      </c>
      <c r="D1779" s="177">
        <v>113083454</v>
      </c>
      <c r="E1779" s="177">
        <v>426662895.24000001</v>
      </c>
      <c r="F1779" s="177">
        <v>376050103.17999995</v>
      </c>
    </row>
    <row r="1780" spans="3:6">
      <c r="C1780" s="178" t="s">
        <v>1789</v>
      </c>
      <c r="D1780" s="177">
        <v>0</v>
      </c>
      <c r="E1780" s="177">
        <v>2962077.38</v>
      </c>
      <c r="F1780" s="177">
        <v>2962077.38</v>
      </c>
    </row>
    <row r="1781" spans="3:6">
      <c r="C1781" s="178" t="s">
        <v>1790</v>
      </c>
      <c r="D1781" s="177">
        <v>3397736</v>
      </c>
      <c r="E1781" s="177">
        <v>110069.58</v>
      </c>
      <c r="F1781" s="177">
        <v>0</v>
      </c>
    </row>
    <row r="1782" spans="3:6">
      <c r="C1782" s="178" t="s">
        <v>1791</v>
      </c>
      <c r="D1782" s="177">
        <v>511857547</v>
      </c>
      <c r="E1782" s="177">
        <v>283304457.44999999</v>
      </c>
      <c r="F1782" s="177">
        <v>283304456.43000001</v>
      </c>
    </row>
    <row r="1783" spans="3:6">
      <c r="C1783" s="178" t="s">
        <v>1792</v>
      </c>
      <c r="D1783" s="177">
        <v>0</v>
      </c>
      <c r="E1783" s="177">
        <v>3104428.88</v>
      </c>
      <c r="F1783" s="177">
        <v>1642087.24</v>
      </c>
    </row>
    <row r="1784" spans="3:6">
      <c r="C1784" s="178" t="s">
        <v>1793</v>
      </c>
      <c r="D1784" s="177">
        <v>1386558</v>
      </c>
      <c r="E1784" s="177">
        <v>105411</v>
      </c>
      <c r="F1784" s="177">
        <v>0</v>
      </c>
    </row>
    <row r="1785" spans="3:6">
      <c r="C1785" s="178" t="s">
        <v>1794</v>
      </c>
      <c r="D1785" s="177">
        <v>162584301</v>
      </c>
      <c r="E1785" s="177">
        <v>478163563.42000002</v>
      </c>
      <c r="F1785" s="177">
        <v>423248275.21999997</v>
      </c>
    </row>
    <row r="1786" spans="3:6">
      <c r="C1786" s="178" t="s">
        <v>1795</v>
      </c>
      <c r="D1786" s="177">
        <v>10362072</v>
      </c>
      <c r="E1786" s="177">
        <v>1411497.47</v>
      </c>
      <c r="F1786" s="177">
        <v>0</v>
      </c>
    </row>
    <row r="1787" spans="3:6">
      <c r="C1787" s="178" t="s">
        <v>1796</v>
      </c>
      <c r="D1787" s="177">
        <v>0</v>
      </c>
      <c r="E1787" s="177">
        <v>2566015.2200000002</v>
      </c>
      <c r="F1787" s="177">
        <v>2566013.5299999998</v>
      </c>
    </row>
    <row r="1788" spans="3:6">
      <c r="C1788" s="178" t="s">
        <v>1797</v>
      </c>
      <c r="D1788" s="177">
        <v>4956061</v>
      </c>
      <c r="E1788" s="177">
        <v>2782424.4</v>
      </c>
      <c r="F1788" s="177">
        <v>0</v>
      </c>
    </row>
    <row r="1789" spans="3:6">
      <c r="C1789" s="178" t="s">
        <v>1798</v>
      </c>
      <c r="D1789" s="177">
        <v>3630913</v>
      </c>
      <c r="E1789" s="177">
        <v>2252365</v>
      </c>
      <c r="F1789" s="177">
        <v>0</v>
      </c>
    </row>
    <row r="1790" spans="3:6">
      <c r="C1790" s="178" t="s">
        <v>1799</v>
      </c>
      <c r="D1790" s="177">
        <v>0</v>
      </c>
      <c r="E1790" s="177">
        <v>2533868.0099999998</v>
      </c>
      <c r="F1790" s="177">
        <v>2533867.2599999998</v>
      </c>
    </row>
    <row r="1791" spans="3:6">
      <c r="C1791" s="178" t="s">
        <v>1935</v>
      </c>
      <c r="D1791" s="177">
        <v>0</v>
      </c>
      <c r="E1791" s="177">
        <v>2672934</v>
      </c>
      <c r="F1791" s="177">
        <v>2533867.2599999998</v>
      </c>
    </row>
    <row r="1792" spans="3:6">
      <c r="C1792" s="178" t="s">
        <v>1800</v>
      </c>
      <c r="D1792" s="177">
        <v>2751631</v>
      </c>
      <c r="E1792" s="177">
        <v>1098827.8799999999</v>
      </c>
      <c r="F1792" s="177">
        <v>0</v>
      </c>
    </row>
    <row r="1793" spans="3:6">
      <c r="C1793" s="178" t="s">
        <v>1801</v>
      </c>
      <c r="D1793" s="177">
        <v>26302201</v>
      </c>
      <c r="E1793" s="177">
        <v>32640485.899999999</v>
      </c>
      <c r="F1793" s="177">
        <v>30337131.139999997</v>
      </c>
    </row>
    <row r="1794" spans="3:6">
      <c r="C1794" s="178" t="s">
        <v>1896</v>
      </c>
      <c r="D1794" s="177">
        <v>0</v>
      </c>
      <c r="E1794" s="177">
        <v>3906885</v>
      </c>
      <c r="F1794" s="177">
        <v>2083672.05</v>
      </c>
    </row>
    <row r="1795" spans="3:6">
      <c r="C1795" s="178" t="s">
        <v>1936</v>
      </c>
      <c r="D1795" s="177">
        <v>0</v>
      </c>
      <c r="E1795" s="177">
        <v>5300000</v>
      </c>
      <c r="F1795" s="177">
        <v>5228161.1900000004</v>
      </c>
    </row>
    <row r="1796" spans="3:6">
      <c r="C1796" s="178" t="s">
        <v>1980</v>
      </c>
      <c r="D1796" s="177">
        <v>0</v>
      </c>
      <c r="E1796" s="177">
        <v>1060798</v>
      </c>
      <c r="F1796" s="177">
        <v>0</v>
      </c>
    </row>
    <row r="1797" spans="3:6">
      <c r="C1797" s="178" t="s">
        <v>1802</v>
      </c>
      <c r="D1797" s="177">
        <v>249956945</v>
      </c>
      <c r="E1797" s="177">
        <v>217921696.5</v>
      </c>
      <c r="F1797" s="177">
        <v>217921695.36000001</v>
      </c>
    </row>
    <row r="1798" spans="3:6">
      <c r="C1798" s="178" t="s">
        <v>2043</v>
      </c>
      <c r="D1798" s="177">
        <v>0</v>
      </c>
      <c r="E1798" s="177">
        <v>1760000</v>
      </c>
      <c r="F1798" s="177">
        <v>0</v>
      </c>
    </row>
    <row r="1799" spans="3:6">
      <c r="C1799" s="178" t="s">
        <v>1803</v>
      </c>
      <c r="D1799" s="177">
        <v>1900475</v>
      </c>
      <c r="E1799" s="177">
        <v>22869134.5</v>
      </c>
      <c r="F1799" s="177">
        <v>22847496.75</v>
      </c>
    </row>
    <row r="1800" spans="3:6">
      <c r="C1800" s="178" t="s">
        <v>1804</v>
      </c>
      <c r="D1800" s="177">
        <v>0</v>
      </c>
      <c r="E1800" s="177">
        <v>6112848.7400000002</v>
      </c>
      <c r="F1800" s="177">
        <v>6112839.4199999999</v>
      </c>
    </row>
    <row r="1801" spans="3:6">
      <c r="C1801" s="178" t="s">
        <v>1805</v>
      </c>
      <c r="D1801" s="177">
        <v>0</v>
      </c>
      <c r="E1801" s="177">
        <v>2867061.9</v>
      </c>
      <c r="F1801" s="177">
        <v>1269393.54</v>
      </c>
    </row>
    <row r="1802" spans="3:6">
      <c r="C1802" s="178" t="s">
        <v>1937</v>
      </c>
      <c r="D1802" s="177">
        <v>0</v>
      </c>
      <c r="E1802" s="177">
        <v>5697922</v>
      </c>
      <c r="F1802" s="177">
        <v>5184202.26</v>
      </c>
    </row>
    <row r="1803" spans="3:6">
      <c r="C1803" s="178" t="s">
        <v>1806</v>
      </c>
      <c r="D1803" s="177">
        <v>7000000</v>
      </c>
      <c r="E1803" s="177">
        <v>0</v>
      </c>
      <c r="F1803" s="177">
        <v>0</v>
      </c>
    </row>
    <row r="1804" spans="3:6">
      <c r="C1804" s="178" t="s">
        <v>1807</v>
      </c>
      <c r="D1804" s="177">
        <v>2692079</v>
      </c>
      <c r="E1804" s="177">
        <v>2046075</v>
      </c>
      <c r="F1804" s="177">
        <v>0</v>
      </c>
    </row>
    <row r="1805" spans="3:6">
      <c r="C1805" s="178" t="s">
        <v>1832</v>
      </c>
      <c r="D1805" s="177">
        <v>0</v>
      </c>
      <c r="E1805" s="177">
        <v>121820615</v>
      </c>
      <c r="F1805" s="177">
        <v>121820330.25</v>
      </c>
    </row>
    <row r="1806" spans="3:6">
      <c r="C1806" s="178" t="s">
        <v>1808</v>
      </c>
      <c r="D1806" s="177">
        <v>1572428</v>
      </c>
      <c r="E1806" s="177">
        <v>1062720</v>
      </c>
      <c r="F1806" s="177">
        <v>1062718.9099999999</v>
      </c>
    </row>
    <row r="1807" spans="3:6">
      <c r="C1807" s="178" t="s">
        <v>1809</v>
      </c>
      <c r="D1807" s="177">
        <v>15000000</v>
      </c>
      <c r="E1807" s="177">
        <v>10672726</v>
      </c>
      <c r="F1807" s="177">
        <v>10671795.310000001</v>
      </c>
    </row>
    <row r="1808" spans="3:6">
      <c r="C1808" s="178" t="s">
        <v>1810</v>
      </c>
      <c r="D1808" s="177">
        <v>11067494</v>
      </c>
      <c r="E1808" s="177">
        <v>10421490</v>
      </c>
      <c r="F1808" s="177">
        <v>6079462.0099999998</v>
      </c>
    </row>
    <row r="1809" spans="3:11">
      <c r="C1809" s="178" t="s">
        <v>1811</v>
      </c>
      <c r="D1809" s="177">
        <v>11067494</v>
      </c>
      <c r="E1809" s="177">
        <v>14175</v>
      </c>
      <c r="F1809" s="177">
        <v>0</v>
      </c>
    </row>
    <row r="1810" spans="3:11">
      <c r="C1810" s="178" t="s">
        <v>1812</v>
      </c>
      <c r="D1810" s="177">
        <v>11602629</v>
      </c>
      <c r="E1810" s="177">
        <v>35418560.07</v>
      </c>
      <c r="F1810" s="177">
        <v>19552462.329999998</v>
      </c>
    </row>
    <row r="1811" spans="3:11">
      <c r="C1811" s="178" t="s">
        <v>1813</v>
      </c>
      <c r="D1811" s="177">
        <v>498000</v>
      </c>
      <c r="E1811" s="177">
        <v>0</v>
      </c>
      <c r="F1811" s="177">
        <v>0</v>
      </c>
    </row>
    <row r="1812" spans="3:11">
      <c r="C1812" s="178" t="s">
        <v>1814</v>
      </c>
      <c r="D1812" s="177">
        <v>7011234</v>
      </c>
      <c r="E1812" s="177">
        <v>100</v>
      </c>
      <c r="F1812" s="177">
        <v>0</v>
      </c>
    </row>
    <row r="1813" spans="3:11">
      <c r="C1813" s="178" t="s">
        <v>1815</v>
      </c>
      <c r="D1813" s="177">
        <v>498000</v>
      </c>
      <c r="E1813" s="177">
        <v>0</v>
      </c>
      <c r="F1813" s="177">
        <v>0</v>
      </c>
    </row>
    <row r="1814" spans="3:11">
      <c r="C1814" s="178" t="s">
        <v>1816</v>
      </c>
      <c r="D1814" s="177">
        <v>2083629</v>
      </c>
      <c r="E1814" s="177">
        <v>1652960</v>
      </c>
      <c r="F1814" s="177">
        <v>1072409.3600000001</v>
      </c>
    </row>
    <row r="1815" spans="3:11">
      <c r="C1815" s="178" t="s">
        <v>1817</v>
      </c>
      <c r="D1815" s="177">
        <v>0</v>
      </c>
      <c r="E1815" s="177">
        <v>0</v>
      </c>
      <c r="F1815" s="177">
        <v>0</v>
      </c>
    </row>
    <row r="1816" spans="3:11">
      <c r="C1816" s="178" t="s">
        <v>1818</v>
      </c>
      <c r="D1816" s="177">
        <v>498000</v>
      </c>
      <c r="E1816" s="177">
        <v>0</v>
      </c>
      <c r="F1816" s="177">
        <v>0</v>
      </c>
    </row>
    <row r="1817" spans="3:11">
      <c r="C1817" s="178" t="s">
        <v>1819</v>
      </c>
      <c r="D1817" s="177">
        <v>3397736</v>
      </c>
      <c r="E1817" s="177">
        <v>1550562</v>
      </c>
      <c r="F1817" s="177">
        <v>1550461.92</v>
      </c>
    </row>
    <row r="1818" spans="3:11">
      <c r="C1818" s="178" t="s">
        <v>1833</v>
      </c>
      <c r="D1818" s="177">
        <v>0</v>
      </c>
      <c r="E1818" s="177">
        <v>21641175</v>
      </c>
      <c r="F1818" s="177">
        <v>21641168.670000002</v>
      </c>
    </row>
    <row r="1819" spans="3:11">
      <c r="C1819" s="178" t="s">
        <v>1820</v>
      </c>
      <c r="D1819" s="177">
        <v>3397736</v>
      </c>
      <c r="E1819" s="177">
        <v>1571741</v>
      </c>
      <c r="F1819" s="177">
        <v>1571640.78</v>
      </c>
    </row>
    <row r="1820" spans="3:11">
      <c r="C1820" s="178" t="s">
        <v>1821</v>
      </c>
      <c r="D1820" s="177">
        <v>3924529</v>
      </c>
      <c r="E1820" s="177">
        <v>16292441</v>
      </c>
      <c r="F1820" s="177">
        <v>16292340.07</v>
      </c>
    </row>
    <row r="1821" spans="3:11">
      <c r="C1821" s="178" t="s">
        <v>1822</v>
      </c>
      <c r="D1821" s="177">
        <v>745000000</v>
      </c>
      <c r="E1821" s="177">
        <v>912</v>
      </c>
      <c r="F1821" s="177">
        <v>0</v>
      </c>
    </row>
    <row r="1822" spans="3:11">
      <c r="C1822" s="178" t="s">
        <v>1823</v>
      </c>
      <c r="D1822" s="177">
        <v>11936392</v>
      </c>
      <c r="E1822" s="177">
        <v>5730028</v>
      </c>
      <c r="F1822" s="177">
        <v>4730027.8499999996</v>
      </c>
    </row>
    <row r="1823" spans="3:11">
      <c r="C1823" s="178" t="s">
        <v>1824</v>
      </c>
      <c r="D1823" s="177">
        <v>3397736</v>
      </c>
      <c r="E1823" s="177">
        <v>4752777</v>
      </c>
      <c r="F1823" s="177">
        <v>4752676.47</v>
      </c>
    </row>
    <row r="1824" spans="3:11">
      <c r="C1824" s="178" t="s">
        <v>1825</v>
      </c>
      <c r="D1824" s="177">
        <v>1386558</v>
      </c>
      <c r="E1824" s="177">
        <v>2028907</v>
      </c>
      <c r="F1824" s="177">
        <v>2028807.03</v>
      </c>
      <c r="H1824" s="136"/>
      <c r="I1824" s="137"/>
      <c r="J1824" s="137"/>
      <c r="K1824" s="137"/>
    </row>
    <row r="1825" spans="3:11" ht="15" customHeight="1">
      <c r="C1825" s="178" t="s">
        <v>1826</v>
      </c>
      <c r="D1825" s="177">
        <v>3397736</v>
      </c>
      <c r="E1825" s="177">
        <v>4752777</v>
      </c>
      <c r="F1825" s="177">
        <v>4752676.46</v>
      </c>
      <c r="H1825" s="187"/>
      <c r="I1825" s="187"/>
      <c r="J1825" s="187"/>
      <c r="K1825" s="187"/>
    </row>
    <row r="1826" spans="3:11" ht="15" customHeight="1">
      <c r="C1826" s="178" t="s">
        <v>1827</v>
      </c>
      <c r="D1826" s="177">
        <v>2083629</v>
      </c>
      <c r="E1826" s="177">
        <v>3659900</v>
      </c>
      <c r="F1826" s="177">
        <v>2927847.92</v>
      </c>
      <c r="H1826" s="187"/>
      <c r="I1826" s="187"/>
      <c r="J1826" s="187"/>
      <c r="K1826" s="187"/>
    </row>
    <row r="1827" spans="3:11">
      <c r="C1827" s="178" t="s">
        <v>1828</v>
      </c>
      <c r="D1827" s="177">
        <v>976009</v>
      </c>
      <c r="E1827" s="177">
        <v>5806005</v>
      </c>
      <c r="F1827" s="177">
        <v>4644224.71</v>
      </c>
      <c r="H1827" s="20"/>
      <c r="I1827" s="20"/>
      <c r="J1827" s="20"/>
      <c r="K1827" s="11"/>
    </row>
    <row r="1828" spans="3:11">
      <c r="C1828" s="178" t="s">
        <v>1829</v>
      </c>
      <c r="D1828" s="177">
        <v>976009</v>
      </c>
      <c r="E1828" s="177">
        <v>5806005</v>
      </c>
      <c r="F1828" s="177">
        <v>4644224.71</v>
      </c>
    </row>
    <row r="1829" spans="3:11">
      <c r="C1829" s="178" t="s">
        <v>1835</v>
      </c>
      <c r="D1829" s="177">
        <v>0</v>
      </c>
      <c r="E1829" s="177">
        <v>203749520</v>
      </c>
      <c r="F1829" s="177">
        <v>203670920.01999998</v>
      </c>
    </row>
    <row r="1830" spans="3:11">
      <c r="C1830" s="176" t="s">
        <v>323</v>
      </c>
      <c r="D1830" s="177">
        <v>896795398</v>
      </c>
      <c r="E1830" s="177">
        <v>1050652665.8200001</v>
      </c>
      <c r="F1830" s="177">
        <v>943296918.82000005</v>
      </c>
    </row>
    <row r="1831" spans="3:11">
      <c r="C1831" s="178" t="s">
        <v>1695</v>
      </c>
      <c r="D1831" s="177">
        <v>0</v>
      </c>
      <c r="E1831" s="177">
        <v>170174978</v>
      </c>
      <c r="F1831" s="177">
        <v>170174977.80000001</v>
      </c>
    </row>
    <row r="1832" spans="3:11">
      <c r="C1832" s="178" t="s">
        <v>1830</v>
      </c>
      <c r="D1832" s="177">
        <v>241231338</v>
      </c>
      <c r="E1832" s="177">
        <v>221965445.96000001</v>
      </c>
      <c r="F1832" s="177">
        <v>167095647.66</v>
      </c>
    </row>
    <row r="1833" spans="3:11">
      <c r="C1833" s="178" t="s">
        <v>1831</v>
      </c>
      <c r="D1833" s="177">
        <v>172342885</v>
      </c>
      <c r="E1833" s="177">
        <v>159249971.37</v>
      </c>
      <c r="F1833" s="177">
        <v>114592336.11</v>
      </c>
    </row>
    <row r="1834" spans="3:11">
      <c r="C1834" s="178" t="s">
        <v>1981</v>
      </c>
      <c r="D1834" s="177">
        <v>0</v>
      </c>
      <c r="E1834" s="177">
        <v>5067400.49</v>
      </c>
      <c r="F1834" s="177">
        <v>4561316.75</v>
      </c>
    </row>
    <row r="1835" spans="3:11">
      <c r="C1835" s="178" t="s">
        <v>1982</v>
      </c>
      <c r="D1835" s="177">
        <v>0</v>
      </c>
      <c r="E1835" s="177">
        <v>11080000</v>
      </c>
      <c r="F1835" s="177">
        <v>3772417.91</v>
      </c>
    </row>
    <row r="1836" spans="3:11">
      <c r="C1836" s="178" t="s">
        <v>1832</v>
      </c>
      <c r="D1836" s="177">
        <v>300000000</v>
      </c>
      <c r="E1836" s="177">
        <v>300000000</v>
      </c>
      <c r="F1836" s="177">
        <v>299995762.07999998</v>
      </c>
    </row>
    <row r="1837" spans="3:11">
      <c r="C1837" s="178" t="s">
        <v>1833</v>
      </c>
      <c r="D1837" s="177">
        <v>66984706</v>
      </c>
      <c r="E1837" s="177">
        <v>66984706</v>
      </c>
      <c r="F1837" s="177">
        <v>66983739.340000004</v>
      </c>
    </row>
    <row r="1838" spans="3:11">
      <c r="C1838" s="178" t="s">
        <v>1834</v>
      </c>
      <c r="D1838" s="177">
        <v>48027920</v>
      </c>
      <c r="E1838" s="177">
        <v>47971713</v>
      </c>
      <c r="F1838" s="177">
        <v>47970721.170000002</v>
      </c>
    </row>
    <row r="1839" spans="3:11">
      <c r="C1839" s="178" t="s">
        <v>1835</v>
      </c>
      <c r="D1839" s="177">
        <v>68208549</v>
      </c>
      <c r="E1839" s="177">
        <v>68158451</v>
      </c>
      <c r="F1839" s="177">
        <v>68150000</v>
      </c>
    </row>
    <row r="1840" spans="3:11">
      <c r="C1840" s="176" t="s">
        <v>324</v>
      </c>
      <c r="D1840" s="177">
        <v>3073696114</v>
      </c>
      <c r="E1840" s="177">
        <v>3251955035.3699999</v>
      </c>
      <c r="F1840" s="177">
        <v>2352285689.1699996</v>
      </c>
    </row>
    <row r="1841" spans="3:11">
      <c r="C1841" s="178" t="s">
        <v>1836</v>
      </c>
      <c r="D1841" s="177">
        <v>3073696114</v>
      </c>
      <c r="E1841" s="177">
        <v>2093335808.3699996</v>
      </c>
      <c r="F1841" s="177">
        <v>1668941955.5399997</v>
      </c>
      <c r="H1841" s="136"/>
      <c r="I1841" s="137"/>
      <c r="J1841" s="137"/>
      <c r="K1841" s="137"/>
    </row>
    <row r="1842" spans="3:11" ht="15" customHeight="1">
      <c r="C1842" s="178" t="s">
        <v>1695</v>
      </c>
      <c r="D1842" s="177">
        <v>0</v>
      </c>
      <c r="E1842" s="177">
        <v>457000000</v>
      </c>
      <c r="F1842" s="177">
        <v>0</v>
      </c>
      <c r="H1842" s="187"/>
      <c r="I1842" s="187"/>
      <c r="J1842" s="187"/>
      <c r="K1842" s="187"/>
    </row>
    <row r="1843" spans="3:11" ht="15" customHeight="1">
      <c r="C1843" s="178" t="s">
        <v>1725</v>
      </c>
      <c r="D1843" s="177">
        <v>0</v>
      </c>
      <c r="E1843" s="177">
        <v>274071350</v>
      </c>
      <c r="F1843" s="177">
        <v>274071349.39999998</v>
      </c>
      <c r="H1843" s="187"/>
      <c r="I1843" s="187"/>
      <c r="J1843" s="187"/>
      <c r="K1843" s="187"/>
    </row>
    <row r="1844" spans="3:11">
      <c r="C1844" s="178" t="s">
        <v>1728</v>
      </c>
      <c r="D1844" s="177">
        <v>0</v>
      </c>
      <c r="E1844" s="177">
        <v>18275483</v>
      </c>
      <c r="F1844" s="177">
        <v>0</v>
      </c>
      <c r="H1844" s="20"/>
      <c r="I1844" s="20"/>
      <c r="J1844" s="20"/>
      <c r="K1844" s="11"/>
    </row>
    <row r="1845" spans="3:11">
      <c r="C1845" s="178" t="s">
        <v>1746</v>
      </c>
      <c r="D1845" s="177">
        <v>0</v>
      </c>
      <c r="E1845" s="177">
        <v>189625350</v>
      </c>
      <c r="F1845" s="177">
        <v>189625341.19</v>
      </c>
    </row>
    <row r="1846" spans="3:11">
      <c r="C1846" s="178" t="s">
        <v>1791</v>
      </c>
      <c r="D1846" s="177">
        <v>0</v>
      </c>
      <c r="E1846" s="177">
        <v>219647044</v>
      </c>
      <c r="F1846" s="177">
        <v>219647043.03999999</v>
      </c>
    </row>
    <row r="1847" spans="3:11">
      <c r="C1847" s="176" t="s">
        <v>325</v>
      </c>
      <c r="D1847" s="177">
        <v>11482564129</v>
      </c>
      <c r="E1847" s="177">
        <v>10817755461.560001</v>
      </c>
      <c r="F1847" s="177">
        <v>7700989745.6500006</v>
      </c>
    </row>
    <row r="1848" spans="3:11">
      <c r="C1848" s="178" t="s">
        <v>1837</v>
      </c>
      <c r="D1848" s="177">
        <v>631100000</v>
      </c>
      <c r="E1848" s="177">
        <v>631100000</v>
      </c>
      <c r="F1848" s="177">
        <v>0</v>
      </c>
    </row>
    <row r="1849" spans="3:11" ht="30" customHeight="1">
      <c r="C1849" s="178" t="s">
        <v>1836</v>
      </c>
      <c r="D1849" s="177">
        <v>0</v>
      </c>
      <c r="E1849" s="177">
        <v>641312472.61000001</v>
      </c>
      <c r="F1849" s="177">
        <v>344838808.92000002</v>
      </c>
    </row>
    <row r="1850" spans="3:11" ht="30" customHeight="1">
      <c r="C1850" s="178" t="s">
        <v>1694</v>
      </c>
      <c r="D1850" s="177">
        <v>1914989645</v>
      </c>
      <c r="E1850" s="177">
        <v>1914989645</v>
      </c>
      <c r="F1850" s="177">
        <v>1792850010.6600001</v>
      </c>
    </row>
    <row r="1851" spans="3:11">
      <c r="C1851" s="178" t="s">
        <v>1695</v>
      </c>
      <c r="D1851" s="177">
        <v>0</v>
      </c>
      <c r="E1851" s="177">
        <v>71374511.519999996</v>
      </c>
      <c r="F1851" s="177">
        <v>71374511.519999996</v>
      </c>
    </row>
    <row r="1852" spans="3:11">
      <c r="C1852" s="178" t="s">
        <v>1701</v>
      </c>
      <c r="D1852" s="177">
        <v>7257650000</v>
      </c>
      <c r="E1852" s="177">
        <v>7257650000</v>
      </c>
      <c r="F1852" s="177">
        <v>5197232964.5500002</v>
      </c>
    </row>
    <row r="1853" spans="3:11">
      <c r="C1853" s="178" t="s">
        <v>1838</v>
      </c>
      <c r="D1853" s="177">
        <v>12622000</v>
      </c>
      <c r="E1853" s="177">
        <v>12622000</v>
      </c>
      <c r="F1853" s="177">
        <v>5986618.3399999999</v>
      </c>
    </row>
    <row r="1854" spans="3:11">
      <c r="C1854" s="178" t="s">
        <v>1711</v>
      </c>
      <c r="D1854" s="177">
        <v>167092639</v>
      </c>
      <c r="E1854" s="177">
        <v>0</v>
      </c>
      <c r="F1854" s="177">
        <v>0</v>
      </c>
    </row>
    <row r="1855" spans="3:11">
      <c r="C1855" s="178" t="s">
        <v>1718</v>
      </c>
      <c r="D1855" s="177">
        <v>607907361</v>
      </c>
      <c r="E1855" s="177">
        <v>0</v>
      </c>
      <c r="F1855" s="177">
        <v>0</v>
      </c>
    </row>
    <row r="1856" spans="3:11">
      <c r="C1856" s="178" t="s">
        <v>1839</v>
      </c>
      <c r="D1856" s="177">
        <v>750000000</v>
      </c>
      <c r="E1856" s="177">
        <v>0</v>
      </c>
      <c r="F1856" s="177">
        <v>0</v>
      </c>
    </row>
    <row r="1857" spans="3:6">
      <c r="C1857" s="178" t="s">
        <v>1782</v>
      </c>
      <c r="D1857" s="177">
        <v>0</v>
      </c>
      <c r="E1857" s="177">
        <v>197986244.69</v>
      </c>
      <c r="F1857" s="177">
        <v>197986244.69</v>
      </c>
    </row>
    <row r="1858" spans="3:6">
      <c r="C1858" s="178" t="s">
        <v>1832</v>
      </c>
      <c r="D1858" s="177">
        <v>141202484</v>
      </c>
      <c r="E1858" s="177">
        <v>90720587.74000001</v>
      </c>
      <c r="F1858" s="177">
        <v>90720586.969999999</v>
      </c>
    </row>
    <row r="1859" spans="3:6">
      <c r="C1859" s="67" t="s">
        <v>358</v>
      </c>
      <c r="D1859" s="167">
        <v>5994134828</v>
      </c>
      <c r="E1859" s="167">
        <v>7701469148.8900003</v>
      </c>
      <c r="F1859" s="167">
        <v>4297210344.9100008</v>
      </c>
    </row>
    <row r="1860" spans="3:6">
      <c r="C1860" s="176" t="s">
        <v>322</v>
      </c>
      <c r="D1860" s="177">
        <v>1377504632</v>
      </c>
      <c r="E1860" s="177">
        <v>1801852834.8200002</v>
      </c>
      <c r="F1860" s="177">
        <v>1607404422.6100001</v>
      </c>
    </row>
    <row r="1861" spans="3:6">
      <c r="C1861" s="178" t="s">
        <v>434</v>
      </c>
      <c r="D1861" s="177">
        <v>352483469</v>
      </c>
      <c r="E1861" s="177">
        <v>352483468.99999994</v>
      </c>
      <c r="F1861" s="177">
        <v>270392527.57999998</v>
      </c>
    </row>
    <row r="1862" spans="3:6">
      <c r="C1862" s="178" t="s">
        <v>1840</v>
      </c>
      <c r="D1862" s="177">
        <v>44321732</v>
      </c>
      <c r="E1862" s="177">
        <v>42721744.950000003</v>
      </c>
      <c r="F1862" s="177">
        <v>34784667.589999996</v>
      </c>
    </row>
    <row r="1863" spans="3:6">
      <c r="C1863" s="178" t="s">
        <v>1841</v>
      </c>
      <c r="D1863" s="177">
        <v>4289420</v>
      </c>
      <c r="E1863" s="177">
        <v>0</v>
      </c>
      <c r="F1863" s="177">
        <v>0</v>
      </c>
    </row>
    <row r="1864" spans="3:6">
      <c r="C1864" s="178" t="s">
        <v>2005</v>
      </c>
      <c r="D1864" s="177">
        <v>8492583</v>
      </c>
      <c r="E1864" s="177">
        <v>8354801.6500000004</v>
      </c>
      <c r="F1864" s="177">
        <v>5834753.3300000001</v>
      </c>
    </row>
    <row r="1865" spans="3:6">
      <c r="C1865" s="178" t="s">
        <v>2006</v>
      </c>
      <c r="D1865" s="177">
        <v>26545685</v>
      </c>
      <c r="E1865" s="177">
        <v>36733453.400000006</v>
      </c>
      <c r="F1865" s="177">
        <v>21678362.030000001</v>
      </c>
    </row>
    <row r="1866" spans="3:6">
      <c r="C1866" s="178" t="s">
        <v>1842</v>
      </c>
      <c r="D1866" s="177">
        <v>50000001</v>
      </c>
      <c r="E1866" s="177">
        <v>50000001</v>
      </c>
      <c r="F1866" s="177">
        <v>24890266.699999999</v>
      </c>
    </row>
    <row r="1867" spans="3:6">
      <c r="C1867" s="178" t="s">
        <v>1843</v>
      </c>
      <c r="D1867" s="177">
        <v>9806189</v>
      </c>
      <c r="E1867" s="177">
        <v>9806189</v>
      </c>
      <c r="F1867" s="177">
        <v>5962766.9699999997</v>
      </c>
    </row>
    <row r="1868" spans="3:6">
      <c r="C1868" s="178" t="s">
        <v>1844</v>
      </c>
      <c r="D1868" s="177">
        <v>33681857</v>
      </c>
      <c r="E1868" s="177">
        <v>54325746.239999995</v>
      </c>
      <c r="F1868" s="177">
        <v>50747303.050000004</v>
      </c>
    </row>
    <row r="1869" spans="3:6">
      <c r="C1869" s="178" t="s">
        <v>1845</v>
      </c>
      <c r="D1869" s="177">
        <v>9418649</v>
      </c>
      <c r="E1869" s="177">
        <v>10123649</v>
      </c>
      <c r="F1869" s="177">
        <v>10123420.039999999</v>
      </c>
    </row>
    <row r="1870" spans="3:6">
      <c r="C1870" s="178" t="s">
        <v>1846</v>
      </c>
      <c r="D1870" s="177">
        <v>0</v>
      </c>
      <c r="E1870" s="177">
        <v>16589112.33</v>
      </c>
      <c r="F1870" s="177">
        <v>16446291.32</v>
      </c>
    </row>
    <row r="1871" spans="3:6">
      <c r="C1871" s="178" t="s">
        <v>1861</v>
      </c>
      <c r="D1871" s="177">
        <v>0</v>
      </c>
      <c r="E1871" s="177">
        <v>25000000</v>
      </c>
      <c r="F1871" s="177">
        <v>0</v>
      </c>
    </row>
    <row r="1872" spans="3:6">
      <c r="C1872" s="178" t="s">
        <v>1847</v>
      </c>
      <c r="D1872" s="177">
        <v>0</v>
      </c>
      <c r="E1872" s="177">
        <v>15077614.34</v>
      </c>
      <c r="F1872" s="177">
        <v>15077287.619999999</v>
      </c>
    </row>
    <row r="1873" spans="3:6">
      <c r="C1873" s="178" t="s">
        <v>1848</v>
      </c>
      <c r="D1873" s="177">
        <v>82824634</v>
      </c>
      <c r="E1873" s="177">
        <v>0</v>
      </c>
      <c r="F1873" s="177">
        <v>0</v>
      </c>
    </row>
    <row r="1874" spans="3:6">
      <c r="C1874" s="178" t="s">
        <v>1849</v>
      </c>
      <c r="D1874" s="177">
        <v>144114678</v>
      </c>
      <c r="E1874" s="177">
        <v>17415424.559999999</v>
      </c>
      <c r="F1874" s="177">
        <v>15488318.300000001</v>
      </c>
    </row>
    <row r="1875" spans="3:6">
      <c r="C1875" s="178" t="s">
        <v>1850</v>
      </c>
      <c r="D1875" s="177">
        <v>1712885</v>
      </c>
      <c r="E1875" s="177">
        <v>0</v>
      </c>
      <c r="F1875" s="177">
        <v>0</v>
      </c>
    </row>
    <row r="1876" spans="3:6">
      <c r="C1876" s="178" t="s">
        <v>1851</v>
      </c>
      <c r="D1876" s="177">
        <v>0</v>
      </c>
      <c r="E1876" s="177">
        <v>12729993.859999999</v>
      </c>
      <c r="F1876" s="177">
        <v>12729993.74</v>
      </c>
    </row>
    <row r="1877" spans="3:6">
      <c r="C1877" s="178" t="s">
        <v>1852</v>
      </c>
      <c r="D1877" s="177">
        <v>0</v>
      </c>
      <c r="E1877" s="177">
        <v>14706873.539999999</v>
      </c>
      <c r="F1877" s="177">
        <v>14312689.039999999</v>
      </c>
    </row>
    <row r="1878" spans="3:6">
      <c r="C1878" s="178" t="s">
        <v>1853</v>
      </c>
      <c r="D1878" s="177">
        <v>188726880</v>
      </c>
      <c r="E1878" s="177">
        <v>0</v>
      </c>
      <c r="F1878" s="177">
        <v>0</v>
      </c>
    </row>
    <row r="1879" spans="3:6">
      <c r="C1879" s="178" t="s">
        <v>1854</v>
      </c>
      <c r="D1879" s="177">
        <v>4654539</v>
      </c>
      <c r="E1879" s="177">
        <v>50674497</v>
      </c>
      <c r="F1879" s="177">
        <v>50674496.149999999</v>
      </c>
    </row>
    <row r="1880" spans="3:6">
      <c r="C1880" s="178" t="s">
        <v>1855</v>
      </c>
      <c r="D1880" s="177">
        <v>5000000</v>
      </c>
      <c r="E1880" s="177">
        <v>1500601</v>
      </c>
      <c r="F1880" s="177">
        <v>1500600.34</v>
      </c>
    </row>
    <row r="1881" spans="3:6">
      <c r="C1881" s="178" t="s">
        <v>1856</v>
      </c>
      <c r="D1881" s="177">
        <v>31324599</v>
      </c>
      <c r="E1881" s="177">
        <v>28707239</v>
      </c>
      <c r="F1881" s="177">
        <v>28707238.600000001</v>
      </c>
    </row>
    <row r="1882" spans="3:6">
      <c r="C1882" s="178" t="s">
        <v>1857</v>
      </c>
      <c r="D1882" s="177">
        <v>380106832</v>
      </c>
      <c r="E1882" s="177">
        <v>1054902424.9500002</v>
      </c>
      <c r="F1882" s="177">
        <v>1028053440.21</v>
      </c>
    </row>
    <row r="1883" spans="3:6">
      <c r="C1883" s="176" t="s">
        <v>323</v>
      </c>
      <c r="D1883" s="177">
        <v>20000000</v>
      </c>
      <c r="E1883" s="177">
        <v>0</v>
      </c>
      <c r="F1883" s="177">
        <v>0</v>
      </c>
    </row>
    <row r="1884" spans="3:6">
      <c r="C1884" s="178" t="s">
        <v>1858</v>
      </c>
      <c r="D1884" s="177">
        <v>20000000</v>
      </c>
      <c r="E1884" s="177">
        <v>0</v>
      </c>
      <c r="F1884" s="177">
        <v>0</v>
      </c>
    </row>
    <row r="1885" spans="3:6">
      <c r="C1885" s="176" t="s">
        <v>324</v>
      </c>
      <c r="D1885" s="177">
        <v>250000000</v>
      </c>
      <c r="E1885" s="177">
        <v>353103035.38</v>
      </c>
      <c r="F1885" s="177">
        <v>353103027.30000001</v>
      </c>
    </row>
    <row r="1886" spans="3:6">
      <c r="C1886" s="178" t="s">
        <v>1844</v>
      </c>
      <c r="D1886" s="177">
        <v>0</v>
      </c>
      <c r="E1886" s="177">
        <v>15000000</v>
      </c>
      <c r="F1886" s="177">
        <v>15000000</v>
      </c>
    </row>
    <row r="1887" spans="3:6">
      <c r="C1887" s="178" t="s">
        <v>1857</v>
      </c>
      <c r="D1887" s="177">
        <v>250000000</v>
      </c>
      <c r="E1887" s="177">
        <v>338103035.38</v>
      </c>
      <c r="F1887" s="177">
        <v>338103027.30000001</v>
      </c>
    </row>
    <row r="1888" spans="3:6">
      <c r="C1888" s="176" t="s">
        <v>325</v>
      </c>
      <c r="D1888" s="177">
        <v>3962605662</v>
      </c>
      <c r="E1888" s="177">
        <v>5162488744.6900005</v>
      </c>
      <c r="F1888" s="177">
        <v>2159476257.1300001</v>
      </c>
    </row>
    <row r="1889" spans="3:6">
      <c r="C1889" s="178" t="s">
        <v>434</v>
      </c>
      <c r="D1889" s="177">
        <v>2017388708</v>
      </c>
      <c r="E1889" s="177">
        <v>2026650477.6900003</v>
      </c>
      <c r="F1889" s="177">
        <v>603852634.54999995</v>
      </c>
    </row>
    <row r="1890" spans="3:6">
      <c r="C1890" s="178" t="s">
        <v>1859</v>
      </c>
      <c r="D1890" s="177">
        <v>36869474</v>
      </c>
      <c r="E1890" s="177">
        <v>36869474</v>
      </c>
      <c r="F1890" s="177">
        <v>0</v>
      </c>
    </row>
    <row r="1891" spans="3:6">
      <c r="C1891" s="178" t="s">
        <v>1840</v>
      </c>
      <c r="D1891" s="177">
        <v>430000000</v>
      </c>
      <c r="E1891" s="177">
        <v>392140000</v>
      </c>
      <c r="F1891" s="177">
        <v>208997360.80000001</v>
      </c>
    </row>
    <row r="1892" spans="3:6">
      <c r="C1892" s="178" t="s">
        <v>1860</v>
      </c>
      <c r="D1892" s="177">
        <v>0</v>
      </c>
      <c r="E1892" s="177">
        <v>34000000</v>
      </c>
      <c r="F1892" s="177">
        <v>0</v>
      </c>
    </row>
    <row r="1893" spans="3:6">
      <c r="C1893" s="178" t="s">
        <v>2007</v>
      </c>
      <c r="D1893" s="177">
        <v>278680526</v>
      </c>
      <c r="E1893" s="177">
        <v>278680526</v>
      </c>
      <c r="F1893" s="177">
        <v>0</v>
      </c>
    </row>
    <row r="1894" spans="3:6">
      <c r="C1894" s="178" t="s">
        <v>2005</v>
      </c>
      <c r="D1894" s="177">
        <v>327320000</v>
      </c>
      <c r="E1894" s="177">
        <v>265180000</v>
      </c>
      <c r="F1894" s="177">
        <v>87061853.379999995</v>
      </c>
    </row>
    <row r="1895" spans="3:6">
      <c r="C1895" s="178" t="s">
        <v>1945</v>
      </c>
      <c r="D1895" s="177">
        <v>0</v>
      </c>
      <c r="E1895" s="177">
        <v>1290028731</v>
      </c>
      <c r="F1895" s="177">
        <v>936555519.88999999</v>
      </c>
    </row>
    <row r="1896" spans="3:6">
      <c r="C1896" s="178" t="s">
        <v>1946</v>
      </c>
      <c r="D1896" s="177">
        <v>0</v>
      </c>
      <c r="E1896" s="177">
        <v>54501140</v>
      </c>
      <c r="F1896" s="177">
        <v>8076643.8600000003</v>
      </c>
    </row>
    <row r="1897" spans="3:6">
      <c r="C1897" s="178" t="s">
        <v>1861</v>
      </c>
      <c r="D1897" s="177">
        <v>252440000</v>
      </c>
      <c r="E1897" s="177">
        <v>352440000</v>
      </c>
      <c r="F1897" s="177">
        <v>0</v>
      </c>
    </row>
    <row r="1898" spans="3:6">
      <c r="C1898" s="178" t="s">
        <v>1848</v>
      </c>
      <c r="D1898" s="177">
        <v>410215000</v>
      </c>
      <c r="E1898" s="177">
        <v>253481491.99999997</v>
      </c>
      <c r="F1898" s="177">
        <v>136415340.65000001</v>
      </c>
    </row>
    <row r="1899" spans="3:6">
      <c r="C1899" s="178" t="s">
        <v>1862</v>
      </c>
      <c r="D1899" s="177">
        <v>209691954</v>
      </c>
      <c r="E1899" s="177">
        <v>0</v>
      </c>
      <c r="F1899" s="177">
        <v>0</v>
      </c>
    </row>
    <row r="1900" spans="3:6">
      <c r="C1900" s="178" t="s">
        <v>1857</v>
      </c>
      <c r="D1900" s="177">
        <v>0</v>
      </c>
      <c r="E1900" s="177">
        <v>178516904</v>
      </c>
      <c r="F1900" s="177">
        <v>178516904</v>
      </c>
    </row>
    <row r="1901" spans="3:6">
      <c r="C1901" s="176" t="s">
        <v>331</v>
      </c>
      <c r="D1901" s="177">
        <v>384024534</v>
      </c>
      <c r="E1901" s="177">
        <v>384024534</v>
      </c>
      <c r="F1901" s="177">
        <v>177226637.87</v>
      </c>
    </row>
    <row r="1902" spans="3:6">
      <c r="C1902" s="178" t="s">
        <v>434</v>
      </c>
      <c r="D1902" s="177">
        <v>292042534</v>
      </c>
      <c r="E1902" s="177">
        <v>292042534</v>
      </c>
      <c r="F1902" s="177">
        <v>177226637.87</v>
      </c>
    </row>
    <row r="1903" spans="3:6">
      <c r="C1903" s="178" t="s">
        <v>1859</v>
      </c>
      <c r="D1903" s="177">
        <v>91982000</v>
      </c>
      <c r="E1903" s="177">
        <v>91982000</v>
      </c>
      <c r="F1903" s="177">
        <v>0</v>
      </c>
    </row>
    <row r="1904" spans="3:6">
      <c r="C1904" s="174" t="s">
        <v>240</v>
      </c>
      <c r="D1904" s="175">
        <v>79003383385</v>
      </c>
      <c r="E1904" s="175">
        <v>106157700791.09009</v>
      </c>
      <c r="F1904" s="175">
        <v>89806300950.610016</v>
      </c>
    </row>
    <row r="1907" spans="3:6">
      <c r="C1907" s="136" t="s">
        <v>301</v>
      </c>
      <c r="D1907" s="137"/>
      <c r="E1907" s="137"/>
      <c r="F1907" s="137"/>
    </row>
    <row r="1908" spans="3:6" ht="27.75" customHeight="1">
      <c r="C1908" s="187" t="s">
        <v>2020</v>
      </c>
      <c r="D1908" s="187"/>
      <c r="E1908" s="187"/>
      <c r="F1908" s="187"/>
    </row>
    <row r="1909" spans="3:6" ht="33" customHeight="1">
      <c r="C1909" s="187" t="s">
        <v>1963</v>
      </c>
      <c r="D1909" s="187"/>
      <c r="E1909" s="187"/>
      <c r="F1909" s="187"/>
    </row>
    <row r="1910" spans="3:6">
      <c r="C1910" s="20" t="s">
        <v>309</v>
      </c>
      <c r="D1910" s="20"/>
      <c r="E1910" s="20"/>
      <c r="F1910" s="11"/>
    </row>
  </sheetData>
  <mergeCells count="17">
    <mergeCell ref="C1908:F1908"/>
    <mergeCell ref="C1909:F1909"/>
    <mergeCell ref="H1843:K1843"/>
    <mergeCell ref="H1825:K1825"/>
    <mergeCell ref="H1826:K1826"/>
    <mergeCell ref="H1842:K1842"/>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af3b0eecedaeda26ca793da038f13be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82a0c2c64dd860e01d17f767c8c16d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5D0638-093D-43E4-8AFE-A23B211C9C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Ricardo Jose Santana Diaz</cp:lastModifiedBy>
  <cp:revision/>
  <dcterms:created xsi:type="dcterms:W3CDTF">2020-08-19T17:32:46Z</dcterms:created>
  <dcterms:modified xsi:type="dcterms:W3CDTF">2025-12-23T15:36:48Z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