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Noviembre/14112025/"/>
    </mc:Choice>
  </mc:AlternateContent>
  <xr:revisionPtr revIDLastSave="317" documentId="8_{511DB9C4-E7E6-4B66-968F-8856F94186B6}" xr6:coauthVersionLast="47" xr6:coauthVersionMax="47" xr10:uidLastSave="{E025B3B4-3005-4122-A9D4-D156F23C242D}"/>
  <bookViews>
    <workbookView xWindow="-120" yWindow="-120" windowWidth="29040" windowHeight="15720" tabRatio="876" xr2:uid="{00000000-000D-0000-FFFF-FFFF00000000}"/>
  </bookViews>
  <sheets>
    <sheet name="Dinámica" sheetId="155"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[117]!goafrica</definedName>
    <definedName name="goasia" localSheetId="6">[117]!goasia</definedName>
    <definedName name="goasia">[117]!goasia</definedName>
    <definedName name="GOB" localSheetId="7">#REF!</definedName>
    <definedName name="GOB" localSheetId="6">#REF!</definedName>
    <definedName name="GOB">#REF!</definedName>
    <definedName name="goeeup" localSheetId="6">[117]!goeeup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[117]!goeurope</definedName>
    <definedName name="golamerica" localSheetId="6">[117]!golamerica</definedName>
    <definedName name="golamerica">[117]!golamerica</definedName>
    <definedName name="gomeast" localSheetId="6">[117]!gomeast</definedName>
    <definedName name="gomeast">[117]!gomeast</definedName>
    <definedName name="gooecd" localSheetId="6">[117]!gooecd</definedName>
    <definedName name="gooecd">[117]!gooecd</definedName>
    <definedName name="goopec" localSheetId="6">[117]!goopec</definedName>
    <definedName name="goopec">[117]!goopec</definedName>
    <definedName name="gosummary" localSheetId="6">[117]!gosummary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141" l="1"/>
  <c r="D28" i="149" l="1"/>
  <c r="E28" i="149"/>
  <c r="D23" i="149" l="1"/>
  <c r="E23" i="149"/>
  <c r="F16" i="141" l="1"/>
  <c r="F13" i="141" l="1"/>
  <c r="G29" i="141"/>
  <c r="E13" i="141"/>
  <c r="G13" i="141" l="1"/>
  <c r="H13" i="141"/>
  <c r="D13" i="141"/>
  <c r="F20" i="141"/>
  <c r="G17" i="141"/>
  <c r="G16" i="141"/>
  <c r="G15" i="141"/>
  <c r="G14" i="141"/>
  <c r="D24" i="141" l="1"/>
  <c r="D23" i="141"/>
  <c r="E20" i="141"/>
  <c r="D47" i="149"/>
  <c r="D36" i="149"/>
  <c r="D33" i="149"/>
  <c r="D30" i="149"/>
  <c r="D20" i="149"/>
  <c r="D17" i="149"/>
  <c r="D16" i="149" s="1"/>
  <c r="E78" i="131"/>
  <c r="E76" i="131"/>
  <c r="E70" i="131"/>
  <c r="E66" i="131"/>
  <c r="E56" i="131"/>
  <c r="E49" i="131"/>
  <c r="E40" i="131"/>
  <c r="E30" i="131"/>
  <c r="E20" i="131"/>
  <c r="E14" i="131"/>
  <c r="C153" i="130"/>
  <c r="E155" i="130"/>
  <c r="E154" i="130" s="1"/>
  <c r="E153" i="130" s="1"/>
  <c r="D155" i="130"/>
  <c r="D154" i="130" s="1"/>
  <c r="D153"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19" i="141" s="1"/>
  <c r="E75" i="131" l="1"/>
  <c r="E23" i="141"/>
  <c r="D32" i="149"/>
  <c r="D19" i="149"/>
  <c r="E15" i="148"/>
  <c r="E13" i="131"/>
  <c r="D104" i="130"/>
  <c r="D74" i="130"/>
  <c r="D38" i="130"/>
  <c r="D14" i="130"/>
  <c r="D13" i="4"/>
  <c r="D64" i="4" s="1"/>
  <c r="E23" i="148"/>
  <c r="D29" i="3"/>
  <c r="D21" i="3"/>
  <c r="E21" i="141" s="1"/>
  <c r="E80" i="131" l="1"/>
  <c r="D28" i="3"/>
  <c r="E31" i="141"/>
  <c r="E27" i="141" s="1"/>
  <c r="D13" i="3"/>
  <c r="D56" i="149"/>
  <c r="E33" i="148"/>
  <c r="D13" i="130"/>
  <c r="D160" i="130" s="1"/>
  <c r="E30" i="149"/>
  <c r="E17" i="149"/>
  <c r="E16" i="149" s="1"/>
  <c r="H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F23" i="141" s="1"/>
  <c r="E21" i="3"/>
  <c r="F21" i="141" s="1"/>
  <c r="F24" i="141" s="1"/>
  <c r="E29" i="3"/>
  <c r="G21" i="141" l="1"/>
  <c r="G24" i="141"/>
  <c r="G19" i="141"/>
  <c r="G23" i="141"/>
  <c r="F31" i="141"/>
  <c r="G31" i="141" s="1"/>
  <c r="E28" i="3"/>
  <c r="F18" i="141"/>
  <c r="H19" i="141"/>
  <c r="H21" i="141"/>
  <c r="E13" i="3"/>
  <c r="H18" i="141" l="1"/>
  <c r="F25" i="141"/>
  <c r="G25" i="141" s="1"/>
  <c r="F26" i="141"/>
  <c r="G26" i="141" s="1"/>
  <c r="F27" i="141"/>
  <c r="G27" i="141" s="1"/>
  <c r="G18"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<sst xmlns="http://schemas.openxmlformats.org/spreadsheetml/2006/main" count="2367" uniqueCount="2006">
  <si>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</si>
  <si>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</si>
  <si>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</si>
  <si>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</si>
  <si>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</si>
  <si>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</si>
  <si>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</si>
  <si>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</si>
  <si>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</si>
  <si>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</si>
  <si>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</si>
  <si>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</si>
  <si>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</si>
  <si>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</si>
  <si>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</si>
  <si>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</si>
  <si>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</si>
  <si>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</si>
  <si>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</si>
  <si>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</si>
  <si>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</si>
  <si>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</si>
  <si>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</si>
  <si>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</si>
  <si>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</si>
  <si>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</si>
  <si>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</si>
  <si>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</si>
  <si>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</si>
  <si>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</si>
  <si>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</si>
  <si>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</si>
  <si>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</si>
  <si>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</si>
  <si>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</si>
  <si>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</si>
  <si>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</si>
  <si>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</si>
  <si>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</si>
  <si>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</si>
  <si>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</si>
  <si>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</si>
  <si>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</si>
  <si>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</si>
  <si>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</si>
  <si>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</si>
  <si>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</si>
  <si>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</si>
  <si>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</si>
  <si>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</si>
  <si>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</si>
  <si>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</si>
  <si>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</si>
  <si>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</si>
  <si>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</si>
  <si>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</si>
  <si>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</si>
  <si>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</si>
  <si>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</si>
  <si>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</si>
  <si>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</si>
  <si>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</si>
  <si>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</si>
  <si>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</si>
  <si>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</si>
  <si>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</si>
  <si>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</si>
  <si>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</si>
  <si>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</si>
  <si>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</si>
  <si>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</si>
  <si>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</si>
  <si>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</si>
  <si>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</si>
  <si>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</si>
  <si>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</si>
  <si>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</si>
  <si>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</si>
  <si>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</si>
  <si>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</si>
  <si>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</si>
  <si>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</si>
  <si>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</si>
  <si>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</si>
  <si>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</si>
  <si>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</si>
  <si>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</si>
  <si>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</si>
  <si>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</si>
  <si>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</si>
  <si>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</si>
  <si>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</si>
  <si>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</si>
  <si>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</si>
  <si>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</si>
  <si>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</si>
  <si>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</si>
  <si>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</si>
  <si>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</si>
  <si>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</si>
  <si>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</si>
  <si>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</si>
  <si>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</si>
  <si>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</si>
  <si>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</si>
  <si>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</si>
  <si>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</si>
  <si>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</si>
  <si>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</si>
  <si>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</si>
  <si>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</si>
  <si>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</si>
  <si>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</si>
  <si>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</si>
  <si>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</si>
  <si>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</si>
  <si>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</si>
  <si>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</si>
  <si>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</si>
  <si>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</si>
  <si>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</si>
  <si>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</si>
  <si>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</si>
  <si>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</si>
  <si>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</si>
  <si>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</si>
  <si>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</si>
  <si>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</si>
  <si>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</si>
  <si>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</si>
  <si>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</si>
  <si>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</si>
  <si>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</si>
  <si>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</si>
  <si>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</si>
  <si>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</si>
  <si>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</si>
  <si>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</si>
  <si>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</si>
  <si>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</si>
  <si>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</si>
  <si>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</si>
  <si>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</si>
  <si>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</si>
  <si>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</si>
  <si>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</si>
  <si>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</si>
  <si>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</si>
  <si>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</si>
  <si>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</si>
  <si>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</si>
  <si>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</si>
  <si>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</si>
  <si>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</si>
  <si>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</si>
  <si>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</si>
  <si>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</si>
  <si>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</si>
  <si>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</si>
  <si>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</si>
  <si>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</si>
  <si>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</si>
  <si>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</si>
  <si>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</si>
  <si>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</si>
  <si>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</si>
  <si>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</si>
  <si>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</si>
  <si>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</si>
  <si>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</si>
  <si>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</si>
  <si>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</si>
  <si>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</si>
  <si>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</si>
  <si>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</si>
  <si>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</si>
  <si>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</si>
  <si>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</si>
  <si>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</si>
  <si>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</si>
  <si>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</si>
  <si>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</si>
  <si>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</si>
  <si>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</si>
  <si>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</si>
  <si>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</si>
  <si>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</si>
  <si>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</si>
  <si>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</si>
  <si>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</si>
  <si>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</si>
  <si>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</si>
  <si>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</si>
  <si>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</si>
  <si>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</si>
  <si>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</si>
  <si>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</si>
  <si>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</si>
  <si>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</si>
  <si>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</si>
  <si>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</si>
  <si>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</si>
  <si>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</si>
  <si>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</si>
  <si>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</si>
  <si>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</si>
  <si>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</si>
  <si>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</si>
  <si>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</si>
  <si>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</si>
  <si>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</si>
  <si>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</si>
  <si>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</si>
  <si>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</si>
  <si>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</si>
  <si>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</si>
  <si>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</si>
  <si>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</si>
  <si>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</si>
  <si>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</si>
  <si>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</si>
  <si>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</si>
  <si>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</si>
  <si>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</si>
  <si>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</si>
  <si>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</si>
  <si>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</si>
  <si>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</si>
  <si>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</si>
  <si>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</si>
  <si>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</si>
  <si>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</si>
  <si>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</si>
  <si>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</si>
  <si>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</si>
  <si>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</si>
  <si>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</si>
  <si>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</si>
  <si>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</si>
  <si>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</si>
  <si>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</si>
  <si>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</si>
  <si>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</si>
  <si>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</si>
  <si>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</si>
  <si>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</si>
  <si>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</si>
  <si>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</si>
  <si>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</si>
  <si>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</si>
  <si>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</si>
  <si>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</si>
  <si>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</si>
  <si>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</si>
  <si>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</si>
  <si>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</si>
  <si>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</si>
  <si>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</si>
  <si>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</si>
  <si>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</si>
  <si>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</si>
  <si>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</si>
  <si>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</si>
  <si>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</si>
  <si>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</si>
  <si>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</si>
  <si>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</si>
  <si>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</si>
  <si>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</si>
  <si>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</si>
  <si>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</si>
  <si>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</si>
  <si>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</si>
  <si>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</si>
  <si>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</si>
  <si>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</si>
  <si>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</si>
  <si>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</si>
  <si>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</si>
  <si>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</si>
  <si>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</si>
  <si>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</si>
  <si>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</si>
  <si>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</si>
  <si>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</si>
  <si>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</si>
  <si>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</si>
  <si>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</si>
  <si>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</si>
  <si>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</si>
  <si>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</si>
  <si>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</si>
  <si>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</si>
  <si>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</si>
  <si>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</si>
  <si>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</si>
  <si>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</si>
  <si>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</si>
  <si>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</si>
  <si>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</si>
  <si>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</si>
  <si>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</si>
  <si>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</si>
  <si>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</si>
  <si>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</si>
  <si>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</si>
  <si>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</si>
  <si>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</si>
  <si>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</si>
  <si>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</si>
  <si>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</si>
  <si>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</si>
  <si>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</si>
  <si>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</si>
  <si>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</si>
  <si>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</si>
  <si>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</si>
  <si>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</si>
  <si>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</si>
  <si>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</si>
  <si>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</si>
  <si>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</si>
  <si>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</si>
  <si>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</si>
  <si>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</si>
  <si>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</si>
  <si>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</si>
  <si>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</si>
  <si>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</si>
  <si>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</si>
  <si>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</si>
  <si>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</si>
  <si>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</si>
  <si>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</si>
  <si>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</si>
  <si>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</si>
  <si>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</si>
  <si>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</si>
  <si>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</si>
  <si>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</si>
  <si>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</si>
  <si>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</si>
  <si>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</si>
  <si>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</si>
  <si>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</si>
  <si>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</si>
  <si>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</si>
  <si>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</si>
  <si>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</si>
  <si>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</si>
  <si>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</si>
  <si>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</si>
  <si>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</si>
  <si>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</si>
  <si>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</si>
  <si>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</si>
  <si>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</si>
  <si>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</si>
  <si>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</si>
  <si>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</si>
  <si>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</si>
  <si>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</si>
  <si>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</si>
  <si>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</si>
  <si>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</si>
  <si>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</si>
  <si>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</si>
  <si>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</si>
  <si>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</si>
  <si>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</si>
  <si>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</si>
  <si>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</si>
  <si>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</si>
  <si>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</si>
  <si>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</si>
  <si>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</si>
  <si>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</si>
  <si>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</si>
  <si>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</si>
  <si>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</si>
  <si>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</si>
  <si>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</si>
  <si>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</si>
  <si>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</si>
  <si>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</si>
  <si>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</si>
  <si>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</si>
  <si>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</si>
  <si>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</si>
  <si>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</si>
  <si>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</si>
  <si>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</si>
  <si>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</si>
  <si>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</si>
  <si>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</si>
  <si>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</si>
  <si>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</si>
  <si>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</si>
  <si>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</si>
  <si>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</si>
  <si>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</si>
  <si>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</si>
  <si>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</si>
  <si>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</si>
  <si>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</si>
  <si>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</si>
  <si>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</si>
  <si>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</si>
  <si>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</si>
  <si>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</si>
  <si>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</si>
  <si>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</si>
  <si>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</si>
  <si>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</si>
  <si>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</si>
  <si>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</si>
  <si>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</si>
  <si>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</si>
  <si>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</si>
  <si>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</si>
  <si>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</si>
  <si>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</si>
  <si>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</si>
  <si>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</si>
  <si>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</si>
  <si>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</si>
  <si>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</si>
  <si>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</si>
  <si>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</si>
  <si>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</si>
  <si>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</si>
  <si>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</si>
  <si>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</si>
  <si>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</si>
  <si>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</si>
  <si>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</si>
  <si>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</si>
  <si>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</si>
  <si>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</si>
  <si>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</si>
  <si>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</si>
  <si>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</si>
  <si>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</si>
  <si>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</si>
  <si>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</si>
  <si>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</si>
  <si>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</si>
  <si>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</si>
  <si>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</si>
  <si>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</si>
  <si>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</si>
  <si>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</si>
  <si>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</si>
  <si>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</si>
  <si>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</si>
  <si>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</si>
  <si>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</si>
  <si>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</si>
  <si>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</si>
  <si>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</si>
  <si>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</si>
  <si>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</si>
  <si>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</si>
  <si>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</si>
  <si>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</si>
  <si>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</si>
  <si>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</si>
  <si>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</si>
  <si>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</si>
  <si>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</si>
  <si>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</si>
  <si>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</si>
  <si>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</si>
  <si>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</si>
  <si>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</si>
  <si>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</si>
  <si>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</si>
  <si>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</si>
  <si>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</si>
  <si>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</si>
  <si>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</si>
  <si>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</si>
  <si>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</si>
  <si>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</si>
  <si>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</si>
  <si>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</si>
  <si>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</si>
  <si>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</si>
  <si>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</si>
  <si>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</si>
  <si>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</si>
  <si>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</si>
  <si>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</si>
  <si>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</si>
  <si>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</si>
  <si>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</si>
  <si>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</si>
  <si>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</si>
  <si>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</si>
  <si>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</si>
  <si>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</si>
  <si>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</si>
  <si>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</si>
  <si>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</si>
  <si>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</si>
  <si>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</si>
  <si>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</si>
  <si>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</si>
  <si>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</si>
  <si>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</si>
  <si>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</si>
  <si>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</si>
  <si>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</si>
  <si>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</si>
  <si>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</si>
  <si>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</si>
  <si>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</si>
  <si>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</si>
  <si>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</si>
  <si>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</si>
  <si>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</si>
  <si>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</si>
  <si>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</si>
  <si>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</si>
  <si>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</si>
  <si>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</si>
  <si>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</si>
  <si>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</si>
  <si>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</si>
  <si>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</si>
  <si>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</si>
  <si>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</si>
  <si>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</si>
  <si>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</si>
  <si>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</si>
  <si>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</si>
  <si>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</si>
  <si>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</si>
  <si>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</si>
  <si>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</si>
  <si>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</si>
  <si>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</si>
  <si>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</si>
  <si>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</si>
  <si>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</si>
  <si>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</si>
  <si>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</si>
  <si>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</si>
  <si>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</si>
  <si>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</si>
  <si>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</si>
  <si>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</si>
  <si>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</si>
  <si>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</si>
  <si>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</si>
  <si>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</si>
  <si>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</si>
  <si>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</si>
  <si>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</si>
  <si>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</si>
  <si>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</si>
  <si>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</si>
  <si>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</si>
  <si>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</si>
  <si>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</si>
  <si>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</si>
  <si>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</si>
  <si>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</si>
  <si>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</si>
  <si>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</si>
  <si>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</si>
  <si>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</si>
  <si>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</si>
  <si>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</si>
  <si>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</si>
  <si>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</si>
  <si>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</si>
  <si>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</si>
  <si>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</si>
  <si>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</si>
  <si>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</si>
  <si>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</si>
  <si>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</si>
  <si>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</si>
  <si>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</si>
  <si>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</si>
  <si>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</si>
  <si>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</si>
  <si>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</si>
  <si>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</si>
  <si>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</si>
  <si>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</si>
  <si>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</si>
  <si>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</si>
  <si>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</si>
  <si>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</si>
  <si>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</si>
  <si>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</si>
  <si>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</si>
  <si>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</si>
  <si>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</si>
  <si>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</si>
  <si>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</si>
  <si>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</si>
  <si>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</si>
  <si>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</si>
  <si>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</si>
  <si>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</si>
  <si>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</si>
  <si>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</si>
  <si>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</si>
  <si>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</si>
  <si>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</si>
  <si>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</si>
  <si>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</si>
  <si>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</si>
  <si>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</si>
  <si>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</si>
  <si>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</si>
  <si>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</si>
  <si>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</si>
  <si>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</si>
  <si>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</si>
  <si>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</si>
  <si>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</si>
  <si>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</si>
  <si>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</si>
  <si>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</si>
  <si>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</si>
  <si>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</si>
  <si>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</si>
  <si>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</si>
  <si>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</si>
  <si>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</si>
  <si>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</si>
  <si>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</si>
  <si>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</si>
  <si>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</si>
  <si>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</si>
  <si>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</si>
  <si>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</si>
  <si>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</si>
  <si>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</si>
  <si>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</si>
  <si>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</si>
  <si>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</si>
  <si>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</si>
  <si>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</si>
  <si>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</si>
  <si>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</si>
  <si>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</si>
  <si>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</si>
  <si>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</si>
  <si>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</si>
  <si>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</si>
  <si>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</si>
  <si>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</si>
  <si>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</si>
  <si>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</si>
  <si>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</si>
  <si>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</si>
  <si>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</si>
  <si>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</si>
  <si>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</si>
  <si>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</si>
  <si>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</si>
  <si>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</si>
  <si>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</si>
  <si>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</si>
  <si>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</si>
  <si>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</si>
  <si>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</si>
  <si>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</si>
  <si>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</si>
  <si>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</si>
  <si>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</si>
  <si>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</si>
  <si>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</si>
  <si>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</si>
  <si>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</si>
  <si>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</si>
  <si>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</si>
  <si>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</si>
  <si>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</si>
  <si>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</si>
  <si>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</si>
  <si>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</si>
  <si>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</si>
  <si>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</si>
  <si>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</si>
  <si>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</si>
  <si>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</si>
  <si>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</si>
  <si>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</si>
  <si>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</si>
  <si>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</si>
  <si>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</si>
  <si>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</si>
  <si>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</si>
  <si>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</si>
  <si>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</si>
  <si>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</si>
  <si>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</si>
  <si>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</si>
  <si>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</si>
  <si>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</si>
  <si>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</si>
  <si>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</si>
  <si>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</si>
  <si>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</si>
  <si>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</si>
  <si>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</si>
  <si>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</si>
  <si>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</si>
  <si>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</si>
  <si>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</si>
  <si>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</si>
  <si>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</si>
  <si>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</si>
  <si>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</si>
  <si>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</si>
  <si>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</si>
  <si>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</si>
  <si>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</si>
  <si>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</si>
  <si>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</si>
  <si>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</si>
  <si>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</si>
  <si>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</si>
  <si>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</si>
  <si>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</si>
  <si>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</si>
  <si>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</si>
  <si>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</si>
  <si>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</si>
  <si>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</si>
  <si>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</si>
  <si>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</si>
  <si>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</si>
  <si>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</si>
  <si>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</si>
  <si>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</si>
  <si>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</si>
  <si>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</si>
  <si>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</si>
  <si>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</si>
  <si>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</si>
  <si>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</si>
  <si>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</si>
  <si>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</si>
  <si>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</si>
  <si>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</si>
  <si>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</si>
  <si>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</si>
  <si>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</si>
  <si>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</si>
  <si>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</si>
  <si>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</si>
  <si>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</si>
  <si>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</si>
  <si>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</si>
  <si>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</si>
  <si>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</si>
  <si>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</si>
  <si>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</si>
  <si>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</si>
  <si>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</si>
  <si>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</si>
  <si>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</si>
  <si>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</si>
  <si>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</si>
  <si>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</si>
  <si>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</si>
  <si>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</si>
  <si>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</si>
  <si>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</si>
  <si>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</si>
  <si>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</si>
  <si>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</si>
  <si>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</si>
  <si>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</si>
  <si>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</si>
  <si>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</si>
  <si>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</si>
  <si>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</si>
  <si>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</si>
  <si>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</si>
  <si>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</si>
  <si>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</si>
  <si>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</si>
  <si>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</si>
  <si>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</si>
  <si>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</si>
  <si>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</si>
  <si>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</si>
  <si>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</si>
  <si>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</si>
  <si>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</si>
  <si>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</si>
  <si>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</si>
  <si>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</si>
  <si>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</si>
  <si>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</si>
  <si>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</si>
  <si>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</si>
  <si>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</si>
  <si>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</si>
  <si>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</si>
  <si>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</si>
  <si>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</si>
  <si>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</si>
  <si>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</si>
  <si>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</si>
  <si>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</si>
  <si>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</si>
  <si>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</si>
  <si>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</si>
  <si>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</si>
  <si>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</si>
  <si>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</si>
  <si>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</si>
  <si>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</si>
  <si>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</si>
  <si>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</si>
  <si>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</si>
  <si>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</si>
  <si>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</si>
  <si>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</si>
  <si>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</si>
  <si>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</si>
  <si>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</si>
  <si>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</si>
  <si>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</si>
  <si>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</si>
  <si>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</si>
  <si>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</si>
  <si>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</si>
  <si>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</si>
  <si>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</si>
  <si>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</si>
  <si>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</si>
  <si>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</si>
  <si>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</si>
  <si>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</si>
  <si>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</si>
  <si>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</si>
  <si>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</si>
  <si>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</si>
  <si>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</si>
  <si>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</si>
  <si>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</si>
  <si>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</si>
  <si>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</si>
  <si>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</si>
  <si>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</si>
  <si>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</si>
  <si>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</si>
  <si>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</si>
  <si>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</si>
  <si>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</si>
  <si>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</si>
  <si>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</si>
  <si>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</si>
  <si>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</si>
  <si>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</si>
  <si>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</si>
  <si>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</si>
  <si>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</si>
  <si>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</si>
  <si>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</si>
  <si>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</si>
  <si>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</si>
  <si>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</si>
  <si>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</si>
  <si>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</si>
  <si>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</si>
  <si>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</si>
  <si>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</si>
  <si>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</si>
  <si>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</si>
  <si>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</si>
  <si>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</si>
  <si>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</si>
  <si>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</si>
  <si>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</si>
  <si>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</si>
  <si>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</si>
  <si>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</si>
  <si>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</si>
  <si>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</si>
  <si>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</si>
  <si>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</si>
  <si>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</si>
  <si>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</si>
  <si>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</si>
  <si>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</si>
  <si>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</si>
  <si>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</si>
  <si>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</si>
  <si>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</si>
  <si>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</si>
  <si>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</si>
  <si>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</si>
  <si>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</si>
  <si>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</si>
  <si>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</si>
  <si>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</si>
  <si>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</si>
  <si>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</si>
  <si>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</si>
  <si>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</si>
  <si>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</si>
  <si>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</si>
  <si>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</si>
  <si>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</si>
  <si>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</si>
  <si>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</si>
  <si>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</si>
  <si>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</si>
  <si>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</si>
  <si>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</si>
  <si>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</si>
  <si>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</si>
  <si>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</si>
  <si>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</si>
  <si>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</si>
  <si>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</si>
  <si>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</si>
  <si>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</si>
  <si>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</si>
  <si>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</si>
  <si>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</si>
  <si>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</si>
  <si>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</si>
  <si>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</si>
  <si>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</si>
  <si>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</si>
  <si>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</si>
  <si>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</si>
  <si>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</si>
  <si>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</si>
  <si>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</si>
  <si>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</si>
  <si>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</si>
  <si>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</si>
  <si>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</si>
  <si>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</si>
  <si>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</si>
  <si>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</si>
  <si>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</si>
  <si>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</si>
  <si>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</si>
  <si>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</si>
  <si>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</si>
  <si>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</si>
  <si>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</si>
  <si>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</si>
  <si>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</si>
  <si>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</si>
  <si>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</si>
  <si>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</si>
  <si>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</si>
  <si>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</si>
  <si>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</si>
  <si>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</si>
  <si>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</si>
  <si>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</si>
  <si>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</si>
  <si>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</si>
  <si>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</si>
  <si>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</si>
  <si>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</si>
  <si>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</si>
  <si>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</si>
  <si>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</si>
  <si>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</si>
  <si>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</si>
  <si>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</si>
  <si>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</si>
  <si>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</si>
  <si>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</si>
  <si>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</si>
  <si>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</si>
  <si>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</si>
  <si>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</si>
  <si>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</si>
  <si>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</si>
  <si>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</si>
  <si>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</si>
  <si>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</si>
  <si>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</si>
  <si>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</si>
  <si>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</si>
  <si>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</si>
  <si>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</si>
  <si>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</si>
  <si>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</si>
  <si>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</si>
  <si>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</si>
  <si>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</si>
  <si>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</si>
  <si>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</si>
  <si>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</si>
  <si>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</si>
  <si>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</si>
  <si>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</si>
  <si>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</si>
  <si>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</si>
  <si>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</si>
  <si>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</si>
  <si>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</si>
  <si>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</si>
  <si>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</si>
  <si>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</si>
  <si>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</si>
  <si>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</si>
  <si>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</si>
  <si>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</si>
  <si>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</si>
  <si>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</si>
  <si>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</si>
  <si>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</si>
  <si>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</si>
  <si>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</si>
  <si>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</si>
  <si>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</si>
  <si>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</si>
  <si>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</si>
  <si>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</si>
  <si>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</si>
  <si>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</si>
  <si>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</si>
  <si>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</si>
  <si>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</si>
  <si>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</si>
  <si>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</si>
  <si>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</si>
  <si>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</si>
  <si>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</si>
  <si>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</si>
  <si>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</si>
  <si>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</si>
  <si>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</si>
  <si>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</si>
  <si>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</si>
  <si>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</si>
  <si>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</si>
  <si>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</si>
  <si>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</si>
  <si>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</si>
  <si>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</si>
  <si>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</si>
  <si>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</si>
  <si>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</si>
  <si>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</si>
  <si>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</si>
  <si>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</si>
  <si>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</si>
  <si>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</si>
  <si>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</si>
  <si>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</si>
  <si>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</si>
  <si>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</si>
  <si>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</si>
  <si>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</si>
  <si>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</si>
  <si>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</si>
  <si>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</si>
  <si>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</si>
  <si>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</si>
  <si>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</si>
  <si>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</si>
  <si>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</si>
  <si>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</si>
  <si>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</si>
  <si>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</si>
  <si>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</si>
  <si>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</si>
  <si>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</si>
  <si>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</si>
  <si>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</si>
  <si>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</si>
  <si>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</si>
  <si>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</si>
  <si>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</si>
  <si>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</si>
  <si>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</si>
  <si>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</si>
  <si>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</si>
  <si>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</si>
  <si>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</si>
  <si>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</si>
  <si>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</si>
  <si>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</si>
  <si>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</si>
  <si>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</si>
  <si>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</si>
  <si>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</si>
  <si>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</si>
  <si>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</si>
  <si>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</si>
  <si>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</si>
  <si>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</si>
  <si>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</si>
  <si>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</si>
  <si>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</si>
  <si>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</si>
  <si>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</si>
  <si>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</si>
  <si>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</si>
  <si>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</si>
  <si>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</si>
  <si>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</si>
  <si>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</si>
  <si>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</si>
  <si>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</si>
  <si>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</si>
  <si>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</si>
  <si>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</si>
  <si>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</si>
  <si>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</si>
  <si>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</si>
  <si>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</si>
  <si>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</si>
  <si>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</si>
  <si>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</si>
  <si>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</si>
  <si>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</si>
  <si>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</si>
  <si>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</si>
  <si>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</si>
  <si>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</si>
  <si>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</si>
  <si>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</si>
  <si>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</si>
  <si>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</si>
  <si>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</si>
  <si>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</si>
  <si>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</si>
  <si>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</si>
  <si>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</si>
  <si>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</si>
  <si>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</si>
  <si>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</si>
  <si>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</si>
  <si>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</si>
  <si>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</si>
  <si>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</si>
  <si>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</si>
  <si>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</si>
  <si>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</si>
  <si>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</si>
  <si>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</si>
  <si>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</si>
  <si>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</si>
  <si>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</si>
  <si>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</si>
  <si>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</si>
  <si>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</si>
  <si>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</si>
  <si>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</si>
  <si>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</si>
  <si>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</si>
  <si>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</si>
  <si>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</si>
  <si>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</si>
  <si>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</si>
  <si>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</si>
  <si>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</si>
  <si>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</si>
  <si>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</si>
  <si>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</si>
  <si>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</si>
  <si>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</si>
  <si>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</si>
  <si>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</si>
  <si>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</si>
  <si>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</si>
  <si>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</si>
  <si>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</si>
  <si>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</si>
  <si>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</si>
  <si>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</si>
  <si>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</si>
  <si>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</si>
  <si>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</si>
  <si>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</si>
  <si>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</si>
  <si>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</si>
  <si>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</si>
  <si>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</si>
  <si>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</si>
  <si>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</si>
  <si>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</si>
  <si>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</si>
  <si>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</si>
  <si>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</si>
  <si>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</si>
  <si>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</si>
  <si>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</si>
  <si>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</si>
  <si>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</si>
  <si>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</si>
  <si>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</si>
  <si>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</si>
  <si>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</si>
  <si>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</si>
  <si>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</si>
  <si>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</si>
  <si>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</si>
  <si>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</si>
  <si>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</si>
  <si>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</si>
  <si>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</si>
  <si>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</si>
  <si>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</si>
  <si>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</si>
  <si>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</si>
  <si>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</si>
  <si>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</si>
  <si>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</si>
  <si>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</si>
  <si>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</si>
  <si>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</si>
  <si>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</si>
  <si>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</si>
  <si>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</si>
  <si>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</si>
  <si>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</si>
  <si>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</si>
  <si>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</si>
  <si>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</si>
  <si>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</si>
  <si>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</si>
  <si>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</si>
  <si>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</si>
  <si>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</si>
  <si>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</si>
  <si>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</si>
  <si>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</si>
  <si>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</si>
  <si>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</si>
  <si>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</si>
  <si>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</si>
  <si>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</si>
  <si>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</si>
  <si>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</si>
  <si>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</si>
  <si>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</si>
  <si>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</si>
  <si>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</si>
  <si>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</si>
  <si>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</si>
  <si>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</si>
  <si>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</si>
  <si>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</si>
  <si>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</si>
  <si>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</si>
  <si>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</si>
  <si>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</si>
  <si>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</si>
  <si>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</si>
  <si>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</si>
  <si>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</si>
  <si>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</si>
  <si>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</si>
  <si>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</si>
  <si>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</si>
  <si>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</si>
  <si>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</si>
  <si>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</si>
  <si>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</si>
  <si>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</si>
  <si>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</si>
  <si>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</si>
  <si>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</si>
  <si>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</si>
  <si>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</si>
  <si>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</si>
  <si>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</si>
  <si>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</si>
  <si>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</si>
  <si>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</si>
  <si>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</si>
  <si>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</si>
  <si>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</si>
  <si>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</si>
  <si>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</si>
  <si>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</si>
  <si>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</si>
  <si>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</si>
  <si>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</si>
  <si>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</si>
  <si>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</si>
  <si>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</si>
  <si>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</si>
  <si>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</si>
  <si>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</si>
  <si>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</si>
  <si>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</si>
  <si>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</si>
  <si>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</si>
  <si>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</si>
  <si>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</si>
  <si>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</si>
  <si>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</si>
  <si>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</si>
  <si>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</si>
  <si>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</si>
  <si>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</si>
  <si>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</si>
  <si>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</si>
  <si>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</si>
  <si>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</si>
  <si>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</si>
  <si>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</si>
  <si>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</si>
  <si>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</si>
  <si>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</si>
  <si>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</si>
  <si>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</si>
  <si>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</si>
  <si>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</si>
  <si>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</si>
  <si>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</si>
  <si>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</si>
  <si>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</si>
  <si>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</si>
  <si>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</si>
  <si>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</si>
  <si>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</si>
  <si>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</si>
  <si>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</si>
  <si>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</si>
  <si>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</si>
  <si>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</si>
  <si>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</si>
  <si>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</si>
  <si>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</si>
  <si>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</si>
  <si>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</si>
  <si>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</si>
  <si>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</si>
  <si>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</si>
  <si>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</si>
  <si>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</si>
  <si>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</si>
  <si>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</si>
  <si>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</si>
  <si>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</si>
  <si>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</si>
  <si>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</si>
  <si>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</si>
  <si>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</si>
  <si>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</si>
  <si>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</si>
  <si>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</si>
  <si>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</si>
  <si>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</si>
  <si>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</si>
  <si>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</si>
  <si>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</si>
  <si>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</si>
  <si>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</si>
  <si>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</si>
  <si>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</si>
  <si>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</si>
  <si>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</si>
  <si>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</si>
  <si>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</si>
  <si>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</si>
  <si>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</si>
  <si>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</si>
  <si>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</si>
  <si>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</si>
  <si>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</si>
  <si>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</si>
  <si>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</si>
  <si>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</si>
  <si>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</si>
  <si>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</si>
  <si>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</si>
  <si>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</si>
  <si>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</si>
  <si>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</si>
  <si>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</si>
  <si>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</si>
  <si>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</si>
  <si>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</si>
  <si>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</si>
  <si>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</si>
  <si>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</si>
  <si>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</si>
  <si>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</si>
  <si>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</si>
  <si>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</si>
  <si>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</si>
  <si>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</si>
  <si>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</si>
  <si>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</si>
  <si>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</si>
  <si>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</si>
  <si>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</si>
  <si>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</si>
  <si>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</si>
  <si>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</si>
  <si>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</si>
  <si>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</si>
  <si>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</si>
  <si>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</si>
  <si>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</si>
  <si>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</si>
  <si>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</si>
  <si>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</si>
  <si>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</si>
  <si>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</si>
  <si>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</si>
  <si>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</si>
  <si>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</si>
  <si>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</si>
  <si>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</si>
  <si>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</si>
  <si>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</si>
  <si>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</si>
  <si>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</si>
  <si>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</si>
  <si>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</si>
  <si>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</si>
  <si>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</si>
  <si>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</si>
  <si>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</si>
  <si>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</si>
  <si>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</si>
  <si>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</si>
  <si>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</si>
  <si>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</si>
  <si>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</si>
  <si>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</si>
  <si>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</si>
  <si>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</si>
  <si>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</si>
  <si>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</si>
  <si>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</si>
  <si>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</si>
  <si>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</si>
  <si>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</si>
  <si>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</si>
  <si>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</si>
  <si>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</si>
  <si>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</si>
  <si>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</si>
  <si>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</si>
  <si>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</si>
  <si>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</si>
  <si>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</si>
  <si>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</si>
  <si>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</si>
  <si>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</si>
  <si>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</si>
  <si>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</si>
  <si>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</si>
  <si>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</si>
  <si>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</si>
  <si>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</si>
  <si>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</si>
  <si>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</si>
  <si>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</si>
  <si>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</si>
  <si>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</si>
  <si>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</si>
  <si>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</si>
  <si>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</si>
  <si>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</si>
  <si>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</si>
  <si>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</si>
  <si>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</si>
  <si>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</si>
  <si>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</si>
  <si>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</si>
  <si>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</si>
  <si>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</si>
  <si>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</si>
  <si>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</si>
  <si>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</si>
  <si>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</si>
  <si>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</si>
  <si>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</si>
  <si>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</si>
  <si>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</si>
  <si>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</si>
  <si>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</si>
  <si>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</si>
  <si>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</si>
  <si>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</si>
  <si>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</si>
  <si>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</si>
  <si>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</si>
  <si>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</si>
  <si>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</si>
  <si>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</si>
  <si>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</si>
  <si>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</si>
  <si>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</si>
  <si>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</si>
  <si>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</si>
  <si>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</si>
  <si>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</si>
  <si>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</si>
  <si>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</si>
  <si>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</si>
  <si>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</si>
  <si>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</si>
  <si>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</si>
  <si>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</si>
  <si>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</si>
  <si>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</si>
  <si>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</si>
  <si>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</si>
  <si>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</si>
  <si>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</si>
  <si>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</si>
  <si>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</si>
  <si>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</si>
  <si>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</si>
  <si>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</si>
  <si>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</si>
  <si>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</si>
  <si>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</si>
  <si>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</si>
  <si>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</si>
  <si>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</si>
  <si>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</si>
  <si>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</si>
  <si>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</si>
  <si>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</si>
  <si>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</si>
  <si>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</si>
  <si>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</si>
  <si>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</si>
  <si>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</si>
  <si>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</si>
  <si>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</si>
  <si>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</si>
  <si>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</si>
  <si>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</si>
  <si>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</si>
  <si>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</si>
  <si>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</si>
  <si>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</si>
  <si>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</si>
  <si>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</si>
  <si>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</si>
  <si>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</si>
  <si>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</si>
  <si>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</si>
  <si>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</si>
  <si>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</si>
  <si>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</si>
  <si>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</si>
  <si>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</si>
  <si>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</si>
  <si>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</si>
  <si>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</si>
  <si>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</si>
  <si>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</si>
  <si>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</si>
  <si>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</si>
  <si>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</si>
  <si>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</si>
  <si>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</si>
  <si>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</si>
  <si>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</si>
  <si>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</si>
  <si>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</si>
  <si>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</si>
  <si>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</si>
  <si>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</si>
  <si>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</si>
  <si>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</si>
  <si>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</si>
  <si>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</si>
  <si>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</si>
  <si>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</si>
  <si>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</si>
  <si>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</si>
  <si>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</si>
  <si>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</si>
  <si>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</si>
  <si>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</si>
  <si>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</si>
  <si>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</si>
  <si>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</si>
  <si>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</si>
  <si>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</si>
  <si>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</si>
  <si>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</si>
  <si>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</si>
  <si>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</si>
  <si>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</si>
  <si>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</si>
  <si>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</si>
  <si>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</si>
  <si>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</si>
  <si>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</si>
  <si>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</si>
  <si>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</si>
  <si>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</si>
  <si>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</si>
  <si>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</si>
  <si>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</si>
  <si>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</si>
  <si>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</si>
  <si>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</si>
  <si>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</si>
  <si>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</si>
  <si>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</si>
  <si>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</si>
  <si>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</si>
  <si>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</si>
  <si>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</si>
  <si>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</si>
  <si>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</si>
  <si>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</si>
  <si>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</si>
  <si>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</si>
  <si>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</si>
  <si>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</si>
  <si>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</si>
  <si>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</si>
  <si>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</si>
  <si>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</si>
  <si>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</si>
  <si>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</si>
  <si>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</si>
  <si>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</si>
  <si>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</si>
  <si>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</si>
  <si>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</si>
  <si>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</si>
  <si>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</si>
  <si>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</si>
  <si>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</si>
  <si>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</si>
  <si>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</si>
  <si>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</si>
  <si>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</si>
  <si>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</si>
  <si>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</si>
  <si>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</si>
  <si>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</si>
  <si>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</si>
  <si>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</si>
  <si>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</si>
  <si>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</si>
  <si>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</si>
  <si>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</si>
  <si>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</si>
  <si>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</si>
  <si>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</si>
  <si>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</si>
  <si>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</si>
  <si>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</si>
  <si>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</si>
  <si>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</si>
  <si>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</si>
  <si>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</si>
  <si>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</si>
  <si>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</si>
  <si>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</si>
  <si>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</si>
  <si>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</si>
  <si>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</si>
  <si>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</si>
  <si>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</si>
  <si>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</si>
  <si>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</si>
  <si>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</si>
  <si>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</si>
  <si>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</si>
  <si>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</si>
  <si>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</si>
  <si>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</si>
  <si>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</si>
  <si>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</si>
  <si>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</si>
  <si>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</si>
  <si>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</si>
  <si>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</si>
  <si>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</si>
  <si>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</si>
  <si>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</si>
  <si>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</si>
  <si>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</si>
  <si>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</si>
  <si>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</si>
  <si>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</si>
  <si>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</si>
  <si>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</si>
  <si>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</si>
  <si>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</si>
  <si>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</si>
  <si>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</si>
  <si>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</si>
  <si>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</si>
  <si>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</si>
  <si>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</si>
  <si>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</si>
  <si>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</si>
  <si>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</si>
  <si>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</si>
  <si>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</si>
  <si>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</si>
  <si>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</si>
  <si>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</si>
  <si>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</si>
  <si>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</si>
  <si>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</si>
  <si>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</si>
  <si>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</si>
  <si>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</si>
  <si>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</si>
  <si>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</si>
  <si>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</si>
  <si>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</si>
  <si>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</si>
  <si>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</si>
  <si>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</si>
  <si>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</si>
  <si>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</si>
  <si>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</si>
  <si>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</si>
  <si>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</si>
  <si>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</si>
  <si>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</si>
  <si>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</si>
  <si>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</si>
  <si>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</si>
  <si>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</si>
  <si>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</si>
  <si>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</si>
  <si>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</si>
  <si>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</si>
  <si>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</si>
  <si>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</si>
  <si>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</si>
  <si>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</si>
  <si>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</si>
  <si>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</si>
  <si>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</si>
  <si>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</si>
  <si>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</si>
  <si>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</si>
  <si>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</si>
  <si>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</si>
  <si>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</si>
  <si>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</si>
  <si>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</si>
  <si>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</si>
  <si>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</si>
  <si>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</si>
  <si>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</si>
  <si>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</si>
  <si>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</si>
  <si>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</si>
  <si>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</si>
  <si>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</si>
  <si>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</si>
  <si>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</si>
  <si>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</si>
  <si>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</si>
  <si>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</si>
  <si>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</si>
  <si>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</si>
  <si>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</si>
  <si>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</si>
  <si>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</si>
  <si>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</si>
  <si>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</si>
  <si>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</si>
  <si>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</si>
  <si>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</si>
  <si>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</si>
  <si>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</si>
  <si>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</si>
  <si>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</si>
  <si>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</si>
  <si>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</si>
  <si>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</si>
  <si>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</si>
  <si>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</si>
  <si>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</si>
  <si>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</si>
  <si>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</si>
  <si>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</si>
  <si>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</si>
  <si>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</si>
  <si>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</si>
  <si>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</si>
  <si>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</si>
  <si>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</si>
  <si>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</si>
  <si>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</si>
  <si>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</si>
  <si>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</si>
  <si>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</si>
  <si>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</si>
  <si>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</si>
  <si>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</si>
  <si>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</si>
  <si>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</si>
  <si>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</si>
  <si>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</si>
  <si>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</si>
  <si>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</si>
  <si>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</si>
  <si>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</si>
  <si>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</si>
  <si>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</si>
  <si>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</si>
  <si>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</si>
  <si>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</si>
  <si>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</si>
  <si>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</si>
  <si>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</si>
  <si>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</si>
  <si>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</si>
  <si>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</si>
  <si>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</si>
  <si>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</si>
  <si>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</si>
  <si>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</si>
  <si>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</si>
  <si>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</si>
  <si>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</si>
  <si>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</si>
  <si>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</si>
  <si>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</si>
  <si>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</si>
  <si>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</si>
  <si>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</si>
  <si>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</si>
  <si>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</si>
  <si>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</si>
  <si>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</si>
  <si>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</si>
  <si>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</si>
  <si>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</si>
  <si>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</si>
  <si>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</si>
  <si>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</si>
  <si>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</si>
  <si>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</si>
  <si>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</si>
  <si>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</si>
  <si>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</si>
  <si>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</si>
  <si>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</si>
  <si>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</si>
  <si>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</si>
  <si>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</si>
  <si>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</si>
  <si>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</si>
  <si>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</si>
  <si>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</si>
  <si>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</si>
  <si>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</si>
  <si>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</si>
  <si>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</si>
  <si>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</si>
  <si>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</si>
  <si>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</si>
  <si>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</si>
  <si>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</si>
  <si>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</si>
  <si>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</si>
  <si>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</si>
  <si>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</si>
  <si>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</si>
  <si>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</si>
  <si>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</si>
  <si>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</si>
  <si>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</si>
  <si>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</si>
  <si>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</si>
  <si>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</si>
  <si>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</si>
  <si>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</si>
  <si>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</si>
  <si>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</si>
  <si>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</si>
  <si>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</si>
  <si>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</si>
  <si>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</si>
  <si>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</si>
  <si>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</si>
  <si>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</si>
  <si>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</si>
  <si>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</si>
  <si>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</si>
  <si>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</si>
  <si>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</si>
  <si>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</si>
  <si>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</si>
  <si>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</si>
  <si>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</si>
  <si>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</si>
  <si>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</si>
  <si>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</si>
  <si>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</si>
  <si>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</si>
  <si>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</si>
  <si>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</si>
  <si>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</si>
  <si>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</si>
  <si>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</si>
  <si>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</si>
  <si>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</si>
  <si>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</si>
  <si>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</si>
  <si>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</si>
  <si>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</si>
  <si>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</si>
  <si>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</si>
  <si>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</si>
  <si>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</si>
  <si>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</si>
  <si>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</si>
  <si>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</si>
  <si>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</si>
  <si>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</si>
  <si>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</si>
  <si>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</si>
  <si>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</si>
  <si>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</si>
  <si>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</si>
  <si>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</si>
  <si>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</si>
  <si>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</si>
  <si>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</si>
  <si>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</si>
  <si>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</si>
  <si>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</si>
  <si>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</si>
  <si>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</si>
  <si>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</si>
  <si>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</si>
  <si>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</si>
  <si>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</si>
  <si>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</si>
  <si>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</si>
  <si>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</si>
  <si>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</si>
  <si>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</si>
  <si>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</si>
  <si>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</si>
  <si>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</si>
  <si>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</si>
  <si>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</si>
  <si>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</si>
  <si>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</si>
  <si>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</si>
  <si>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</si>
  <si>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</si>
  <si>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</si>
  <si>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</si>
  <si>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</si>
  <si>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</si>
  <si>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</si>
  <si>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</si>
  <si>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</si>
  <si>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</si>
  <si>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</si>
  <si>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</si>
  <si>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</si>
  <si>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</si>
  <si>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</si>
  <si>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</si>
  <si>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</si>
  <si>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</si>
  <si>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</si>
  <si>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</si>
  <si>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</si>
  <si>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</si>
  <si>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</si>
  <si>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</si>
  <si>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</si>
  <si>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Sum of Sum of VIGENTE</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</si>
  <si>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</si>
  <si>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</si>
  <si>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</si>
  <si>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</si>
  <si>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</si>
  <si>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En millones RD$</t>
  </si>
  <si>
    <t>Row Labels</t>
  </si>
  <si>
    <t>Grand Total</t>
  </si>
  <si>
    <t>3.2.3 - Disminución de fondos de terceros</t>
  </si>
  <si>
    <t>80-MEJORAMIENTO ENTORNO DE LA PLAYA EL FARO, MUNICIPIO SAN PEDRO, PROVINCIA SAN PEDRO DE MACORIS.</t>
  </si>
  <si>
    <t>82-CONSTRUCCIÓN DE 1 ESTANCIAS INFANTILES EN LA PROVINCIA DE MOSEÑOR NOUEL (FASE 3)</t>
  </si>
  <si>
    <t xml:space="preserve">      Ejecución 1ro de enero - 14 de noviembre de 2025 (fecha de imputación)</t>
  </si>
  <si>
    <t>Ejecución 1ro de enero - 14 de noviembre de 2025*</t>
  </si>
  <si>
    <t>Ejecución 1ro de enero -  17 de noviembre de 2025 (fecha de registro)</t>
  </si>
  <si>
    <t>* Fecha de imputación al 14 de noviembre de 2025 y fecha de registro al 17 de noviembre de 2025. La fecha de imputación representa los gastos o ingresos en el momento de su ejecución, mientras que la fecha de registro representa el momento de su registro en el sistema, en la medida que se van regularizando los pagos.</t>
  </si>
  <si>
    <t>31-RECONSTRUCCIÓN  CLUB DEPOTIVO LA MATICA, MUNICIPIO CONCEPCION DE LA VEGA, PROVINCIA LA VEGA</t>
  </si>
  <si>
    <t>32-RECONSTRUCCIÓN POLIDEPORTIVO LIDIO GUZMAN, MUNICIPIO JIMA ABAJO, PROVINCIA LA VEGA.</t>
  </si>
  <si>
    <t>33-REMODELACIÓN MULTIUSO PIEDRA BLANCA, MUNICIPIO PIEDRA BLANCA, PROVINCIA MONSEÑOR NOUEL</t>
  </si>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</sst>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0" fontId="56" fillId="0" borderId="0" xfId="0" applyFont="1" applyAlignment="1">
      <alignment vertical="center"/>
    </xf>
    <xf numFmtId="176" fontId="50" fillId="4" borderId="0" xfId="856"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62" fillId="0" borderId="0" xfId="0" pivotButton="1" applyFont="1"/>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twoCellAnchor editAs="oneCell">
    <xdr:from>
      <xdr:col>0</xdr:col>
      <xdr:colOff>457200</xdr:colOff>
      <xdr:row>2</xdr:row>
      <xdr:rowOff>123825</xdr:rowOff>
    </xdr:from>
    <xdr:to>
      <xdr:col>0</xdr:col>
      <xdr:colOff>2188843</xdr:colOff>
      <xdr:row>7</xdr:row>
      <xdr:rowOff>95658</xdr:rowOff>
    </xdr:to>
    <xdr:pic>
      <xdr:nvPicPr>
        <xdr:cNvPr id="5" name="Picture 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200" y="733425"/>
          <a:ext cx="1731643" cy="10119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551130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1241022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359720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626578</xdr:colOff>
      <xdr:row>6</xdr:row>
      <xdr:rowOff>134172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1083503</xdr:colOff>
      <xdr:row>7</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1386841</xdr:colOff>
      <xdr:row>7</xdr:row>
      <xdr:rowOff>170782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1507689</xdr:colOff>
      <xdr:row>7</xdr:row>
      <xdr:rowOff>191322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91440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2148840</xdr:colOff>
      <xdr:row>7</xdr:row>
      <xdr:rowOff>92262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1010230</xdr:colOff>
      <xdr:row>7</xdr:row>
      <xdr:rowOff>17145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2155091</xdr:colOff>
      <xdr:row>7</xdr:row>
      <xdr:rowOff>93345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320040</xdr:colOff>
      <xdr:row>12</xdr:row>
      <xdr:rowOff>55245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979.430636921294" createdVersion="8" refreshedVersion="8" minRefreshableVersion="3" recordCount="10222" xr:uid="{9C9275B3-5D34-4B5B-B093-47A55D217B7F}">
  <cacheSource type="worksheet">
    <worksheetSource ref="A1:U10223"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53"/>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89535042242.349991"/>
    </cacheField>
    <cacheField name="Suma de DEVENGADO" numFmtId="0">
      <sharedItems containsSemiMixedTypes="0" containsString="0" containsNumber="1" minValue="-5.2386894822120667E-10" maxValue="78516934846.36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22">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317708528"/>
    <n v="122201616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22200000"/>
    <n v="11201666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31226000"/>
    <n v="2862382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3000000"/>
    <n v="2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410945786"/>
    <n v="366433626"/>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8690000"/>
    <n v="3454917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53000000"/>
    <n v="48583337"/>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34076000"/>
    <n v="31236337"/>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6700000"/>
    <n v="6141663"/>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38587374"/>
    <n v="32346743"/>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107650000"/>
    <n v="9867917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42600000"/>
    <n v="41158337"/>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74175000"/>
    <n v="5631241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55000000"/>
    <n v="4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10600000"/>
    <n v="10600000"/>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3100000"/>
    <n v="2291663"/>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9200000"/>
    <n v="8250011"/>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600000"/>
    <n v="5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4050000"/>
    <n v="352917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3525000"/>
    <n v="277404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41095436"/>
    <n v="37394685"/>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3700000"/>
    <n v="12124996"/>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2168405514.3299999"/>
    <n v="1984546713.640000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35849751"/>
    <n v="122866739.26000001"/>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220723990"/>
    <n v="210473323.66999999"/>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32302000"/>
    <n v="427802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595293609"/>
    <n v="548873479.92999983"/>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76533271.170000002"/>
    <n v="69511148.279999986"/>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85365938"/>
    <n v="172893501.3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218000000"/>
    <n v="192607418.76000002"/>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20280430"/>
    <n v="19184782.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45620855"/>
    <n v="41961795.530000001"/>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333125468"/>
    <n v="280347445.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64218202"/>
    <n v="57511438.58000000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200804543"/>
    <n v="193517574.30000004"/>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68000000"/>
    <n v="67603038.42999999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2300000"/>
    <n v="2016486.3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0823000"/>
    <n v="9955981.8099999987"/>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0000000"/>
    <n v="7647916.1600000001"/>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0600000"/>
    <n v="9548581.7100000009"/>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330747"/>
    <n v="1298742.3600000001"/>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116324750"/>
    <n v="106656380.2"/>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5600000"/>
    <n v="24036325.39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562297947"/>
    <n v="449895293.3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7723000"/>
    <n v="14272690.4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800000"/>
    <n v="1316545.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39627000.450000003"/>
    <n v="29934449.56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74478536"/>
    <n v="67916062.77999998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10480000"/>
    <n v="9277468.669999996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1500000"/>
    <n v="433881.3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839800"/>
    <n v="2626190.21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36632000"/>
    <n v="30502805.48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833000"/>
    <n v="12858190.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7800000"/>
    <n v="9539469.2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55419232"/>
    <n v="5571070.7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24610791.550000001"/>
    <n v="754557.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3850000"/>
    <n v="2079360.93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2040000"/>
    <n v="1163683.65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3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2400000"/>
    <n v="1193249.25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65000"/>
    <n v="153566.93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5000"/>
    <n v="53944.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3765000"/>
    <n v="3038752.94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8370200"/>
    <n v="10467597.16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718377480.4400001"/>
    <n v="1428197973.70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11821707.10000002"/>
    <n v="281257145.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232194604.66"/>
    <n v="210099130.7999998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27872397.84"/>
    <n v="21765607.61000001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27106243"/>
    <n v="17180301.38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6500000"/>
    <n v="15858460.9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1925000"/>
    <n v="1325250.28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6601259"/>
    <n v="18629621.37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28615694.399999999"/>
    <n v="23328123.3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4999466"/>
    <n v="7506795.60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8407109.939999998"/>
    <n v="30922006.32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39517358.759999998"/>
    <n v="27515695.01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5254000"/>
    <n v="2439077.83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2295200"/>
    <n v="679359.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93748.7999999998"/>
    <n v="2080670.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331014"/>
    <n v="166868.849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26237238.719999999"/>
    <n v="19540153.81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11336992.4"/>
    <n v="8997239.8999999985"/>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57478"/>
    <n v="247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blank)"/>
    <s v="99 - MULTIPROVINCIAL"/>
    <n v="0"/>
    <n v="44748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113330.8"/>
    <n v="17947.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614229.69999999995"/>
    <n v="207662.3"/>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19900.28"/>
    <n v="11500.2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2001638.15"/>
    <n v="404650.32"/>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359398931.56999993"/>
    <n v="275970899.6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90124356.770000011"/>
    <n v="77004612.300000012"/>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50341025.219999991"/>
    <n v="42024748.269999988"/>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275001"/>
    <n v="12702689.779999996"/>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1232109.100000001"/>
    <n v="7234154.1000000006"/>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924549.86"/>
    <n v="2887565.6"/>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1547000"/>
    <n v="6571879.970000000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1314593.800000001"/>
    <n v="10714102.17"/>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4025000"/>
    <n v="156372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60367367"/>
    <n v="49659480.57"/>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6820137.9000000004"/>
    <n v="271501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958431.1"/>
    <n v="1443280.72"/>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1349422.02"/>
    <n v="6554084.96"/>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302510.2599999998"/>
    <n v="565347.5"/>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1570260"/>
    <n v="170061.00999999998"/>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1346843.5"/>
    <n v="1025645.24"/>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9500967.16"/>
    <n v="6564171.490000001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8463097.8599999994"/>
    <n v="6333412.0200000005"/>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514484672.22000003"/>
    <n v="386530172.36000001"/>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26069314.07999998"/>
    <n v="114263345.98"/>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69069946.660000011"/>
    <n v="57500548.540000021"/>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8181954"/>
    <n v="56479974.840000011"/>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8938119"/>
    <n v="6906732.58000000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16366560"/>
    <n v="11371907.060000001"/>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1232500"/>
    <n v="562167.43999999994"/>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3890883"/>
    <n v="1232440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3516000"/>
    <n v="12772433.329999996"/>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5091224.57"/>
    <n v="5957387.580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36663063.560000002"/>
    <n v="24720783.260000002"/>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772500"/>
    <n v="8280649.560000000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5469350"/>
    <n v="2081366.0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1777681"/>
    <n v="854593.2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3063650"/>
    <n v="1288996.9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24019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694900"/>
    <n v="618378.32000000007"/>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4094758"/>
    <n v="1173111.6500000001"/>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9362531"/>
    <n v="12043096.68999999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5564059"/>
    <n v="12922467.36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36757362.450000003"/>
    <n v="27566180.72000000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42376230"/>
    <n v="32729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8076000"/>
    <n v="5909515.0700000003"/>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2500745.18"/>
    <n v="7525963.879999999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5125988.21"/>
    <n v="4203125.7499999991"/>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6045788.6399999997"/>
    <n v="4963675.980000000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710299"/>
    <n v="11664454.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3652188.269999996"/>
    <n v="22771524.109999996"/>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54410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4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800000"/>
    <n v="1546275"/>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1208316.01"/>
    <n v="104229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7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948000"/>
    <n v="33985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2180000.0300000003"/>
    <n v="139635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530593.98"/>
    <n v="190323.16"/>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70020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116500"/>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978392"/>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332866.42"/>
    <n v="213366.4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220333.60000000009"/>
    <n v="201119.2"/>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95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2499.9999999999854"/>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25 - SANTIAGO"/>
    <n v="0"/>
    <n v="12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1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36710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2903785"/>
    <n v="1976367.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412676.27"/>
    <n v="326576.51"/>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478116.1400000015"/>
    <n v="592553.6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32 - SANTO DOMINGO"/>
    <n v="0"/>
    <n v="31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25 - SANTIAGO"/>
    <n v="0"/>
    <n v="100000"/>
    <n v="1000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32 - SANTO DOMINGO"/>
    <n v="0"/>
    <n v="100000"/>
    <n v="100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5542500"/>
    <n v="354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1200000.0000000005"/>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358339717.07999998"/>
    <n v="250785167.9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17103.9800000004"/>
    <n v="5694779.649999999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723048.099999994"/>
    <n v="6530242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51866680"/>
    <n v="35708911.46000000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9770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6012926"/>
    <n v="11880130.25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4100000"/>
    <n v="2377948.09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10455493.6"/>
    <n v="9193098.879999997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500000"/>
    <n v="2437431.24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36743618"/>
    <n v="24063399.84000001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37367845"/>
    <n v="35069333.55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1841194"/>
    <n v="6376468.18000000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01198752.40000001"/>
    <n v="65060574.149999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24880000.359999999"/>
    <n v="16382339.37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963870"/>
    <n v="1829434.1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1645550"/>
    <n v="994669.5499999998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054000"/>
    <n v="225694.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145000"/>
    <n v="18577.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900000"/>
    <n v="371817.35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111580"/>
    <n v="21803.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23855000"/>
    <n v="15277280.11999999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1003622"/>
    <n v="11326955.8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100000"/>
    <n v="1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4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1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600000"/>
    <n v="485200.4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1700000"/>
    <n v="717621.17"/>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885000"/>
    <n v="94409.2"/>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blank)"/>
    <s v="99 - MULTIPROVINCIAL"/>
    <n v="0"/>
    <n v="746231"/>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096849"/>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727602891.08000004"/>
    <n v="538442125.3400001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6529591.92000002"/>
    <n v="112629055.58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97556846"/>
    <n v="78567649.74000002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11244154"/>
    <n v="93973383.31999997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22515377.229999997"/>
    <n v="14647503.0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268322368.63999999"/>
    <n v="246917113.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253123900"/>
    <n v="2379166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81827778.390000015"/>
    <n v="49216841.67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102504802.8"/>
    <n v="80726492.9199999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78761953.049999997"/>
    <n v="28078807.14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438818037.38999999"/>
    <n v="268621346.41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69508190.409999996"/>
    <n v="43075694.73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74798823.020000011"/>
    <n v="72829134.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7332494"/>
    <n v="3477302.19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9600071.5199999996"/>
    <n v="2932248.5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47690298.05000001"/>
    <n v="145476438.00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8820000"/>
    <n v="24553964.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34460773.399999999"/>
    <n v="30496895.72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34876907.75999999"/>
    <n v="106628218.24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113309411.20000014"/>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497312287.77000004"/>
    <n v="245972958.31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1680"/>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32937054"/>
    <n v="22666550.30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5300000"/>
    <n v="4112791.66"/>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737947"/>
    <n v="3330543.980000000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9550000"/>
    <n v="7757555.630000000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373284.24"/>
    <n v="8328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427500"/>
    <n v="99084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40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5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10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323460258.98999995"/>
    <n v="265552866.22999996"/>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7451235.009999998"/>
    <n v="53660073.419999987"/>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38938193"/>
    <n v="35149588.639999971"/>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6560000"/>
    <n v="21167644.19999999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6350000"/>
    <n v="6765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5420000"/>
    <n v="13343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77309000"/>
    <n v="125424571.45"/>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30500000"/>
    <n v="29726759.860000003"/>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31070000"/>
    <n v="6933567.0599999987"/>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4100000"/>
    <n v="50261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22160000"/>
    <n v="10212565.899999999"/>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3572074135"/>
    <n v="2242437698.09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600000"/>
    <n v="124847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92321006"/>
    <n v="65374887.620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357909040"/>
    <n v="275265785.63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49463978"/>
    <n v="43786565.78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36690374"/>
    <n v="30020779.660000019"/>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0362150.800000001"/>
    <n v="8862159.0399999972"/>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140642"/>
    <n v="837743.36"/>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160000"/>
    <n v="15161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7390334.199999999"/>
    <n v="22323260.68"/>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7116644.3499999996"/>
    <n v="4779921.1800000006"/>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32335911"/>
    <n v="17854953.930000003"/>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2301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2395967.439999983"/>
    <n v="12730900.59"/>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blank)"/>
    <s v="99 - MULTIPROVINCIAL"/>
    <n v="0"/>
    <n v="34606600"/>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138127"/>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982663"/>
    <n v="667243.97"/>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1349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72779176.719999999"/>
    <n v="7218630.6200000001"/>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blank)"/>
    <s v="99 - MULTIPROVINCIAL"/>
    <n v="0"/>
    <n v="353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49110.359999999"/>
    <n v="15580988.27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152024932.95999998"/>
    <n v="69436852.219999984"/>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869361913.39999986"/>
    <n v="707241951.98999977"/>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506457886.60000002"/>
    <n v="458079102.35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18550000"/>
    <n v="106884425.9999999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87171000"/>
    <n v="177303621.68999997"/>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33918000"/>
    <n v="18860887.480000004"/>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18000000"/>
    <n v="9553294.0899999999"/>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65000"/>
    <n v="14690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22595000"/>
    <n v="10816146.4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174355000"/>
    <n v="163253265.1799999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48620000"/>
    <n v="147452817.0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0931965"/>
    <n v="5426833.96"/>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80790000"/>
    <n v="61289004.4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60653000"/>
    <n v="52453986.269999996"/>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30045000"/>
    <n v="23589495.27"/>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0673000"/>
    <n v="4717965.4700000016"/>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21460000"/>
    <n v="169193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5102000"/>
    <n v="1472718.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3520000"/>
    <n v="3252588.3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2563173"/>
    <n v="163562.3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7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2550000"/>
    <n v="2150554.3599999994"/>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5952000"/>
    <n v="5780926.1499999994"/>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2871000"/>
    <n v="670844.02"/>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50077000"/>
    <n v="31411809.109999992"/>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912000"/>
    <n v="774688.3500000000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5504000"/>
    <n v="9896136.7700000014"/>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9011191"/>
    <n v="19522379.45000000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49469758"/>
    <n v="41157463.23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795000"/>
    <n v="253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7273420"/>
    <n v="6084549.000000000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2607645"/>
    <n v="2240449.8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4995164.5299999993"/>
    <n v="4282082.4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12055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3919758.57"/>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200000"/>
    <n v="9346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71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650000"/>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91324"/>
    <n v="243700.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5830848.7799999993"/>
    <n v="4181782.63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4607798.2300000004"/>
    <n v="2569858.6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36805944"/>
    <n v="96772519.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3144214"/>
    <n v="9260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7637166"/>
    <n v="14190477.0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8434000"/>
    <n v="7069058.66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494964"/>
    <n v="75868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2323460.02"/>
    <n v="810014.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33239.98"/>
    <n v="332743.790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31792000"/>
    <n v="5372425.44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4392.69"/>
    <n v="9943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2463951.0499999989"/>
    <n v="1082270.31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4979436.620000001"/>
    <n v="5354205.84000000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2270800"/>
    <n v="977009.0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789398"/>
    <n v="53123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10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606586.49"/>
    <n v="455626.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2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752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473670"/>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6658400"/>
    <n v="37084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3317241.2"/>
    <n v="2131008.2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49870808.049999997"/>
    <n v="37820452.199999996"/>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17956572.949999999"/>
    <n v="16071594.2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7278851"/>
    <n v="5660511.9899999993"/>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6700000"/>
    <n v="5623718.849999997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82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2070000"/>
    <n v="2069793.2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33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118000"/>
    <n v="117746.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9721290"/>
    <n v="9393098.2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945346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312710"/>
    <n v="152360.29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1100000"/>
    <n v="39128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3984000"/>
    <n v="390129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16085940"/>
    <n v="4595178.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2252770383"/>
    <n v="1799757207.7300003"/>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273002358.02999997"/>
    <n v="242164861.32000002"/>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4305641.9699999988"/>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92777201"/>
    <n v="240215056.64999995"/>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182247533.06999999"/>
    <n v="128235597.78000006"/>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21300000"/>
    <n v="9976694.5800000001"/>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72450000"/>
    <n v="49887156.24999999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5186603.91"/>
    <n v="5031871.7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88376477.129999995"/>
    <n v="35329845.63000000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55100000"/>
    <n v="39458337.589999996"/>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29918200"/>
    <n v="11253525.0100000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560457758.99000001"/>
    <n v="72078573.24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8296979.84"/>
    <n v="4350880.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984000"/>
    <n v="38824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71986931.799999997"/>
    <n v="14799685.039999997"/>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118000"/>
    <n v="624545.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958082"/>
    <n v="218041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3350053.09"/>
    <n v="1687045.0700000003"/>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2443000"/>
    <n v="1259216.99"/>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5473969.04"/>
    <n v="2583587.4199999995"/>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4505891.020000011"/>
    <n v="57111933.389999993"/>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44472678.630000003"/>
    <n v="18594121.020000007"/>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45703000"/>
    <n v="32531444.43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7462000"/>
    <n v="2983196.400000000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390000"/>
    <n v="150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6295198"/>
    <n v="4453242.5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104205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2100000"/>
    <n v="170518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3226341.71"/>
    <n v="88732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2483961.7999999998"/>
    <n v="170061.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37600"/>
    <n v="33250.01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blank)"/>
    <s v="99 - MULTIPROVINCIAL"/>
    <n v="0"/>
    <n v="42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283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7934206"/>
    <n v="7507899.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716121"/>
    <n v="53135.4"/>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5300000"/>
    <n v="87374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2387000"/>
    <n v="282295.52"/>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6400000"/>
    <n v="2355834"/>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075770.4900000002"/>
    <n v="5047054.5199999996"/>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4221297"/>
    <n v="3654425.4000000004"/>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302708.73"/>
    <n v="265236.2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272352.58"/>
    <n v="2142927.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296187333"/>
    <n v="207426678.97999999"/>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9995666"/>
    <n v="53011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16245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9958275"/>
    <n v="30402278.52"/>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45085000"/>
    <n v="39668237.320000008"/>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2188900"/>
    <n v="166666.69999999998"/>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6933667"/>
    <n v="2529464"/>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567200"/>
    <n v="1027762"/>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33360659"/>
    <n v="15532574.48"/>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100000"/>
    <n v="7375620.410000000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9271837"/>
    <n v="7705155.550000001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2969267"/>
    <n v="4882089.109999999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4756600"/>
    <n v="286578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444500"/>
    <n v="1056717.5900000001"/>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81804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5398362"/>
    <n v="3022701.92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76335000"/>
    <n v="124851983.33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3685000"/>
    <n v="25604361.1299999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28891685"/>
    <n v="18471870.15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1594000"/>
    <n v="6513443.24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8215360"/>
    <n v="6030478.61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3147556"/>
    <n v="4392598.73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177990"/>
    <n v="1669986.61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23570184"/>
    <n v="1461668.2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3000000"/>
    <n v="2249267.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3860000"/>
    <n v="132981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9193172"/>
    <n v="17032611.16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29323020"/>
    <n v="10331187.40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914700"/>
    <n v="514256.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941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695500"/>
    <n v="458268.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645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39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7103600"/>
    <n v="3031304.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7978450"/>
    <n v="6336933.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366493878"/>
    <n v="313606939.76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857968"/>
    <n v="5645527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51296151"/>
    <n v="43379712.21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8202984"/>
    <n v="6971411.04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17318000"/>
    <n v="11787268.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3650000"/>
    <n v="2386696.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34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23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9796000"/>
    <n v="4999517.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7074950"/>
    <n v="602630.3000000000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649378"/>
    <n v="44487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22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6840000"/>
    <n v="957815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680000"/>
    <n v="151892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756433065"/>
    <n v="567278572.94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42536845"/>
    <n v="82645295.0599999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690000"/>
    <n v="148412.109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02409718"/>
    <n v="83461747.85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7776800"/>
    <n v="10701653.79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7638000"/>
    <n v="13654268.3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39500000"/>
    <n v="34849189.45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blank)"/>
    <s v="99 - MULTIPROVINCIAL"/>
    <n v="0"/>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2295599.1"/>
    <n v="2242452.24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33315744"/>
    <n v="25480889.1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1260000"/>
    <n v="20384521.97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5060000"/>
    <n v="9362786.920000001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93273107"/>
    <n v="61326691.21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1900000"/>
    <n v="26042103.50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3812673"/>
    <n v="41612983.47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blank)"/>
    <s v="99 - MULTIPROVINCIAL"/>
    <n v="0"/>
    <n v="40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492100"/>
    <n v="2112569.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050000"/>
    <n v="681960.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10560236.9"/>
    <n v="4579596.15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217282"/>
    <n v="1429166.93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0925000"/>
    <n v="1656563.41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blank)"/>
    <s v="99 - MULTIPROVINCIAL"/>
    <n v="0"/>
    <n v="10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39290000"/>
    <n v="32003176.15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blank)"/>
    <s v="99 - MULTIPROVINCIAL"/>
    <n v="0"/>
    <n v="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69957000"/>
    <n v="26052858.0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2739563.010000005"/>
    <n v="26294509.1099999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3478213.620000001"/>
    <n v="13104768.12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2781550.93"/>
    <n v="8506961.34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14501978.950000001"/>
    <n v="11177682.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0654426.809999999"/>
    <n v="14060370.2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16419087.26"/>
    <n v="7179778.50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3533561.82"/>
    <n v="9574116.2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2408364.65"/>
    <n v="9030496.399999996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7319375.420000002"/>
    <n v="6700238.10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80576204.669999987"/>
    <n v="50805626.42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478217332.74999988"/>
    <n v="358516429.6999998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5411087.04"/>
    <n v="2794192.80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669210.36"/>
    <n v="1489834.430000000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086277.45"/>
    <n v="1049871.799999999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6714023.0799999991"/>
    <n v="4487933.12000000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80277317.86999999"/>
    <n v="40189197.309999987"/>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6703640.2399999993"/>
    <n v="3882196.2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2739170.13"/>
    <n v="1978177.72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787694.8900000001"/>
    <n v="1296939.47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2080873.55"/>
    <n v="1708029.830000000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2932655.5599999996"/>
    <n v="2126017.18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2823967.4"/>
    <n v="1097788.27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761337.2899999996"/>
    <n v="1448202.530000000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734327.1"/>
    <n v="1363793.88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2951082.97"/>
    <n v="1024466.42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0747062.119999999"/>
    <n v="7747616.989999996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66958664.969999999"/>
    <n v="54275680.05000004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0895132.09"/>
    <n v="15518484.93999999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3530000"/>
    <n v="2357767.4700000002"/>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5864011.9000000004"/>
    <n v="3085093.690000000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121179.1000000001"/>
    <n v="895456.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9219784"/>
    <n v="11252790.11999999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10600000"/>
    <n v="8939549.369999999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8218083"/>
    <n v="3772467.8599999994"/>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56412911"/>
    <n v="4988354.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7499176"/>
    <n v="6909235.369999999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33345118.329999998"/>
    <n v="18843362.909999996"/>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10312344"/>
    <n v="4856676.4800000004"/>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8007300"/>
    <n v="4038536.7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14300090.73"/>
    <n v="10773696.72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23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15930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6367200"/>
    <n v="6111190.570000000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1327200"/>
    <n v="2867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1592640"/>
    <n v="518700.6"/>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3117338.84"/>
    <n v="1137673.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10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25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4290000"/>
    <n v="363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562500"/>
    <n v="527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599461.74"/>
    <n v="549481.05000000005"/>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3510000"/>
    <n v="297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540000"/>
    <n v="534166.6699999999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95396"/>
    <n v="454113"/>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750000"/>
    <n v="309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660000"/>
    <n v="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07253.68"/>
    <n v="466446.56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54500733.000000007"/>
    <n v="44556166.78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8960500"/>
    <n v="8288033.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7380384.5800000001"/>
    <n v="6671018.53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3756000"/>
    <n v="2957175.7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154985.16"/>
    <n v="2730814.5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252101.45"/>
    <n v="1032650.15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211305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5880510.5300000003"/>
    <n v="4926182.61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688760"/>
    <n v="227668.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4845440"/>
    <n v="189946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10936283.6"/>
    <n v="12146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852000"/>
    <n v="4281802.59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94942"/>
    <n v="156778.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4250000"/>
    <n v="378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424766.52"/>
    <n v="545780.179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292785987"/>
    <n v="211231195.37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5989874"/>
    <n v="47125911.63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40800835"/>
    <n v="31809585.53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7067231"/>
    <n v="13733622.3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3370501"/>
    <n v="1303180.60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617600"/>
    <n v="21456873.64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1203250"/>
    <n v="68525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32638897.010000005"/>
    <n v="11879461.7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487056"/>
    <n v="3458031.2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9992664.5999999996"/>
    <n v="5546476.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82866938.400000006"/>
    <n v="44056209.7600000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19650595.629999999"/>
    <n v="8402918.780000001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308510"/>
    <n v="1506297.76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418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1100686"/>
    <n v="801318.3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50000"/>
    <n v="18910.900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5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02079"/>
    <n v="214745.83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2172117"/>
    <n v="11025579.2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10995390"/>
    <n v="6711017.030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27302669"/>
    <n v="116319981.8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2493257"/>
    <n v="19787105.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7108510"/>
    <n v="15225404.5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0955400"/>
    <n v="16794470.09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blank)"/>
    <s v="99 - MULTIPROVINCIAL"/>
    <n v="0"/>
    <n v="252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032800"/>
    <n v="1086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017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2620100"/>
    <n v="202579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2262540"/>
    <n v="1239546.33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1208992"/>
    <n v="674344.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981399"/>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29417"/>
    <n v="15102.1899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5760846"/>
    <n v="3939265.360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109396"/>
    <n v="161661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219558"/>
    <n v="2036046.22"/>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326181"/>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394669"/>
    <n v="213045.43"/>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629984473"/>
    <n v="528720050.45000011"/>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34149067"/>
    <n v="108674989.87"/>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81791596.000000015"/>
    <n v="78951801.310000002"/>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43672000"/>
    <n v="35143394.159999996"/>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702700"/>
    <n v="1426484.559999999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6000000"/>
    <n v="13545605.620000001"/>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345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43662000"/>
    <n v="24065880.08000000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9500000"/>
    <n v="4303542.7999999989"/>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2784181.550000001"/>
    <n v="3518986.94999999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15000000.000000002"/>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20771300"/>
    <n v="5141223.419999999"/>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blank)"/>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658645921.3400002"/>
    <n v="989184288.40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600564553"/>
    <n v="812991292.1999999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blank)"/>
    <s v="99 - MULTIPROVINCIAL"/>
    <n v="0"/>
    <n v="541289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3378900"/>
    <n v="38772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50 - CRÉDITO INTERNO"/>
    <s v="(blank)"/>
    <s v="99 - MULTIPROVINCIAL"/>
    <n v="0"/>
    <n v="24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5601000"/>
    <n v="2380624.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075163.55"/>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4719915"/>
    <n v="1006480.4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50 - CRÉDITO INTERNO"/>
    <s v="(blank)"/>
    <s v="99 - MULTIPROVINCIAL"/>
    <n v="0"/>
    <n v="7700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21631756"/>
    <n v="52011599.32"/>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73739867.439999998"/>
    <n v="40542554.920000009"/>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117865600"/>
    <n v="3403971.0799999996"/>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50 - CRÉDITO INTERNO"/>
    <s v="(blank)"/>
    <s v="99 - MULTIPROVINCIAL"/>
    <n v="0"/>
    <n v="4421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27879433.87999998"/>
    <n v="99489624.14999997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6243384"/>
    <n v="22772599.060000002"/>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6173102.880000001"/>
    <n v="13499812.359999996"/>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8514000"/>
    <n v="7777831.58000000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402360"/>
    <n v="210565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4500000"/>
    <n v="3366195.3600000003"/>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40000"/>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6686736"/>
    <n v="4436945.7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104000"/>
    <n v="2637883.85"/>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0835379"/>
    <n v="416053.76000000001"/>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6534398.8200000003"/>
    <n v="2053264.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2782882"/>
    <n v="1816688.9400000002"/>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2854252.8"/>
    <n v="1695412.8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2946184.48"/>
    <n v="2425822.9300000002"/>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603769.19999999995"/>
    <n v="49576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142421"/>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218079"/>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64493.16000000003"/>
    <n v="363632.8299999999"/>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5087167"/>
    <n v="13122642.43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7962833.7800000003"/>
    <n v="6312052.320000001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132722599.69999999"/>
    <n v="99871927.920000017"/>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19857586.300000001"/>
    <n v="992965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8355416"/>
    <n v="15034689.090000004"/>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848753"/>
    <n v="7610782.1899999976"/>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3368900"/>
    <n v="276648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5601578"/>
    <n v="4551605.0199999996"/>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2768332"/>
    <n v="2768330.77"/>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642024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1417127"/>
    <n v="16708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1220825"/>
    <n v="1024895.9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6263"/>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354282"/>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65186"/>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446509"/>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6682076"/>
    <n v="12289672.13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2391554"/>
    <n v="1760557.1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7551600"/>
    <n v="14444732.94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17956"/>
    <n v="1572714.0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2212011"/>
    <n v="1800269.84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399817.72"/>
    <n v="1165374.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9207602.109999999"/>
    <n v="13990294.7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000000"/>
    <n v="72888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8424778.7800000012"/>
    <n v="6964004.95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1650000"/>
    <n v="925152.4199999998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329815"/>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960000"/>
    <n v="3401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2597185"/>
    <n v="2017372.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1403571"/>
    <n v="1047957.92"/>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3112614"/>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593906.48"/>
    <n v="469923.3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1205000"/>
    <n v="11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525339.91000000015"/>
    <n v="281940.8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31211390.829999998"/>
    <n v="23459391.1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9544295.1699999999"/>
    <n v="8595361.10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4301998"/>
    <n v="3474089.280000000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2318000"/>
    <n v="1972385.76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703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880992.8"/>
    <n v="1509244.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112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10715534"/>
    <n v="8705210.54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5990000"/>
    <n v="5453688.33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834421"/>
    <n v="2019566.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5941223.199999999"/>
    <n v="11922444.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245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4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200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3084000"/>
    <n v="2056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1074960"/>
    <n v="223586.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43472333"/>
    <n v="82364819.40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76842600"/>
    <n v="43067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8942818"/>
    <n v="12160942.18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7115630"/>
    <n v="5710013.04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879000"/>
    <n v="511474.1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15205480"/>
    <n v="8807958.41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88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9041000"/>
    <n v="4349070.2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9448285"/>
    <n v="6950851.939999999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1496231"/>
    <n v="6154500.30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5535000"/>
    <n v="2513156.71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2620500"/>
    <n v="12102891.7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3800700"/>
    <n v="1878050.54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4726600"/>
    <n v="2987482.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851500"/>
    <n v="569066.1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633474"/>
    <n v="236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0380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236400"/>
    <n v="17633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7492920"/>
    <n v="13026705.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8048133"/>
    <n v="6189707.51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09758886"/>
    <n v="84671952.08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32629231"/>
    <n v="19009957.3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5527032"/>
    <n v="12798115.58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6979700"/>
    <n v="4885858.77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71035770.27999997"/>
    <n v="88255104.3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400000"/>
    <n v="2058791.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245000"/>
    <n v="146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5824005.71"/>
    <n v="4109101.5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6066237.3099999987"/>
    <n v="5322019.420000001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171169.66"/>
    <n v="1153195.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872615.76"/>
    <n v="2230462.09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3227441.280000001"/>
    <n v="3828623.8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681402.85"/>
    <n v="502986.8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520399.2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222793.34000000003"/>
    <n v="149643.3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396128.56"/>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000000000051"/>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7346204.3099999996"/>
    <n v="4751094.860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990368.6700000009"/>
    <n v="1183553.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83946211.77999997"/>
    <n v="217055880.06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0160814.219999999"/>
    <n v="56975072.02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7999772"/>
    <n v="31517277.64000001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0145600"/>
    <n v="14991010.01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705499500"/>
    <n v="2700030974.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6216915"/>
    <n v="5114867.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10000"/>
    <n v="3753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9158201"/>
    <n v="5436424.209999998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5730000"/>
    <n v="14694483.0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7038289"/>
    <n v="4670413.4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4681373"/>
    <n v="685804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6800000"/>
    <n v="2552513.460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993450"/>
    <n v="620458.960000000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339563"/>
    <n v="6466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759130"/>
    <n v="490727.1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684400"/>
    <n v="431043.069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8950"/>
    <n v="42438.8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169370"/>
    <n v="5549957.47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090033"/>
    <n v="1934053.999999999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88205595.59999999"/>
    <n v="147383984.67000002"/>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56574000"/>
    <n v="377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22114049"/>
    <n v="20145781.14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5749428"/>
    <n v="13162146.04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3234180"/>
    <n v="1853688.69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24913500"/>
    <n v="17166916.7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2300000"/>
    <n v="3726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43177577"/>
    <n v="35649245.81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2034000"/>
    <n v="40559892.35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6573728.380000003"/>
    <n v="19094132.94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4583000"/>
    <n v="6002637.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27498750"/>
    <n v="15903037.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958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271000"/>
    <n v="208226.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17017500"/>
    <n v="16666666.34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472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56904584"/>
    <n v="50665248.1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31861377"/>
    <n v="25436808.900000021"/>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14104000"/>
    <n v="11426831.65"/>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289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2164397.4"/>
    <n v="1750287.42"/>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6086500"/>
    <n v="663084.30000000005"/>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9383000"/>
    <n v="4160470.17"/>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34000"/>
    <n v="126913.52"/>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56873427"/>
    <n v="17500882.129999999"/>
  </r>
  <r>
    <s v="2025"/>
    <x v="0"/>
    <x v="0"/>
    <x v="0"/>
    <x v="0"/>
    <s v="2 - Poder Ejecutivo"/>
    <s v="0201 - PRESIDENCIA DE LA REPÚBLICA"/>
    <s v="0033 - ECO5RD"/>
    <s v="3 - PROTECCIÓN DEL MEDIO AMBIENTE"/>
    <s v="3.3 - Cambio Climático"/>
    <s v="3.3.06 - Respuesta y recuperación de desastres climáticos"/>
    <s v="2.3 - MATERIALES Y SUMINISTROS"/>
    <s v="2.3.9 - PRODUCTOS Y ÚTILES VARIOS"/>
    <s v="N"/>
    <s v="00 - N/A"/>
    <s v="10 - FONDO GENERAL"/>
    <s v="(blank)"/>
    <s v="99 - MULTIPROVINCIAL"/>
    <n v="0"/>
    <n v="150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2066981502"/>
    <n v="1509273422.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125037600"/>
    <n v="93778193.87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66855990"/>
    <n v="65677563.88000003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93356"/>
    <n v="3805564.83"/>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7248515.48"/>
    <n v="4677701.8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1240511.99"/>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8456678.5"/>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808860.50000000023"/>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65436244"/>
    <n v="49241114.79000000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39369332.679999992"/>
    <n v="25059166.75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728754485"/>
    <n v="692885383.4800001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03103217"/>
    <n v="191620392.0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44430234.640000001"/>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98565714"/>
    <n v="82098709.29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100811717.16"/>
    <n v="100477648.73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167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7100000"/>
    <n v="2045765.73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54305880"/>
    <n v="35203835.95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9943068"/>
    <n v="16740722.5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459088"/>
    <n v="246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151604422"/>
    <n v="100451756.26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69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51207032"/>
    <n v="148147144.50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58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46839488.330000006"/>
    <n v="16803470.37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3512120"/>
    <n v="19097374.1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45283418.980000004"/>
    <n v="17939116.6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20542195"/>
    <n v="26610827.20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02952105"/>
    <n v="51855082.1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9998405"/>
    <n v="2745762.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6882190"/>
    <n v="3320186.4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744000"/>
    <n v="637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8655979"/>
    <n v="6293140.599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814837"/>
    <n v="1126662.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989978"/>
    <n v="1522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42011680"/>
    <n v="31048985.3799999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62945611"/>
    <n v="22221681.11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19884500"/>
    <n v="5683912.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blank)"/>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063006349"/>
    <n v="808329006.2200005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41104765"/>
    <n v="129074970.51000002"/>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882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75129261"/>
    <n v="116171016.0000002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55704093"/>
    <n v="35079416.41000001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05897554.03"/>
    <n v="87310979.91999998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3883752"/>
    <n v="12178677.3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4764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84584668"/>
    <n v="45742436.29999998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51146797"/>
    <n v="46040890.5199999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31442563.850000001"/>
    <n v="3879616.90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54460099.329999998"/>
    <n v="18321871.12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2067723.149999999"/>
    <n v="51762601.89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0742838.67"/>
    <n v="2847452.58000000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9581843.0299999993"/>
    <n v="6565441.210000000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738359"/>
    <n v="672928.039999999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190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7886136"/>
    <n v="470725.8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554193"/>
    <n v="199963.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4362096.329999998"/>
    <n v="49994653.62000002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55330989.68"/>
    <n v="18910966.309999987"/>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blank)"/>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20854650"/>
    <n v="13949684.439999999"/>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7593022"/>
    <n v="7500166.679999999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6099896"/>
    <n v="1903639.2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590000"/>
    <n v="48112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7557010"/>
    <n v="6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132669"/>
    <n v="69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70000"/>
    <n v="7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378943995.75"/>
    <n v="267188064.18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20964934337.07"/>
    <n v="16261158960.16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4280680"/>
    <n v="1309339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519419401"/>
    <n v="42797299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2945423"/>
    <n v="38259103.270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823612618"/>
    <n v="2283685046.48"/>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300877120"/>
    <n v="271798912.1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6351001"/>
    <n v="55743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7922909.1000000006"/>
    <n v="7325874.2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blank)"/>
    <s v="99 - MULTIPROVINCIAL"/>
    <n v="0"/>
    <n v="125858.8"/>
    <n v="125858.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50166805"/>
    <n v="48887501.529999994"/>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7000000"/>
    <n v="5460785.70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2687325"/>
    <n v="2112573.54"/>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blank)"/>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2669716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10932230.49999994"/>
    <n v="355210604.91999984"/>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817107948.74000001"/>
    <n v="68730629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blank)"/>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01 - DISTRITO NACIONAL"/>
    <n v="0"/>
    <n v="489371"/>
    <n v="247682"/>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9123778.8900000006"/>
    <n v="8730999.460000000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84636107.460000008"/>
    <n v="35386188.96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2437568.34"/>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52945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7613256.21"/>
    <n v="2115586.5300000003"/>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blank)"/>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01 - DISTRITO NACIONAL"/>
    <n v="0"/>
    <n v="1325258"/>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85614828.19999999"/>
    <n v="159071912.05999997"/>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309750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485360230.04000002"/>
    <n v="109029246.52"/>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blank)"/>
    <s v="99 - MULTIPROVINCIAL"/>
    <n v="0"/>
    <n v="2867400"/>
    <n v="285088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01 - DISTRITO NACIONAL"/>
    <n v="0"/>
    <n v="169800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3419865.890000001"/>
    <n v="7727887.969999999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233817"/>
    <n v="20355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1465731"/>
    <n v="861308.230000000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23462463.57"/>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44470065.939999998"/>
    <n v="44320378.560000002"/>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20 - FONDOS CON DESTINO ESPECÍFICO"/>
    <s v="(blank)"/>
    <s v="99 - MULTIPROVINCIAL"/>
    <n v="0"/>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01 - DISTRITO NACIONAL"/>
    <n v="0"/>
    <n v="93626"/>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12115865.639999999"/>
    <n v="11432966.52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16209299.6"/>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518252235.2"/>
    <n v="1245915850.05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74734334.289999992"/>
    <n v="61831337.85000000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022928988.2500001"/>
    <n v="525769950.60999984"/>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19418705.280000001"/>
    <n v="10946774.53000000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912453"/>
    <n v="14974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323345962.6999998"/>
    <n v="734930753.9599999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644142004"/>
    <n v="569861333.3200000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372011634"/>
    <n v="310344203.4800000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22735557"/>
    <n v="1972966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42572944.99000001"/>
    <n v="104085837.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90640343"/>
    <n v="69092387.58999997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06031805.80000001"/>
    <n v="72473547.56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5437038.7000000002"/>
    <n v="2051029.730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blank)"/>
    <s v="99 - MULTIPROVINCIAL"/>
    <n v="0"/>
    <n v="1254720"/>
    <n v="125260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8508465"/>
    <n v="16447734.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12732272.800000001"/>
    <n v="590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10752120.079999983"/>
    <n v="10166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79877196.31999999"/>
    <n v="31136149.58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blank)"/>
    <s v="99 - MULTIPROVINCIAL"/>
    <n v="0"/>
    <n v="410199.48"/>
    <n v="410199.4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41671302.449999996"/>
    <n v="41483660.11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7129569.4199999999"/>
    <n v="6707496.52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41082475.140000001"/>
    <n v="24959538.49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52527310"/>
    <n v="2188054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31657907.969999999"/>
    <n v="104065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2248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12392244.92"/>
    <n v="19148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6537665.5300000003"/>
    <n v="3694441.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0574831.100000001"/>
    <n v="2098887.1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998747.83"/>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25158228.710000001"/>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14494344.639999999"/>
    <n v="4724544.2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394064.69999999925"/>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blank)"/>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2121858.9300000002"/>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2336000"/>
    <n v="1900777.2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784109.4499999997"/>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852965.7699999999"/>
    <n v="518662.82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3116573.19"/>
    <n v="198446.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118733422.13999999"/>
    <n v="82335377.02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8477392.069999993"/>
    <n v="7329591.730000000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6659193.699999992"/>
    <n v="12333284.97000000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30834234.66999999"/>
    <n v="14302401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5470818"/>
    <n v="9189130.37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700000"/>
    <n v="245713.28"/>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48265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6188000"/>
    <n v="1351598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1628622"/>
    <n v="994676.38"/>
  </r>
  <r>
    <s v="2025"/>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blank)"/>
    <s v="99 - MULTIPROVINCIAL"/>
    <n v="0"/>
    <n v="2118119"/>
    <n v="1563232.8900000001"/>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750000"/>
    <n v="6270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4524969"/>
    <n v="2389716.4500000002"/>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10257544"/>
    <n v="54147481.179999992"/>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2851830"/>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1800000"/>
    <n v="13583552.56999999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8886045.93"/>
    <n v="22831407.209999993"/>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4100813"/>
    <n v="1599608"/>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20003417"/>
    <n v="11309413.359999999"/>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204625791"/>
    <n v="21608724.8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5793.0200000000041"/>
    <n v="5761.3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326728.98"/>
    <n v="960566.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9500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43282.38"/>
    <n v="143282.3700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53032252"/>
    <n v="45071943.53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10921582"/>
    <n v="10548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80000"/>
    <n v="35174.4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6492664"/>
    <n v="6121966.730000001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638376.16"/>
    <n v="4217376.81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1239327.02"/>
    <n v="1219441.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42520.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1226041"/>
    <n v="1131281.91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8291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8793215.5100000016"/>
    <n v="8545088.820000002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5072196.6800000006"/>
    <n v="5072196.680000000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817525.24"/>
    <n v="1727253.22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3564979.96"/>
    <n v="2938000.7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177993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3417747.08"/>
    <n v="2656654.29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48962.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464741.79999999993"/>
    <n v="398305.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469486.3"/>
    <n v="40437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799999999974"/>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00000000013"/>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564081.25"/>
    <n v="121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818409.9400000002"/>
    <n v="1679739.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98540216"/>
    <n v="86948900.30999998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3547988"/>
    <n v="12330022.2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2418412"/>
    <n v="1841278.21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242943"/>
    <n v="12507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30000"/>
    <n v="171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834474"/>
    <n v="44595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94583"/>
    <n v="49577.8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16256915"/>
    <n v="13412150.06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106000"/>
    <n v="2549990.3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01271"/>
    <n v="180776.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1634261"/>
    <n v="827470.04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380000"/>
    <n v="714872.2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1768512"/>
    <n v="10676267.26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135662"/>
    <n v="2510809.3299999996"/>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410647143.27999997"/>
    <n v="329557499.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8623600"/>
    <n v="25070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22704423.719999999"/>
    <n v="18714401.65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7371600"/>
    <n v="15860770.75000000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10200000"/>
    <n v="4667253.7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611839"/>
    <n v="28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13758164.960000001"/>
    <n v="7368464.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1346186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7274159.5500000007"/>
    <n v="5890686.590000000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4071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47465507.960000001"/>
    <n v="34254786.14999999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17212973.440000001"/>
    <n v="15118891.84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3543711.6"/>
    <n v="3435550.320000000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288996.5"/>
    <n v="169803.2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68227839.469999999"/>
    <n v="60355084.93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8751704.730000012"/>
    <n v="53676840.299999997"/>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20700415"/>
    <n v="14824793.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931244"/>
    <n v="2265138.79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525000"/>
    <n v="456355.01"/>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400000"/>
    <n v="1469161.1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38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512000"/>
    <n v="256189.0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1335000"/>
    <n v="9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550000"/>
    <n v="221839.5900000000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966738948.09000003"/>
    <n v="815177816.9399998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65146991.909999996"/>
    <n v="54298578.28000002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48089761"/>
    <n v="44597745.04000002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3076924.54"/>
    <n v="209394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000000"/>
    <n v="76198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7857669.66"/>
    <n v="12889429.09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39259408.939999998"/>
    <n v="27904999.03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4058500"/>
    <n v="127346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1274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40167707.299999997"/>
    <n v="14119486.43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49647119.809999995"/>
    <n v="21304950.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2361800"/>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14711795.17"/>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5066515.13"/>
    <n v="61440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12041450"/>
    <n v="92622619.86999999"/>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76156177.75999999"/>
    <n v="44956957.05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34206024"/>
    <n v="30786893.93"/>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830131"/>
    <n v="4365242.440000000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750000"/>
    <n v="1501714.8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898655.18"/>
    <n v="807012.3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846824.37999999989"/>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93096.97999999986"/>
    <n v="559853.8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4315340"/>
    <n v="3424552.6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533648.88"/>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24544.5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429511.44"/>
    <n v="429511.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102754.22999999998"/>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4741004.75"/>
    <n v="3467336.1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3347582.87"/>
    <n v="3054735.929999999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14830425"/>
    <n v="9989700.400000000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2133800"/>
    <n v="1547405.05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83200"/>
    <n v="433073.7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blank)"/>
    <s v="32 - SANTO DOMINGO"/>
    <n v="0"/>
    <n v="4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511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1599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598344"/>
    <n v="1579618.46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1832612"/>
    <n v="1311106.10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1354449"/>
    <n v="1057775.0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63067789"/>
    <n v="53133307.35999998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632694"/>
    <n v="1497630.200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1339274"/>
    <n v="1048196.37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4736769.8999999994"/>
    <n v="2909192.530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714876.929999999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427936.1"/>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06006.66999999993"/>
    <n v="26026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312405"/>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116997.4"/>
    <n v="2316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19885230"/>
    <n v="14451366.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451676.86000000004"/>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5773465.5899999999"/>
    <n v="5756485.390000000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064586.4500000002"/>
    <n v="690223.5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13296495"/>
    <n v="1102626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821000"/>
    <n v="1674848.5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1060000"/>
    <n v="837747.2399999998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5928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800000"/>
    <n v="1799999.98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92673.66"/>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0000000005"/>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79556"/>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927000"/>
    <n v="182015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5"/>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818758362.51999998"/>
    <n v="602337367.45000005"/>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60357145"/>
    <n v="49798313.409999996"/>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3628942.83"/>
    <n v="2755271.36"/>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702595"/>
    <n v="1447480.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43350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40085.5999999996"/>
    <n v="4398325.599999999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526196.74"/>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0489704.550000001"/>
    <n v="10256604.720000001"/>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1311384.5"/>
    <n v="10228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032400"/>
    <n v="66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9746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18675129.210000001"/>
    <n v="8873028.99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6649179"/>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6698"/>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742052.9399999995"/>
    <n v="2432956.9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blank)"/>
    <s v="99 - MULTIPROVINCIAL"/>
    <n v="0"/>
    <n v="989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853270.309999999"/>
    <n v="18355835.860000003"/>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12850000"/>
    <n v="7231813.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184817"/>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295759.02"/>
    <n v="111792.6200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6735588.440000005"/>
    <n v="38551419.049999997"/>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20778057.939999998"/>
    <n v="12464873.89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7091100.270000003"/>
    <n v="33017992.75"/>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58496485.080000006"/>
    <n v="31856557.459999997"/>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41626000"/>
    <n v="34999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7792800"/>
    <n v="7138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728104"/>
    <n v="2484964.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991600"/>
    <n v="1369695.9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01462808"/>
    <n v="33696066.15999999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700000"/>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050000"/>
    <n v="476495.32999999996"/>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22000000"/>
    <n v="16482959.6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956278"/>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10189975"/>
    <n v="774965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402000"/>
    <n v="1200421.23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859000"/>
    <n v="2756462.54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2207279.6"/>
    <n v="1806868.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73964.800000000003"/>
    <n v="7346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316555.59999999998"/>
    <n v="234312.59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9016667"/>
    <n v="15180192.3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2633300"/>
    <n v="2307944.18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977000"/>
    <n v="975056.4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987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122000"/>
    <n v="5074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3330394.16"/>
    <n v="3003846.88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531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79868.290000000008"/>
    <n v="79711.1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833.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13894.96"/>
    <n v="213872.81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825708"/>
    <n v="179505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575151.67999999993"/>
    <n v="552630.99000000011"/>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6089950858.4700003"/>
    <n v="4619442308.0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102437498.59999999"/>
    <n v="8066145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444485417"/>
    <n v="361824508.96000004"/>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00970547"/>
    <n v="89128679.190000027"/>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120000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24865500"/>
    <n v="2015442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6000000"/>
    <n v="4791837.18"/>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176595"/>
    <n v="46338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71524973.61000001"/>
    <n v="133082026.71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12859016.580000004"/>
    <n v="9719002.9900000021"/>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11495000"/>
    <n v="5673248.8899999997"/>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9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878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52714241.04999998"/>
    <n v="210975734.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54575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47597571.700000003"/>
    <n v="36962397.43"/>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6670000"/>
    <n v="9214620"/>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978827.3200000003"/>
    <n v="1527577.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46030"/>
    <n v="246030"/>
  </r>
  <r>
    <s v="2025"/>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blank)"/>
    <s v="99 - MULTIPROVINCIAL"/>
    <n v="0"/>
    <n v="100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4085069"/>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blank)"/>
    <s v="99 - MULTIPROVINCIAL"/>
    <n v="0"/>
    <n v="564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229653.35"/>
    <n v="12121992.2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29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70618192.83000004"/>
    <n v="282165943.85000002"/>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5792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72791048.060000017"/>
    <n v="47238912.99999998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17687287.609999999"/>
    <n v="3614867.51"/>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336562400"/>
    <n v="279993653.50000006"/>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4926450"/>
    <n v="40729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9664851.5299999993"/>
    <n v="6175638.8799999999"/>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1502641"/>
    <n v="1213676"/>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5896261.4700000007"/>
    <n v="3038893.2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355043297.56"/>
    <n v="258330269.00000003"/>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16320735"/>
    <n v="10448602.5"/>
  </r>
  <r>
    <s v="2025"/>
    <x v="0"/>
    <x v="0"/>
    <x v="0"/>
    <x v="0"/>
    <s v="2 - Poder Ejecutivo"/>
    <s v="0203 - MINISTERIO DE DEFENSA"/>
    <s v="0001 - ARMADA DE LA REPUBLICA DOMINICANA"/>
    <s v="4 - SERVICIOS SOCIALES"/>
    <s v="4.4 - Educación"/>
    <s v="4.4.08 - Enseñanza y capacitación para defensa y seguridad"/>
    <s v="2.3 - MATERIALES Y SUMINISTROS"/>
    <s v="2.3.3 - PAPEL, CARTÓN E IMPRESOS"/>
    <s v="N"/>
    <s v="00 - N/A"/>
    <s v="10 - FONDO GENERAL"/>
    <s v="(blank)"/>
    <s v="99 - MULTIPROVINCIAL"/>
    <n v="0"/>
    <n v="35900"/>
    <n v="0"/>
  </r>
  <r>
    <s v="2025"/>
    <x v="0"/>
    <x v="0"/>
    <x v="0"/>
    <x v="0"/>
    <s v="2 - Poder Ejecutivo"/>
    <s v="0203 - MINISTERIO DE DEFENSA"/>
    <s v="0001 - ARMADA DE LA REPUBLICA DOMINICANA"/>
    <s v="4 - SERVICIOS SOCIALES"/>
    <s v="4.4 - Educación"/>
    <s v="4.4.08 - Enseñanza y capacitación para defensa y seguridad"/>
    <s v="2.3 - MATERIALES Y SUMINISTROS"/>
    <s v="2.3.6 - PRODUCTOS DE MINERALES, METÁLICOS Y NO METÁLICOS"/>
    <s v="N"/>
    <s v="00 - N/A"/>
    <s v="10 - FONDO GENERAL"/>
    <s v="(blank)"/>
    <s v="99 - MULTIPROVINCIAL"/>
    <n v="0"/>
    <n v="53000"/>
    <n v="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5485380.0000000019"/>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5096801686.96"/>
    <n v="3641225347.2800002"/>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0271773324.950001"/>
    <n v="9384737623.479999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90967533"/>
    <n v="171177287.099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654013258"/>
    <n v="563290483.04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302372693.41000003"/>
    <n v="273420438.2699999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735203272"/>
    <n v="671180980.33000004"/>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214429932"/>
    <n v="179963351.16999996"/>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405000"/>
    <n v="374033.52999999997"/>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47000000"/>
    <n v="40253871"/>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3708622"/>
    <n v="2959566.28"/>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blank)"/>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765120"/>
    <n v="2507422.1199999996"/>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460254169.70999998"/>
    <n v="348951264.30000001"/>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99 - MULTIPROVINCIAL"/>
    <n v="0"/>
    <n v="600894.54"/>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8016416"/>
    <n v="590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225380"/>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4320000"/>
    <n v="33283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323206080"/>
    <n v="2993466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98268260"/>
    <n v="17490887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64313371.38999999"/>
    <n v="136013210.95999998"/>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8359833.9000000004"/>
    <n v="6466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6208898.4900000002"/>
    <n v="318045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723000"/>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2287957.37"/>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6597000.0099999998"/>
    <n v="5706522.3300000001"/>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70.000000000233"/>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9503747.480000004"/>
    <n v="19193801.340000007"/>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427853.12"/>
    <n v="427395.1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3861248.75"/>
    <n v="26875653.2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9941752.80000001"/>
    <n v="112255489.29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442959.1600000001"/>
    <n v="1096229.7400000002"/>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93509326.539999992"/>
    <n v="60888149.679999985"/>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5403091.7199999997"/>
    <n v="4676375.6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8185597864.9000006"/>
    <n v="6905837591.9399977"/>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409828288"/>
    <n v="371303601.08999997"/>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534531687.27999997"/>
    <n v="485248732.04000002"/>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92733534"/>
    <n v="178249320.98000002"/>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739630"/>
    <n v="576877.2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5888907"/>
    <n v="50665481.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9315229.8000000007"/>
    <n v="5940597.3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blank)"/>
    <s v="99 - MULTIPROVINCIAL"/>
    <n v="0"/>
    <n v="18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3710975.590000004"/>
    <n v="9911627.9800000004"/>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3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380410182"/>
    <n v="345641517.16000003"/>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245066085"/>
    <n v="113728065.68999998"/>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3665693.5999999996"/>
    <n v="2888931.6900000004"/>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1618200"/>
    <n v="40200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03292195.86000001"/>
    <n v="97534974.939999998"/>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47868518.69999999"/>
    <n v="206328254.46999997"/>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5910197.359999999"/>
    <n v="24869509.16"/>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53009.2800000003"/>
    <n v="6440723.6400000006"/>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2129128.06"/>
    <n v="1465990.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554715.7500000005"/>
    <n v="111622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992971.4000000004"/>
    <n v="3792761.359999999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5888807.1600000001"/>
    <n v="4786218.4799999995"/>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240655089.33000001"/>
    <n v="183055930.65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51492525.109999999"/>
    <n v="41898788.30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6859148.680000003"/>
    <n v="24788438.270000003"/>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959031786.29000032"/>
    <n v="411766108.76000005"/>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1330109472"/>
    <n v="1115589785.9099998"/>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86759957"/>
    <n v="174220939.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6496120"/>
    <n v="14498895.300000006"/>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72213380"/>
    <n v="140774850.61000013"/>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7487107"/>
    <n v="4305731.029999999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73337800"/>
    <n v="130098616.44"/>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0713220"/>
    <n v="9014535.40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101340007"/>
    <n v="67636425.989999995"/>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2700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302649388"/>
    <n v="237963088.6200000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82430264"/>
    <n v="63171586.279999979"/>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531092"/>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71570596"/>
    <n v="49732633.99000001"/>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blank)"/>
    <s v="99 - MULTIPROVINCIAL"/>
    <n v="0"/>
    <n v="422600"/>
    <n v="11894.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18342933"/>
    <n v="10481648.800000001"/>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142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211658143"/>
    <n v="168781558.99999997"/>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30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137047697"/>
    <n v="64487053.5"/>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542000"/>
    <n v="272490.3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6270276"/>
    <n v="10325863.42"/>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1361000"/>
    <n v="737261.26"/>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11767400"/>
    <n v="4345963.6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7961451"/>
    <n v="3816387.56"/>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4973000"/>
    <n v="129997.8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60631485"/>
    <n v="26860178.550000016"/>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3298000"/>
    <n v="1769449.7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253484298"/>
    <n v="206281998.06000003"/>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4051000"/>
    <n v="1094073.2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01473579"/>
    <n v="249168143.79999989"/>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5920216"/>
    <n v="2785670.3200000003"/>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37782318"/>
    <n v="31968631.540000003"/>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093297"/>
    <n v="1001957.4800000001"/>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1235865.23"/>
    <n v="955899.23"/>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395701.2"/>
    <n v="362725.07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654149.09"/>
    <n v="50339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952968"/>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5264260.8599999994"/>
    <n v="4096164.90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6132505.29"/>
    <n v="5692508.7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4353424.46"/>
    <n v="4231208.59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050817"/>
    <n v="1779358"/>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1399974.32"/>
    <n v="1299974.65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394189.51"/>
    <n v="265176.59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9595084.5"/>
    <n v="8388808.5"/>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0240994.309999999"/>
    <n v="9107919.0100000016"/>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421134.9299999997"/>
    <n v="2804028.8600000003"/>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33786297"/>
    <n v="30857521"/>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73600"/>
    <n v="250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170094.58"/>
    <n v="1040613.1299999999"/>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2211071.42"/>
    <n v="1641751.140000000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87792"/>
    <n v="187457.5300000000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4106000"/>
    <n v="3426567.9"/>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1100804"/>
    <n v="8042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22012.300000000003"/>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400077"/>
    <n v="194487.60000000003"/>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2381423"/>
    <n v="2297553.25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1725000"/>
    <n v="1065210.460000000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23807797"/>
    <n v="21635883.3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3455000"/>
    <n v="2229422.33"/>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23229.159999999993"/>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362408144"/>
    <n v="307381501.12"/>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7075200"/>
    <n v="6269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6871573"/>
    <n v="15654675.489999998"/>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32901040"/>
    <n v="30150303.289999999"/>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869075"/>
    <n v="35329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6225997"/>
    <n v="1347502.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20327560"/>
    <n v="8700541.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19819108"/>
    <n v="13634339.58000000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5166582"/>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2592880"/>
    <n v="225829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14139146"/>
    <n v="6788945.139999999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93970969"/>
    <n v="85423564.969999999"/>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11946537"/>
    <n v="6347611.9000000004"/>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4206048"/>
    <n v="3696788.9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4946980"/>
    <n v="4943793.4799999995"/>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blank)"/>
    <s v="99 - MULTIPROVINCIAL"/>
    <n v="0"/>
    <n v="1915194"/>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1664450"/>
    <n v="1429477.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2399592"/>
    <n v="1190458.2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37559874.620000005"/>
    <n v="32376008.69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7056906"/>
    <n v="12027580.990000006"/>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23992000"/>
    <n v="2031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23744400"/>
    <n v="22017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961780"/>
    <n v="1673543.9999999995"/>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840000"/>
    <n v="7695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4885599"/>
    <n v="12208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1062274"/>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167242"/>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1593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314429"/>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10484443"/>
    <n v="7956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1334734"/>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882007322"/>
    <n v="745870586.5999999"/>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809360"/>
    <n v="59946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9842105"/>
    <n v="27232547.68"/>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470700"/>
    <n v="402091.73000000004"/>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46962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448050"/>
    <n v="1692230.5"/>
  </r>
  <r>
    <s v="2025"/>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blank)"/>
    <s v="99 - MULTIPROVINCIAL"/>
    <n v="0"/>
    <n v="1941402"/>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3285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2303937"/>
    <n v="4550511.1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1191200"/>
    <n v="936813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31276"/>
    <n v="13275"/>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3216604"/>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624438"/>
    <n v="2936182.1999999997"/>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4357886"/>
    <n v="186861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73633573"/>
    <n v="53884668.979999989"/>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3854716"/>
    <n v="248874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44562"/>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8846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624896"/>
    <n v="525416.8000000000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1108708"/>
    <n v="299671.59999999998"/>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2921956"/>
    <n v="35174167.329999998"/>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5651625"/>
    <n v="12671351.2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67567305"/>
    <n v="46980221.280000001"/>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78106721"/>
    <n v="8083791.359999999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6165128"/>
    <n v="13561476.280000001"/>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240649"/>
    <n v="220592.49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131000"/>
    <n v="90509.8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888000"/>
    <n v="80888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68760"/>
    <n v="343363.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888000"/>
    <n v="6062523.8099999977"/>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5841"/>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9599.1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4935608.8400000008"/>
    <n v="44800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991956.04"/>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8781900"/>
    <n v="242659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495604"/>
    <n v="442034.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471911.5"/>
    <n v="471911.5"/>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2760083.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305856"/>
    <n v="25488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849995.5799999991"/>
    <n v="2453881.3299999996"/>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2223910.09"/>
    <n v="969133.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1052667"/>
    <n v="1052666.2"/>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5154000"/>
    <n v="463790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3018.97"/>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247292.62"/>
    <n v="24729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3372.42000000004"/>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8328.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3488675.8999999994"/>
    <n v="279075.89999999997"/>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2261852"/>
    <n v="2111851.9999999995"/>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906978.2600000002"/>
    <n v="1753988.959999999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12470721"/>
    <n v="94571310.149999991"/>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1552725"/>
    <n v="123780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7254539"/>
    <n v="6616655.549999998"/>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844800"/>
    <n v="77032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543294.4"/>
    <n v="294579.9099999999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blank)"/>
    <s v="99 - MULTIPROVINCIAL"/>
    <n v="0"/>
    <n v="2321753"/>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blank)"/>
    <s v="99 - MULTIPROVINCIAL"/>
    <n v="0"/>
    <n v="40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5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7595931.1399999997"/>
    <n v="2689644.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1235384.17"/>
    <n v="939889.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2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902639.6800000002"/>
    <n v="392831.1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6835484.370000001"/>
    <n v="5567002.58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5574304.7400000012"/>
    <n v="2851075.5600000005"/>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20882583"/>
    <n v="1765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70000"/>
    <n v="24481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65300"/>
    <n v="232534.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1225000"/>
    <n v="980098.53999999992"/>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400000"/>
    <n v="326000"/>
  </r>
  <r>
    <s v="2025"/>
    <x v="0"/>
    <x v="0"/>
    <x v="0"/>
    <x v="0"/>
    <s v="2 - Poder Ejecutivo"/>
    <s v="0203 - MINISTERIO DE DEFENSA"/>
    <s v="0003 - SERVICIOS DE PESCA"/>
    <s v="1 - SERVICIOS  GENERALES"/>
    <s v="1.3 - Defensa nacional"/>
    <s v="1.3.01 - Defensa militar"/>
    <s v="2.2 - CONTRATACIÓN DE SERVICIOS"/>
    <s v="2.2.6 - SEGUROS"/>
    <s v="N"/>
    <s v="00 - N/A"/>
    <s v="10 - FONDO GENERAL"/>
    <s v="(blank)"/>
    <s v="99 - MULTIPROVINCIAL"/>
    <n v="0"/>
    <n v="0"/>
    <n v="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60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540000"/>
    <n v="496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196800"/>
    <n v="182207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677531.49"/>
    <n v="429860.949999999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350776.84"/>
    <n v="102776.84"/>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394592"/>
    <n v="394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0662970.199999999"/>
    <n v="9367802.9199999981"/>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1738852.4700000002"/>
    <n v="1017404.86"/>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80383184"/>
    <n v="632777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2302615"/>
    <n v="2032537.7300000004"/>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6326000"/>
    <n v="4887350.61000000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507500"/>
    <n v="1287764.3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9119000"/>
    <n v="834660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blank)"/>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661919.82000000007"/>
    <n v="301347.2199999999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blank)"/>
    <s v="99 - MULTIPROVINCIAL"/>
    <n v="0"/>
    <n v="28851"/>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5748476"/>
    <n v="48252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2597838.1800000002"/>
    <n v="1399702.079999999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231573600"/>
    <n v="1975624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59215675"/>
    <n v="40535140.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1094800"/>
    <n v="951961.9700000002"/>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143000"/>
    <n v="674775.32000000007"/>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1150000"/>
    <n v="1056487.22"/>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267000"/>
    <n v="218385.81"/>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9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9270000"/>
    <n v="5148301.8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5863000"/>
    <n v="2693124.8"/>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1300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8288000"/>
    <n v="165100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8103600"/>
    <n v="4805121.81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1493465"/>
    <n v="1064040.93"/>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2200000"/>
    <n v="1196396.0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1114800"/>
    <n v="459204.4499999999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19400000"/>
    <n v="9758178.759999996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6689000"/>
    <n v="4057840.2599999993"/>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818595230"/>
    <n v="625518745.75999987"/>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9430186"/>
    <n v="16511454.68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35739703"/>
    <n v="32560165.960000005"/>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620894"/>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1925000"/>
    <n v="1399008"/>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9519598"/>
    <n v="7872409.87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2484055"/>
    <n v="2004656.9499999997"/>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4939919.1499999994"/>
    <n v="4843326.6700000009"/>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930764"/>
    <n v="188555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2335617.4900000002"/>
    <n v="165696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799716"/>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8003583.5"/>
    <n v="247928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2748613.51"/>
    <n v="2161708.5099999998"/>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97775.96999999997"/>
    <n v="12939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780969.87000000011"/>
    <n v="780968.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878780.5"/>
    <n v="3246150.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4954466"/>
    <n v="4628904"/>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5881737.82"/>
    <n v="25285426.860000003"/>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20786162.109999999"/>
    <n v="19733686.589999996"/>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5261.829999999958"/>
    <n v="25061.8300000000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601170.78"/>
    <n v="601165.7700000001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3409995.74"/>
    <n v="3406409.119999999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3007984.649999999"/>
    <n v="29265338.550000004"/>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9805062.7599999998"/>
    <n v="8905887.300000000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7699072.759999998"/>
    <n v="35877632.330000006"/>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31443178.690000005"/>
    <n v="26641387.24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30030161"/>
    <n v="25153118.29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680000"/>
    <n v="15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538125"/>
    <n v="480959.5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38432"/>
    <n v="12524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095120"/>
    <n v="719945.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blank)"/>
    <s v="01 - DISTRITO NACIONAL"/>
    <n v="0"/>
    <n v="126379"/>
    <n v="11906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2096000"/>
    <n v="1949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8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87800"/>
    <n v="22440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1122618"/>
    <n v="9171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70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57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32194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2442388"/>
    <n v="21931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621474"/>
    <n v="465175.08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blank)"/>
    <s v="01 - DISTRITO NACIONAL"/>
    <n v="0"/>
    <n v="2363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54211"/>
    <n v="651467.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blank)"/>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1271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blank)"/>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62296"/>
    <n v="61889.8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78001"/>
    <n v="75216.73999999999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3653695"/>
    <n v="339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blank)"/>
    <s v="01 - DISTRITO NACIONAL"/>
    <n v="0"/>
    <n v="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917073"/>
    <n v="1808648.26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blank)"/>
    <s v="01 - DISTRITO NACIONAL"/>
    <n v="0"/>
    <n v="439747"/>
    <n v="438666.18000000005"/>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6974067"/>
    <n v="22760628.919999994"/>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3960000"/>
    <n v="35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570604"/>
    <n v="535784.59999999986"/>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592544"/>
    <n v="152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410040"/>
    <n v="361401"/>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2170127"/>
    <n v="2170126.86"/>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069649"/>
    <n v="1569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1703802.0099999998"/>
    <n v="1578840.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4800709.08"/>
    <n v="39678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1578411.05"/>
    <n v="1578411.0499999998"/>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281222.33999999985"/>
    <n v="281222.3400000000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760268.07"/>
    <n v="1600243.700000000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92378.66"/>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318191.03000000003"/>
    <n v="317326.20999999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3284429.27"/>
    <n v="3023995.26"/>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3060656.97"/>
    <n v="2507295.20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4261063"/>
    <n v="12062661.5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61850"/>
    <n v="34196.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330000"/>
    <n v="271378.579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44665"/>
    <n v="4120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625000"/>
    <n v="2406128.51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69095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2200000"/>
    <n v="2015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4060"/>
    <n v="871722.6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25066283.560000002"/>
    <n v="21010286.9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4200000"/>
    <n v="37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511771.44"/>
    <n v="465223.1499999998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840000"/>
    <n v="165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885"/>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534885"/>
    <n v="24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57960"/>
    <n v="24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3833934"/>
    <n v="1316593.099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6520552"/>
    <n v="26381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2822823"/>
    <n v="143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3723922"/>
    <n v="314030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12752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732354"/>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8890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757123"/>
    <n v="25280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2320897"/>
    <n v="1196826.7700000003"/>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7272167"/>
    <n v="208977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3600000"/>
    <n v="2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597942"/>
    <n v="476910.8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1843796"/>
    <n v="877051.7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7174707"/>
    <n v="6632632.93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92960"/>
    <n v="16080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3026000"/>
    <n v="195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3261653"/>
    <n v="2609029.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31082"/>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2183336"/>
    <n v="17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1177889"/>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8869216"/>
    <n v="15936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36416"/>
    <n v="131596.9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01427"/>
    <n v="385422.819999999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72360"/>
    <n v="6432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631969"/>
    <n v="631965.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1"/>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3059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2532242"/>
    <n v="2230262.5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680429"/>
    <n v="680428.1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316109"/>
    <n v="316107.8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383819"/>
    <n v="383817.420000000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3057849"/>
    <n v="2807847.73000000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586928"/>
    <n v="1586840.3900000001"/>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219059866.44"/>
    <n v="1866377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71962001.280000001"/>
    <n v="65833493.059999995"/>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424036.28"/>
    <n v="1299149.08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8694505"/>
    <n v="7425401.5999999996"/>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627100"/>
    <n v="332579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1313198.3999999999"/>
    <n v="1203765.2"/>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3046213.12"/>
    <n v="3046213.1100000003"/>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8026716.7999999998"/>
    <n v="6886919.1999999993"/>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3925009.26"/>
    <n v="3362867.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51349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56207258"/>
    <n v="5185715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25398249.200000003"/>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2459634.89"/>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2438080.87"/>
    <n v="161241.5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4020911.8"/>
    <n v="1706917.2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47365500.830000006"/>
    <n v="43581832.81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9119661.449999999"/>
    <n v="13613291.3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44165981"/>
    <n v="35954795.660000004"/>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666702"/>
    <n v="2372685.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3337521"/>
    <n v="2588184.079999999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2738740"/>
    <n v="222618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238104"/>
    <n v="1213072.390000000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5072604"/>
    <n v="46964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1450438"/>
    <n v="1423819.910000000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93144577"/>
    <n v="79228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4675200"/>
    <n v="4237260.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35202"/>
    <n v="123106.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940000"/>
    <n v="1971718.57"/>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9043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3600000"/>
    <n v="32951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540000"/>
    <n v="406712.720000000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712660"/>
    <n v="681255.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9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4752566"/>
    <n v="3642912.3299999996"/>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769974"/>
    <n v="624619.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9600000"/>
    <n v="87830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355167"/>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1352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928498"/>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2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36367"/>
    <n v="25124.10000000000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3696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0845564"/>
    <n v="9494652.839999999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604104"/>
    <n v="502073.2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410973"/>
    <n v="316755.1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3032879"/>
    <n v="2562771.7799999998"/>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32337597"/>
    <n v="27245839.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332373"/>
    <n v="28451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532878"/>
    <n v="1304346.3800000004"/>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2067767"/>
    <n v="1744195.5399999989"/>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269340"/>
    <n v="2350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532640"/>
    <n v="480721.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6879314"/>
    <n v="6419732.6299999999"/>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007178.4900000002"/>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78435"/>
    <n v="562253.03000000014"/>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200000"/>
    <n v="11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blank)"/>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33370"/>
    <n v="33019.85"/>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4407725"/>
    <n v="3707458.78"/>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642857"/>
    <n v="1642778.19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39365666"/>
    <n v="305645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482417"/>
    <n v="381203.5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3140370"/>
    <n v="2605375.4500000002"/>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4234200"/>
    <n v="38859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4 - TRANSPORTE Y ALMACENAJE"/>
    <s v="N"/>
    <s v="00 - N/A"/>
    <s v="10 - FONDO GENERAL"/>
    <s v="(blank)"/>
    <s v="99 - MULTIPROVINCIAL"/>
    <n v="0"/>
    <n v="35326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4258200"/>
    <n v="3796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603560"/>
    <n v="58274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140003"/>
    <n v="538366.1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835230"/>
    <n v="735528.6"/>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912000"/>
    <n v="3572914.8900000006"/>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067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14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35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1168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12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289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4872000"/>
    <n v="406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940000"/>
    <n v="307736.9200000000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824700"/>
    <n v="488777.9400000001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2106000"/>
    <n v="1593294.03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83694267.03999996"/>
    <n v="240782059.90000001"/>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2400000"/>
    <n v="21663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4892883.96"/>
    <n v="4449107.46"/>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6915765.3600000003"/>
    <n v="6290227.7800000012"/>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800000"/>
    <n v="14944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472218.02"/>
    <n v="399347.4000000000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2319192"/>
    <n v="206611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5465524.6500000004"/>
    <n v="3682722.719999999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866693.69000000006"/>
    <n v="735999.86"/>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1111666.8"/>
    <n v="1111666.2"/>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45648629.82"/>
    <n v="41948449.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8117128.21"/>
    <n v="6761344.4799999995"/>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708418"/>
    <n v="66534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251577"/>
    <n v="40066.11"/>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52175.31999999998"/>
    <n v="252175.31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1425739"/>
    <n v="919026.90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2986155.16"/>
    <n v="11580612.619999999"/>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3268327.81"/>
    <n v="3125397.559999999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44845000"/>
    <n v="3447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991884223"/>
    <n v="73666463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64942125"/>
    <n v="56728928.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58404574"/>
    <n v="22461760.30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9500000"/>
    <n v="21166122.8000000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10251624.59"/>
    <n v="7707103.930000000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8666000"/>
    <n v="65060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6779919.8100000005"/>
    <n v="5177502.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blank)"/>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17043015"/>
    <n v="9145998.950000001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5292080"/>
    <n v="83986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6000000"/>
    <n v="29332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062729.780000001"/>
    <n v="6639167.41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0880682.48"/>
    <n v="9935963.67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blank)"/>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835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92110380"/>
    <n v="75987750.55999998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88721394.930000007"/>
    <n v="69992966.01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8306527.3200000003"/>
    <n v="5654227.98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9266091.129999999"/>
    <n v="5433257.62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4513109.01"/>
    <n v="4425425.7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6198019.54"/>
    <n v="5728474.149999998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56156867.979999997"/>
    <n v="42389493.36999999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31549381.43000002"/>
    <n v="111004918.94999994"/>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9685000"/>
    <n v="8925416.6600000001"/>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7400000"/>
    <n v="15897855.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1178991"/>
    <n v="995193.1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00000"/>
    <n v="2187609"/>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3600000"/>
    <n v="33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64213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96532720"/>
    <n v="77444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65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3400000"/>
    <n v="2304695.03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420000"/>
    <n v="403450.069999999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418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285994"/>
    <n v="1106153.2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5519931"/>
    <n v="5100331.050000000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615060"/>
    <n v="53466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41369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5760787.4199999999"/>
    <n v="4755549.7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905844"/>
    <n v="2433791.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8319984"/>
    <n v="4935675.679999998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878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7321000"/>
    <n v="66308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209174.58"/>
    <n v="701581.7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473229"/>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631780"/>
    <n v="38366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029165"/>
    <n v="523224.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1700407"/>
    <n v="1572317.3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20396"/>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6166870"/>
    <n v="51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60578"/>
    <n v="260180.5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420715"/>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817392"/>
    <n v="1663564.96999999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16901000"/>
    <n v="107356371.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3000000"/>
    <n v="27259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2478000"/>
    <n v="179644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6626900"/>
    <n v="5068546.77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470000"/>
    <n v="1233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5200000"/>
    <n v="47459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4602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2552480"/>
    <n v="206446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1564500"/>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22342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2583885"/>
    <n v="75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11770223"/>
    <n v="1075966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434344"/>
    <n v="3419773.34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75920"/>
    <n v="273403.51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571260"/>
    <n v="351677.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776038"/>
    <n v="755978.3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13290490"/>
    <n v="12215551.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882377"/>
    <n v="3773491.420000000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44103584"/>
    <n v="33312769.62999999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837135"/>
    <n v="2422134.2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917778"/>
    <n v="1557158.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33296"/>
    <n v="109994.9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blank)"/>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607580"/>
    <n v="45634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4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1603980"/>
    <n v="91857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2275000"/>
    <n v="14704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1966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1260400"/>
    <n v="102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10322617"/>
    <n v="7852032.0699999994"/>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8000000"/>
    <n v="7515407.02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5165640"/>
    <n v="472644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2100000"/>
    <n v="142169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100933729"/>
    <n v="22258184.24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101403326"/>
    <n v="58025113.359999992"/>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135000"/>
    <n v="91118.7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2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3105041"/>
    <n v="2541249.61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2123018"/>
    <n v="1523935.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907575"/>
    <n v="1738098.97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84967"/>
    <n v="1086593.5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4276716"/>
    <n v="3855333.1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33433922"/>
    <n v="15404122.779999997"/>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414783600"/>
    <n v="370916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356031099.95999998"/>
    <n v="32444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3115755.3600000003"/>
    <n v="2832212.1799999992"/>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14670720.310000001"/>
    <n v="13145415.03000000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169796.10000000009"/>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30412000"/>
    <n v="245421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2477352"/>
    <n v="1743273"/>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6001506.6399999997"/>
    <n v="5303831.650000000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7740594"/>
    <n v="3902176.2"/>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8454000"/>
    <n v="16950724.66"/>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799999999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914736"/>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375225.76000000007"/>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595362.8199999998"/>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389276.1000000000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65418055.320000008"/>
    <n v="55368760.070000008"/>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5613020.039999999"/>
    <n v="5498757.4700000007"/>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75000"/>
    <n v="214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97655"/>
    <n v="320858.0400000000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802811806.92999995"/>
    <n v="661479266.1300001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245607583.22"/>
    <n v="240713195.41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008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99598234.719999999"/>
    <n v="89382744.48999999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9536420"/>
    <n v="62212091.64000000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2324798"/>
    <n v="11213162.1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107839000"/>
    <n v="84725009.72999997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36515000"/>
    <n v="89686007.78000003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67666466"/>
    <n v="98846910.30999998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6375000"/>
    <n v="35012314.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46150124"/>
    <n v="16931067.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1048720127.5"/>
    <n v="578954447.46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2922813"/>
    <n v="41719045.21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11239506.9"/>
    <n v="6465106.229999999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31763325"/>
    <n v="16782146.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1893417"/>
    <n v="8817256.33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11335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907941"/>
    <n v="281428.330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6292185"/>
    <n v="1012367.96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06213025"/>
    <n v="97903995.99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69674356"/>
    <n v="32924448.190000001"/>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2086400587"/>
    <n v="1756642229.35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563845426.0599999"/>
    <n v="1417684205.64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4953425.940000013"/>
    <n v="83895123.529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85143605.12"/>
    <n v="257177888.8799997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007255427.64"/>
    <n v="927432941.980000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49000000"/>
    <n v="43802281.529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793139315.3600001"/>
    <n v="1623798134.95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537990503"/>
    <n v="450791715.36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2641395"/>
    <n v="16149932.28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14500000"/>
    <n v="1898976.4"/>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478071347"/>
    <n v="1331886188.53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62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539747527"/>
    <n v="450655299.2199999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2732000"/>
    <n v="23389963.79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22872489.5"/>
    <n v="118261177.7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28590981"/>
    <n v="1542648.1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468000"/>
    <n v="174070.509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10000000"/>
    <n v="9999999.0299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73720838.5"/>
    <n v="67038425.9499999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2568720"/>
    <n v="2275304.90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059349"/>
    <n v="35682347.19999998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65810000"/>
    <n v="15691291.1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595619404"/>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41291237"/>
    <n v="9236242.61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9474290"/>
    <n v="11908985.94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18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2526980"/>
    <n v="1837183.35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65614802"/>
    <n v="36112070.3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0682993"/>
    <n v="17367570.19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8030801"/>
    <n v="7048632.100000000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34000000"/>
    <n v="21689778.42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35150000"/>
    <n v="14670930.08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33527492"/>
    <n v="18137266.06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0978730"/>
    <n v="17617787.4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blank)"/>
    <s v="99 - MULTIPROVINCIAL"/>
    <n v="0"/>
    <n v="18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92330000"/>
    <n v="59085651.73999999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0500020"/>
    <n v="2169896.4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113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173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6320000"/>
    <n v="171405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1100000"/>
    <n v="9505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665000"/>
    <n v="508743.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590500"/>
    <n v="33223.04999999999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2000000"/>
    <n v="1099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805000"/>
    <n v="717090.36000000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6574536"/>
    <n v="27633235.839999985"/>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99976667"/>
    <n v="79373988.779999986"/>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6290700"/>
    <n v="14595168.859999999"/>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450000"/>
    <n v="288222.6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3694361"/>
    <n v="11861257.98"/>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90000"/>
    <n v="5386772.010000000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038760"/>
    <n v="624447.12000000011"/>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225071"/>
    <n v="2000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2720777"/>
    <n v="1915962.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849640"/>
    <n v="2485664.04"/>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7351000"/>
    <n v="4730203.41"/>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229477"/>
    <n v="866787.64"/>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621000"/>
    <n v="305214.13000000006"/>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1241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866000"/>
    <n v="749595.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71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1178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8841000"/>
    <n v="4137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582348.94"/>
    <n v="1512241.2399999998"/>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30782400"/>
    <n v="21730166.67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6384800"/>
    <n v="4771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4203048"/>
    <n v="3243090.24"/>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200000"/>
    <n v="1157618.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800000"/>
    <n v="16493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684000"/>
    <n v="44732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510000"/>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6500"/>
    <n v="6474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4806000"/>
    <n v="4316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25211"/>
    <n v="315066.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21507400"/>
    <n v="15162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3345600"/>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2819469"/>
    <n v="2279197.10999999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1317519"/>
    <n v="979352.5999999998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1500000"/>
    <n v="221193.72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386000"/>
    <n v="122848.11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90000"/>
    <n v="96211.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475000"/>
    <n v="273118.5200000000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011676342.66"/>
    <n v="814235446.9399997"/>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391305788.97999996"/>
    <n v="179387453.57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58000000"/>
    <n v="52830517.91000000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345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132483119.36"/>
    <n v="118578020.189999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88337865.599999994"/>
    <n v="79666506.4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07000"/>
    <n v="836393.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15273000"/>
    <n v="856625.88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1428385.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8250018.969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4750000"/>
    <n v="446973.31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208226735"/>
    <n v="191055552.6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36270177"/>
    <n v="181565818.17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5769910.420000002"/>
    <n v="18374756.9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25000000"/>
    <n v="13573111.9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97445100"/>
    <n v="84001912.88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46977495"/>
    <n v="14064241.23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38185612.40000001"/>
    <n v="22606387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62035326"/>
    <n v="17266113.23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39924000"/>
    <n v="29473679.41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4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089620"/>
    <n v="1043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663024"/>
    <n v="1632342.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0524200"/>
    <n v="2038534.67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2532544"/>
    <n v="26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3444800"/>
    <n v="142424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455650"/>
    <n v="375673.9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771870"/>
    <n v="676512.0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1076169"/>
    <n v="202176.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30311028.039999999"/>
    <n v="21563776.64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7958437"/>
    <n v="16334408.78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6528999"/>
    <n v="3867568.3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7391950"/>
    <n v="6826245.390000002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82524919.42000002"/>
    <n v="151783137.9800000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68281493"/>
    <n v="33390274.93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5280990"/>
    <n v="22941746.11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8800000"/>
    <n v="6972301.570000002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3500000"/>
    <n v="1867945.5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580000"/>
    <n v="95271.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565000"/>
    <n v="2471344.1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1520000"/>
    <n v="12708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275000"/>
    <n v="1512106.1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90000"/>
    <n v="26406.5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1600000"/>
    <n v="90412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000000"/>
    <n v="668318.2599999998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300000"/>
    <n v="39192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160000"/>
    <n v="816160.77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475000"/>
    <n v="251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134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373602"/>
    <n v="93560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73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6322318"/>
    <n v="4750272.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02000"/>
    <n v="101173.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3954383"/>
    <n v="3215139.1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563648546"/>
    <n v="465960997.0000001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311292761"/>
    <n v="177257233.43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76227512"/>
    <n v="69488109.43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98808.06"/>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9888000"/>
    <n v="16264956.51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253125"/>
    <n v="587063.41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125000"/>
    <n v="156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671600"/>
    <n v="37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5899208.09"/>
    <n v="13660509.4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790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4779622.91"/>
    <n v="4124751.5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005512.17"/>
    <n v="937991.320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0"/>
    <n v="748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157000"/>
    <n v="1111358.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1184000"/>
    <n v="1085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1777500"/>
    <n v="156937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685645.59"/>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897300"/>
    <n v="1155269.2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00000"/>
    <n v="69590.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796165"/>
    <n v="125334.360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16099200"/>
    <n v="107355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06785"/>
    <n v="274692.4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45376.98"/>
    <n v="1519537.5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0450197.09"/>
    <n v="2808414.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301110831.09999996"/>
    <n v="245978869.63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6589378.34"/>
    <n v="50057145.0000000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6655043.46"/>
    <n v="6324660.03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40542103.059999987"/>
    <n v="36075577.75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4861689.039999999"/>
    <n v="12585561.92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837466.21"/>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976987.62"/>
    <n v="21522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649627.69999999995"/>
    <n v="485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7678020.339999998"/>
    <n v="4495326.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1263019.999999998"/>
    <n v="10770660.35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945852.41"/>
    <n v="1754549.57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1460788.880000003"/>
    <n v="9912793.880000000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2995732.689999998"/>
    <n v="14315071.0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440896.8899999997"/>
    <n v="521985.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948686.97"/>
    <n v="627448.6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689147.7799999998"/>
    <n v="1497461.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699219.83999999985"/>
    <n v="441597.35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54630.15"/>
    <n v="2630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27108.300000000003"/>
    <n v="1037.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9878941.5699999984"/>
    <n v="8465635.41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244527.2300000004"/>
    <n v="2888286.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3505000"/>
    <n v="283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083968.2999999998"/>
    <n v="387555.5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519437.74"/>
    <n v="427161.0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125076.46"/>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305785"/>
    <n v="66965"/>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27000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78385750.010000005"/>
    <n v="57969569.58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32262950.020000003"/>
    <n v="157904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0362407.850000001"/>
    <n v="8629103.0200000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750000"/>
    <n v="371038.4800000000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70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300000"/>
    <n v="988680.7400000001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34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2368246"/>
    <n v="1174077.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2101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4193740"/>
    <n v="28022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1870230"/>
    <n v="870816.66"/>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00000000175"/>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00000004"/>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11605612.26999998"/>
    <n v="165992254.79000002"/>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7043311"/>
    <n v="33596687.38999999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8000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31038725.73"/>
    <n v="24818798.71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7989761.439999998"/>
    <n v="13686599.21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915500"/>
    <n v="162274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450000"/>
    <n v="33786.4800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1549641"/>
    <n v="1083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8594050"/>
    <n v="3146041.26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7376352"/>
    <n v="14046258.81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4065366"/>
    <n v="3229227.770000000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1945045.560000001"/>
    <n v="3604200.8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2389"/>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3544500"/>
    <n v="16736974.55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1542999"/>
    <n v="938175.8900000001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521952"/>
    <n v="50899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54462184"/>
    <n v="5327012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873200"/>
    <n v="740560.8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65460"/>
    <n v="231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8649990"/>
    <n v="6424761.809999999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7708614"/>
    <n v="6938326.51000000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322714419"/>
    <n v="295695494.65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20109208"/>
    <n v="56816472.23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44689116"/>
    <n v="40743917.37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2007322"/>
    <n v="8151883.23000000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819852"/>
    <n v="593046.6300000001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999741"/>
    <n v="9918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58038"/>
    <n v="15793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6321855"/>
    <n v="2692334.62000000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5385265"/>
    <n v="4929056.4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4482711"/>
    <n v="2832999.3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5057201"/>
    <n v="2418784.5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5073423"/>
    <n v="10141359.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1338948"/>
    <n v="1048457.74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978397.5"/>
    <n v="74642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1150433"/>
    <n v="103004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533577"/>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62991"/>
    <n v="36409.060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0670978"/>
    <n v="6830344.2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4157293"/>
    <n v="2804368.529999999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372859659"/>
    <n v="30966288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63054880"/>
    <n v="72500906.21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51190461"/>
    <n v="45725311.54000000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2750000"/>
    <n v="9632562.450000001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00000"/>
    <n v="276676.8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828346"/>
    <n v="616786.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500000"/>
    <n v="40453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6321000"/>
    <n v="3128321.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2525532"/>
    <n v="9785202.96999999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4012847"/>
    <n v="2359273.82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6720432"/>
    <n v="2782687.090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25863000"/>
    <n v="13171726.40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570521"/>
    <n v="703270.2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368000"/>
    <n v="861335.4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605539"/>
    <n v="1161013.6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212868"/>
    <n v="134289.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00000"/>
    <n v="20161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5600"/>
    <n v="84822.09000000001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1532000"/>
    <n v="3714674.48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0064359"/>
    <n v="1755720.8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51815000"/>
    <n v="41375940.77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24648500"/>
    <n v="12457687.4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7728227"/>
    <n v="6109632.72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081179"/>
    <n v="2045877.04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000000"/>
    <n v="223702.82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19113835"/>
    <n v="1507072.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150100"/>
    <n v="1065432.22"/>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2572850"/>
    <n v="1264589.4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21721.4399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4512590"/>
    <n v="2540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3884707"/>
    <n v="1574036.2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346601419.77999997"/>
    <n v="264515591.55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148065340.28"/>
    <n v="74532462.7000000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47929285.329999998"/>
    <n v="39786620.94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3578749"/>
    <n v="12218923.2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435000"/>
    <n v="32015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970766"/>
    <n v="1759853.76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38714914.939999998"/>
    <n v="34679946.57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8694173.9399999995"/>
    <n v="7682263.12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717000"/>
    <n v="2603983.55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5916089.6299999999"/>
    <n v="4927156.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3515000"/>
    <n v="13372515.5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938486.5"/>
    <n v="1511314.18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1475014.3599999999"/>
    <n v="1008547.4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45400"/>
    <n v="139537.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32900"/>
    <n v="86711.2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9863802.0500000007"/>
    <n v="9117895.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885300.12"/>
    <n v="1505277.31"/>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7"/>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5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943325"/>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893293485"/>
    <n v="680166473.85000014"/>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40313087"/>
    <n v="115726963.0900000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44330354.900000006"/>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20750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55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3434741.34"/>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8639968.0300000012"/>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6402980.8400000036"/>
    <n v="522906.67"/>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32392062.660000004"/>
    <n v="691018.1399999999"/>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89535042242.349991"/>
    <n v="69850673295.480026"/>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4376373324.799999"/>
    <n v="11901527220.580004"/>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543014011.03000009"/>
    <n v="317204655.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8868264.0199999809"/>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5839559.5299999993"/>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11717599.199999988"/>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75301848"/>
    <n v="66198916.180000007"/>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6852145.6200000048"/>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1162450"/>
    <n v="37465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134160157.78"/>
    <n v="920.4"/>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1369932.9000000004"/>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1820745"/>
    <n v="1277778"/>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41001493.74000001"/>
    <n v="13946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23660589992.48"/>
    <n v="18370147315.09999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4067532307"/>
    <n v="3137978710.8400006"/>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388769174.19999999"/>
    <n v="2901164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842000"/>
    <n v="68950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667435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4220296.8299999982"/>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81242565.59999999"/>
    <n v="141526273.88"/>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5001840.5"/>
    <n v="75284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4116909.9299999997"/>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1080883.0499999998"/>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47855532.250000015"/>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224530047.3800001"/>
    <n v="1435771641.0100002"/>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336232177"/>
    <n v="242218487.13000005"/>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50970126.619999997"/>
    <n v="8606818.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351800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916900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47400005"/>
    <n v="103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742141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4314046.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9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5667259"/>
    <n v="4216909.68"/>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21275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9743803515.0200005"/>
    <n v="7361966407.6399994"/>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552155198"/>
    <n v="1257515246.2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148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2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5324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9249265"/>
    <n v="17322714.989999998"/>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5820797"/>
    <n v="1740641.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40000"/>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337942"/>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374897638"/>
    <n v="285395007.4300000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58312896"/>
    <n v="48119351.439999998"/>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1934967"/>
    <n v="551369.63"/>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6938250"/>
    <n v="4338213.979999999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2803497.55"/>
    <n v="2361337.5500000003"/>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35590000"/>
    <n v="28293050.330000002"/>
  </r>
  <r>
    <s v="2025"/>
    <x v="0"/>
    <x v="0"/>
    <x v="0"/>
    <x v="0"/>
    <s v="2 - Poder Ejecutivo"/>
    <s v="0206 - MINISTERIO DE EDUCACIÓN"/>
    <s v="0001 - MINISTERIO DE EDUCACION"/>
    <s v="4 - SERVICIOS SOCIALES"/>
    <s v="4.4 - Educación"/>
    <s v="4.4.07 - Educación vocacional"/>
    <s v="2.2 - CONTRATACIÓN DE SERVICIOS"/>
    <s v="2.2.6 - SEGUROS"/>
    <s v="N"/>
    <s v="00 - N/A"/>
    <s v="10 - FONDO GENERAL"/>
    <s v="(blank)"/>
    <s v="99 - MULTIPROVINCIAL"/>
    <n v="0"/>
    <n v="56840"/>
    <n v="5684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27235816"/>
    <n v="18904758"/>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12163645"/>
    <n v="4123699.9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5476162"/>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7060166"/>
    <n v="206199.8"/>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63820"/>
    <n v="2832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3598270"/>
    <n v="61712.820000000007"/>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067752"/>
    <n v="3227138.0299999993"/>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1568579.20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719171.25"/>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4376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225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82814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7588759164.619999"/>
    <n v="13446473772.12000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3887834968.2000003"/>
    <n v="3352474716.4599996"/>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1680000"/>
    <n v="416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605159366.21"/>
    <n v="2134526525.3700035"/>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5997029248.3000002"/>
    <n v="5974495238.0399952"/>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887618016.83999991"/>
    <n v="278414560.54999995"/>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154540076.02000001"/>
    <n v="120763829.01999997"/>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623437277.8"/>
    <n v="1260911281.3700001"/>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2426805514.3299999"/>
    <n v="1667247906.900000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159158464.8299999"/>
    <n v="1140712069.89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33231044.32000005"/>
    <n v="27243575.590000007"/>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1378054349.25"/>
    <n v="978158180.41999984"/>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2766359376.3099999"/>
    <n v="241877300.09999996"/>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7935340"/>
    <n v="1448117.93"/>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63961648.570000008"/>
    <n v="22846656.620000005"/>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32257027.539999995"/>
    <n v="10489993.4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8424034.9200000018"/>
    <n v="5090590.2399999993"/>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6762313.82"/>
    <n v="2501287.74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18063212.68000001"/>
    <n v="164355722.7600000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53231606.10999984"/>
    <n v="102905028.76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25970650"/>
    <n v="20100622.710000005"/>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3987539"/>
    <n v="3291782.4299999988"/>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1230000"/>
    <n v="4484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2470000"/>
    <n v="1787562.63"/>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4518000"/>
    <n v="1375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9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1474500"/>
    <n v="147450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8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4000000"/>
    <n v="2923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3860000"/>
    <n v="2115152.3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9000000"/>
    <n v="26911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29957728"/>
    <n v="1602345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71587272"/>
    <n v="104368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57950000"/>
    <n v="3988305.2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81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1042750"/>
    <n v="580980.38"/>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2038000"/>
    <n v="1888296.49"/>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1198431"/>
    <n v="29479523.039999999"/>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415628318.03000003"/>
    <n v="327760823.69000006"/>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63874793"/>
    <n v="33099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71628565.629999995"/>
    <n v="51048090.48999996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7015000"/>
    <n v="4973393.61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57073743.799999997"/>
    <n v="44725195.34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2165900"/>
    <n v="95176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7111000"/>
    <n v="5810921.16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89227325.200000003"/>
    <n v="62008475.41999999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7905069"/>
    <n v="6972826.870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88109377"/>
    <n v="81663319.18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70503793.900000006"/>
    <n v="68063271.75000001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134980336.45999998"/>
    <n v="94893065.51999999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062500"/>
    <n v="2266490.1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75725264"/>
    <n v="167808781.9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3580000"/>
    <n v="1866910.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05800"/>
    <n v="46853.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6550700"/>
    <n v="6250269.200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32516497"/>
    <n v="31516671.60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92211997.980000004"/>
    <n v="67563937.06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49816079"/>
    <n v="101513978.81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03812783.18000001"/>
    <n v="71985226.46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33756711"/>
    <n v="18776307.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4615052.859999999"/>
    <n v="22005783.28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21095341"/>
    <n v="15469992.14000000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4402462.280000003"/>
    <n v="10859462.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9182374"/>
    <n v="7190428.790000001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336000"/>
    <n v="859169.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135646"/>
    <n v="523011.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616000"/>
    <n v="289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9223255.669999998"/>
    <n v="7467197.87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828782566"/>
    <n v="618974814.0099998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10163755.329999998"/>
    <n v="6297948.51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2854059.300000001"/>
    <n v="2527186.5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162880306.24000004"/>
    <n v="134886282.18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1922404.24"/>
    <n v="5697786.749999999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1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626120.2999999998"/>
    <n v="457237.5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2029520"/>
    <n v="1382833.6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2221421.15"/>
    <n v="1394699.43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895661"/>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blank)"/>
    <s v="99 - MULTIPROVINCIAL"/>
    <n v="0"/>
    <n v="3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187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324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9781350"/>
    <n v="67050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570400"/>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5198930.5"/>
    <n v="1421982.5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12492947.48"/>
    <n v="5034900.20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86495573.56999999"/>
    <n v="152779782.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34808320"/>
    <n v="21392859.05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25754643.210000001"/>
    <n v="22859195.65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472279"/>
    <n v="3837086.65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1482940.42"/>
    <n v="6327926.050000002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5272470"/>
    <n v="4475461.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2515120"/>
    <n v="3869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4564887.67"/>
    <n v="2645678.44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199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8336700"/>
    <n v="464776.2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49531736.410000004"/>
    <n v="21224285.05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5582065.16"/>
    <n v="8031794.78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629397.80000000005"/>
    <n v="498107.5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1453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925405"/>
    <n v="318034.3399999999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8902"/>
    <n v="110575.78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7526668.3300000001"/>
    <n v="3575898.2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5751110.5999999996"/>
    <n v="3689273.4199999995"/>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5161660"/>
    <n v="240000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43500"/>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blank)"/>
    <s v="99 - MULTIPROVINCIAL"/>
    <n v="0"/>
    <n v="102261300"/>
    <n v="4491048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325761014.39999998"/>
    <n v="234078827.81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72196000"/>
    <n v="45522671.9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45787810"/>
    <n v="35089334.4900000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9840000"/>
    <n v="8279785.579999998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0762600"/>
    <n v="3444333.4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516210"/>
    <n v="5103162.359999998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0791000"/>
    <n v="614054.069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2195969.83"/>
    <n v="371632.699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59350000"/>
    <n v="43387385.1500000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6799302"/>
    <n v="10993848.56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889947584.3499999"/>
    <n v="295334299.72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29660796"/>
    <n v="16868948.57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1709815"/>
    <n v="1113581.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1589765"/>
    <n v="773218.2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5430244"/>
    <n v="8903581.060000000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5259731"/>
    <n v="6284337.959999999"/>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4191942.81"/>
    <n v="591942.81000000006"/>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286776461.21"/>
    <n v="1068621524.7200004"/>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49466947.05000001"/>
    <n v="194132811.53999993"/>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86101167.73999998"/>
    <n v="165657258.84000006"/>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34621905"/>
    <n v="29159283.999999996"/>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4550223.469999999"/>
    <n v="5616114.3999999976"/>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blank)"/>
    <s v="99 - MULTIPROVINCIAL"/>
    <n v="0"/>
    <n v="5900"/>
    <n v="590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6017864"/>
    <n v="4521950.3000000007"/>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10783986.529999999"/>
    <n v="5529196.6799999988"/>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07816977.78999999"/>
    <n v="62869420.890000001"/>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30276440"/>
    <n v="28076707.399999995"/>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4611800"/>
    <n v="19011899.5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56977563.23000002"/>
    <n v="186551519.139999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4494527"/>
    <n v="83680.709999999992"/>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7964048.879999995"/>
    <n v="21887178.49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228895"/>
    <n v="3355815.03"/>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30397567.70999999"/>
    <n v="50751801.910000011"/>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2124241.969999999"/>
    <n v="3766472.0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21007161.869999997"/>
    <n v="14527376.190000001"/>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695153.98"/>
    <n v="80366"/>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2063093"/>
    <n v="1190134.7900000003"/>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2790544"/>
    <n v="258366.6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33491271.069999997"/>
    <n v="23330750.869999997"/>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52138032.990000002"/>
    <n v="19787664.919999998"/>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101422.41"/>
    <n v="6726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677500"/>
    <n v="6775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1837235.969999999"/>
    <n v="9217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2297477.8000000003"/>
    <n v="1413887.7999999998"/>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25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2817000"/>
    <n v="85549.760000000024"/>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358601.62000000011"/>
    <n v="1309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333831266"/>
    <n v="766085944.0499999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318000000"/>
    <n v="163509678.96000004"/>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58723650"/>
    <n v="114118503.1999999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70108967"/>
    <n v="44288721.30999998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07882925.89"/>
    <n v="25602738.8700000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2711918"/>
    <n v="35261792.13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48805793.299999997"/>
    <n v="250384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8450078.30000001"/>
    <n v="95156853.84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43854486.719999999"/>
    <n v="19517908.86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1798253.24000001"/>
    <n v="21969090.79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19495506.27000001"/>
    <n v="35739776.78999999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9237048333.310001"/>
    <n v="28534408826.87004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blank)"/>
    <s v="99 - MULTIPROVINCIAL"/>
    <n v="0"/>
    <n v="4000000000"/>
    <n v="3915191919.05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5347278.4800000004"/>
    <n v="248783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891556833.4399998"/>
    <n v="1700759323.18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2580082.399999999"/>
    <n v="20837442.6299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44287106.049999997"/>
    <n v="11496667.6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5248616.8899999997"/>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9582746.6400000006"/>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85526667.550000012"/>
    <n v="232267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391819495.6300001"/>
    <n v="790829701.88"/>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60133021.200000003"/>
    <n v="47751006.05999999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8903208"/>
    <n v="8582162.300000000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9001049.370000001"/>
    <n v="7294837.609999999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371107990.89999998"/>
    <n v="260579950.03000009"/>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64584868"/>
    <n v="52528290.09999999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48401672.379999995"/>
    <n v="38986851.74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30389763.399999999"/>
    <n v="28591647.52999998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748085"/>
    <n v="642804.1799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866440"/>
    <n v="786731.2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393250"/>
    <n v="357661.5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186000"/>
    <n v="185928.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3633046.26"/>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7100000"/>
    <n v="6212667.990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9444924.450000003"/>
    <n v="36824367.42000000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737060.68"/>
    <n v="2479263.3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8312491.0500000007"/>
    <n v="8185655.66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958890.20000000019"/>
    <n v="46987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269646"/>
    <n v="117231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621728"/>
    <n v="2425899.949999999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001480.1900000001"/>
    <n v="673683.1299999998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3518642.5599999996"/>
    <n v="3498539.6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blank)"/>
    <s v="99 - MULTIPROVINCIAL"/>
    <n v="0"/>
    <n v="245000"/>
    <n v="24500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74748.4"/>
    <n v="245044.949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2245830.84"/>
    <n v="131850.289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2809000"/>
    <n v="10092141.6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2357216.41"/>
    <n v="11211736.84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81276521.549999997"/>
    <n v="63428759.149999999"/>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11224324"/>
    <n v="9733138.300000000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1843968"/>
    <n v="9663488.6099999994"/>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610265860.64999998"/>
    <n v="314983984.65000004"/>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73146373"/>
    <n v="1876124.6300000004"/>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65014334.5"/>
    <n v="45688698.50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7173449.5"/>
    <n v="685096.2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13997500"/>
    <n v="93172.80000000000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192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9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29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1787545.5999999996"/>
    <n v="740177.14"/>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144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1419557.899999999"/>
    <n v="402380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3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1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29272084.799999997"/>
    <n v="1555327.75"/>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86812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13786210"/>
    <n v="52236.83"/>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blank)"/>
    <s v="99 - MULTIPROVINCIAL"/>
    <n v="0"/>
    <n v="5100"/>
    <n v="5099.96"/>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0000"/>
    <n v="69861.6499999999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99001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321123"/>
    <n v="1873156.22"/>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330173483.75"/>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2170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41827202.63"/>
    <n v="92489468.659999982"/>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3902929"/>
    <n v="1354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26000000"/>
    <n v="24802798.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9089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483221042.94"/>
    <n v="464763079.6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15389484.73"/>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25823153.95"/>
    <n v="122749510.18000001"/>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203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4506306718.9299994"/>
    <n v="3486392922.879999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blank)"/>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704590292.29999995"/>
    <n v="637804894.0300003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636274973.94000006"/>
    <n v="528708063.6300001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blank)"/>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07662819.62"/>
    <n v="213686075.8399998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283256211.99000001"/>
    <n v="124021334.58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00963665.73"/>
    <n v="36720717.63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blank)"/>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60376872"/>
    <n v="32968365.33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blank)"/>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01893912.52"/>
    <n v="45542122.41999997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1700000"/>
    <n v="2832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blank)"/>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78439311.720000014"/>
    <n v="78248664.9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58773377.68"/>
    <n v="34180844.81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50 - CRÉDITO INTERNO"/>
    <s v="(blank)"/>
    <s v="99 - MULTIPROVINCIAL"/>
    <n v="0"/>
    <n v="12197013.08"/>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66199313.62"/>
    <n v="143590236.1299998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blank)"/>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94778305.310000002"/>
    <n v="48205521.14000000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1240019.370000005"/>
    <n v="28911321.55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5175501.300000004"/>
    <n v="18942862.6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blank)"/>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49783120.390000008"/>
    <n v="21148839.12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50 - CRÉDITO INTERNO"/>
    <s v="(blank)"/>
    <s v="99 - MULTIPROVINCIAL"/>
    <n v="0"/>
    <n v="35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8593010.3699999992"/>
    <n v="4811636.809999998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028946251.6000001"/>
    <n v="433825469.97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2053525.810000001"/>
    <n v="6554334.160000001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blank)"/>
    <s v="99 - MULTIPROVINCIAL"/>
    <n v="0"/>
    <n v="74755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5171018.47"/>
    <n v="2527338.04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409162875.94"/>
    <n v="215349519.62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68121096"/>
    <n v="675000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blank)"/>
    <s v="99 - MULTIPROVINCIAL"/>
    <n v="0"/>
    <n v="48475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blank)"/>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81651838.91999999"/>
    <n v="80322501.98000001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3365147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blank)"/>
    <s v="99 - MULTIPROVINCIAL"/>
    <n v="0"/>
    <n v="242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blank)"/>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112815170"/>
    <n v="101919165.66"/>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18828000"/>
    <n v="17560294.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5352297"/>
    <n v="14005906.98000000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8403000"/>
    <n v="5304189.7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400000"/>
    <n v="2279183.6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345500"/>
    <n v="871226.9400000000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3149000"/>
    <n v="1222949.2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250000"/>
    <n v="1682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400000"/>
    <n v="2807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000000"/>
    <n v="1307572.589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997655037.23000002"/>
    <n v="742026652.6400002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167846524"/>
    <n v="89872631.35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37467669.77000001"/>
    <n v="110458245.98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99884255"/>
    <n v="78050842.2899999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3754028.9000000004"/>
    <n v="1834290.169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11300000"/>
    <n v="943237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69223931.16"/>
    <n v="115673300.2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47048432.5"/>
    <n v="43891768.50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4882336.5"/>
    <n v="6229563.719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57028416.840000004"/>
    <n v="43540923.36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83848258"/>
    <n v="62471749.33999998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4919203"/>
    <n v="3745091.80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79277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2065064.029999999"/>
    <n v="9157024.67000000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0838173620.130001"/>
    <n v="8119046297.639996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38681390"/>
    <n v="142511127.6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6747431.1299999999"/>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896207"/>
    <n v="587883.329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9064653.29000002"/>
    <n v="203165132.81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944821883.9599998"/>
    <n v="1076547361.78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244294367.99000001"/>
    <n v="202331324.8599998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0000000"/>
    <n v="3432232.92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41862784.339999996"/>
    <n v="21282086.99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34348192.670000002"/>
    <n v="27940352.71000001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0299999.999999996"/>
    <n v="8667612.40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300000"/>
    <n v="4602005.8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1958840"/>
    <n v="830092.4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3200000"/>
    <n v="2000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72900000"/>
    <n v="1512587.6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1799999.999999996"/>
    <n v="5918284.22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000000"/>
    <n v="24959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4090050"/>
    <n v="463338.800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28350000"/>
    <n v="5439235.18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2558270"/>
    <n v="6627345.5500000017"/>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24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5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3700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66777700"/>
    <n v="50518028.03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0933814"/>
    <n v="7721842.060000000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0000000"/>
    <n v="9283967.080000001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44061688"/>
    <n v="142542688.3699999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1978800.5899999999"/>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25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2320000"/>
    <n v="22785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60689169.700000003"/>
    <n v="18401816.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65871875"/>
    <n v="40057999.19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8095041.5600000005"/>
    <n v="6111935.350000001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572822.80000000005"/>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14200000"/>
    <n v="2567867.759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30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730666"/>
    <n v="35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blank)"/>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5300000"/>
    <n v="2561996.180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4835537.2"/>
    <n v="4425983.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420824.34"/>
    <n v="10407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8990232.7800000012"/>
    <n v="48856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1"/>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3933"/>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5021047.55"/>
    <n v="2019363.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789945207.44000006"/>
    <n v="561911406.4199998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97200000"/>
    <n v="170301436.7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58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02906362"/>
    <n v="83745009.09999996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223890000"/>
    <n v="198778503.070000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0004144.120000001"/>
    <n v="18285142.42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9358319"/>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2059206.46"/>
    <n v="1722155.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35106829.039999999"/>
    <n v="25855913.21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10573638.530000001"/>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9360692"/>
    <n v="18555525.02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5100917.640000001"/>
    <n v="10204361.03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4737566.759999998"/>
    <n v="12131933.7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3525869.79"/>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52619703"/>
    <n v="47509866.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6428127.3300000001"/>
    <n v="4802231.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7063435.5"/>
    <n v="2414395.7299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13933241"/>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204164.6599999999"/>
    <n v="397683.6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11770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887414.7000000002"/>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4115448.18"/>
    <n v="3650659.04000000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10111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1788230.050000004"/>
    <n v="30114014.2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2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18929179.999999996"/>
    <n v="14617141.30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38954253.980000004"/>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2700000"/>
    <n v="2688200.06"/>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98010.710000000021"/>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67727043"/>
    <n v="48278815.21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6320000"/>
    <n v="4930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9711818"/>
    <n v="7314877.359999999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11568788"/>
    <n v="8923283.47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61486438.329999998"/>
    <n v="50621326.42999999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420962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8710237.4400000013"/>
    <n v="7592940.440000000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212842"/>
    <n v="949446.9199999999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700000"/>
    <n v="6814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600000"/>
    <n v="43483.7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1052022"/>
    <n v="601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1294281.33"/>
    <n v="15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415014.06"/>
    <n v="358511.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365000"/>
    <n v="26213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416444.1"/>
    <n v="335194.0999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4937"/>
    <n v="3462.12000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1051260"/>
    <n v="104996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010258.5"/>
    <n v="1747321.11"/>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3672000"/>
    <n v="3215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558834.12"/>
    <n v="490625.78000000009"/>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753220751.29000008"/>
    <n v="546708649.97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9898927"/>
    <n v="17259176.85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40548370"/>
    <n v="132622718.25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821074"/>
    <n v="568199.6799999999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6200000"/>
    <n v="3424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08034007.59"/>
    <n v="83132018.810000047"/>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37750000"/>
    <n v="32165306.57999999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932641.140000001"/>
    <n v="5178707.05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805986"/>
    <n v="3263536.09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24666096"/>
    <n v="18863715.7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6563878"/>
    <n v="53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30755000"/>
    <n v="17461162.459999993"/>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51777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5122870"/>
    <n v="13130162.1000000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22320096.459999993"/>
    <n v="5438083.12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22628224"/>
    <n v="6895813.6700000018"/>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51891024.53"/>
    <n v="13790103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8325884.4300000016"/>
    <n v="5795915.50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18674794.439999998"/>
    <n v="1286723.9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5039511.57"/>
    <n v="9884801.619999999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2225288.7000000002"/>
    <n v="62881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928685.27999999991"/>
    <n v="469004.2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68905.89000000013"/>
    <n v="298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6894220.1900000004"/>
    <n v="1240787.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88362.34"/>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915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3092095.6899999995"/>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208035.0099999999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51801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372919.81"/>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41078303.340000004"/>
    <n v="192509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3272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52503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5919865.8300000001"/>
    <n v="1171503.430000000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4695171.33"/>
    <n v="3361610.000000000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762581.17999999993"/>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16075709"/>
    <n v="804750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425250000"/>
    <n v="223433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2168089.15"/>
    <n v="1230084.98"/>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99 - MULTIPROVINCIAL"/>
    <n v="0"/>
    <n v="1500000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358407533"/>
    <n v="335383447.61000001"/>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4859014"/>
    <n v="3012312.899999999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blank)"/>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blank)"/>
    <s v="99 - MULTIPROVINCIAL"/>
    <n v="0"/>
    <n v="2550141.48"/>
    <n v="2308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blank)"/>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88960488"/>
    <n v="52504830.64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6000000"/>
    <n v="44408595.900000006"/>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130822611"/>
    <n v="104179879.0099999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7794480"/>
    <n v="53537931.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2127954.44"/>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68764000"/>
    <n v="62059677.309999995"/>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blank)"/>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4702"/>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blank)"/>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65000"/>
    <n v="351240.91999999993"/>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03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blank)"/>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blank)"/>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572172"/>
    <n v="11832674.810000001"/>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blank)"/>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6284908"/>
    <n v="731818.1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blank)"/>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75316990"/>
    <n v="144240204.44"/>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50 - CRÉDITO INTERNO"/>
    <s v="(blank)"/>
    <s v="99 - MULTIPROVINCIAL"/>
    <n v="0"/>
    <n v="56947975"/>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40920967.849999994"/>
    <n v="369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6085000"/>
    <n v="11135399.239999998"/>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blank)"/>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3148726806"/>
    <n v="2622122329.65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65681229"/>
    <n v="451726087.41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443078936"/>
    <n v="364416181.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1251146"/>
    <n v="526413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6665680"/>
    <n v="4018623.5700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209985014"/>
    <n v="190678444.9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21156423"/>
    <n v="12178796.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50000000"/>
    <n v="13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71652000"/>
    <n v="45741999.76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95958000"/>
    <n v="80733314.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8050675"/>
    <n v="15717963.6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7663000"/>
    <n v="15534499.04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1560000"/>
    <n v="59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967394"/>
    <n v="172000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75000"/>
    <n v="159552.50999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57447700"/>
    <n v="218676890.15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16409378"/>
    <n v="10137763.15000000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500000"/>
    <n v="29875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5000000"/>
    <n v="14928313.660000004"/>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3700000"/>
    <n v="172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1200000"/>
    <n v="1098408.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1900000"/>
    <n v="1033166.7000000001"/>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175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900000"/>
    <n v="24227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2220000"/>
    <n v="458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830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200000"/>
    <n v="196349.5"/>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464178340"/>
    <n v="378567779.61000019"/>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51546756"/>
    <n v="41684891.68"/>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6926642"/>
    <n v="41853136.210000001"/>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64415322"/>
    <n v="52392428.829999998"/>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6953244"/>
    <n v="5830059.8699999992"/>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5361730"/>
    <n v="11824850.45999999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188508"/>
    <n v="1110470.8999999999"/>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6857098"/>
    <n v="4768082.9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blank)"/>
    <s v="99 - MULTIPROVINCIAL"/>
    <n v="0"/>
    <n v="1500000"/>
    <n v="0"/>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277032"/>
    <n v="2790085.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129073"/>
    <n v="13102891.61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0605780"/>
    <n v="9195446.3800000008"/>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4063128"/>
    <n v="3357155.2"/>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1278091"/>
    <n v="11965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2470374"/>
    <n v="1632756.6200000003"/>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315037"/>
    <n v="857317.28"/>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893265"/>
    <n v="9066383.470000000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786099"/>
    <n v="643852.679999999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41734603"/>
    <n v="31842521.28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1231908"/>
    <n v="6409834.5800000029"/>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2194400"/>
    <n v="8763225.559999998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2777600"/>
    <n v="2031056.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730857"/>
    <n v="1314811.1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760092"/>
    <n v="585313.680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72571.140000000029"/>
    <n v="353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2071893.3599999999"/>
    <n v="1596189.44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495434.6399999999"/>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750000"/>
    <n v="657375.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397396"/>
    <n v="27004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849348"/>
    <n v="642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1864238"/>
    <n v="723306.0299999999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63000"/>
    <n v="1464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157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14398701"/>
    <n v="88042113.28999999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20943562"/>
    <n v="20006000.01000000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5471737"/>
    <n v="12945881.46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4203678"/>
    <n v="3255915.13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570627"/>
    <n v="498248.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3568810"/>
    <n v="2003393.8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612800"/>
    <n v="54457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3211202"/>
    <n v="1653086.4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3580708"/>
    <n v="2794427.270000000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2914367"/>
    <n v="1224009.36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838669"/>
    <n v="1130269.0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016010"/>
    <n v="469073.2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433275"/>
    <n v="390125.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349285"/>
    <n v="345278.7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250091"/>
    <n v="118598.8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72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152483"/>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179141"/>
    <n v="165721.1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5156858"/>
    <n v="3139398.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2805947.0000000005"/>
    <n v="2027776.780000000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40336979.350000001"/>
    <n v="30044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452000"/>
    <n v="1210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5578402"/>
    <n v="4527678.0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449606"/>
    <n v="1427754.730000000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283306.65000000002"/>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0118000"/>
    <n v="29170321.31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4787000"/>
    <n v="4366839.569999998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5200000"/>
    <n v="2472673"/>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713600000"/>
    <n v="2082803213.42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270000000"/>
    <n v="188474228.3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84000000"/>
    <n v="219242736.0199998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000000"/>
    <n v="7097883.4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0000000"/>
    <n v="54224948.75000000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blank)"/>
    <s v="99 - MULTIPROVINCIAL"/>
    <n v="0"/>
    <n v="68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6500000"/>
    <n v="4862082.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600000"/>
    <n v="284082.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10000000"/>
    <n v="1697182.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50000000"/>
    <n v="3576414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blank)"/>
    <s v="99 - MULTIPROVINCIAL"/>
    <n v="0"/>
    <n v="932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455195993"/>
    <n v="404925517.13"/>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30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0008507"/>
    <n v="2900608.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blank)"/>
    <s v="99 - MULTIPROVINCIAL"/>
    <n v="0"/>
    <n v="4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810932354"/>
    <n v="566950282.29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240000000"/>
    <n v="66041743.35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305200000"/>
    <n v="300094526.32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71000000"/>
    <n v="311782570.79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44000000"/>
    <n v="83552662.84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08800000"/>
    <n v="185848674.2300001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42330902"/>
    <n v="17845004.48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115000000"/>
    <n v="32932593.7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80000000"/>
    <n v="163010182.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66665000"/>
    <n v="53493442.1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43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110235000"/>
    <n v="52271336.62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12000000"/>
    <n v="109326410.02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67000000"/>
    <n v="44948513.57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9874965"/>
    <n v="65066892.04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00000"/>
    <n v="54394845.76000001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62665527"/>
    <n v="17510430.97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2050000"/>
    <n v="8920207.050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8000000"/>
    <n v="4591052.760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45000000"/>
    <n v="24313179.1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21000000"/>
    <n v="14817214.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600000"/>
    <n v="169768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3850000"/>
    <n v="1441469.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8300000"/>
    <n v="2079305.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42900000"/>
    <n v="21607534.15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47510290"/>
    <n v="16843691.750000004"/>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29400000"/>
    <n v="88695662.79999998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2000000"/>
    <n v="13532980.03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230117855.32999998"/>
    <n v="191064082.5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39169398.670000002"/>
    <n v="38349398.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9227674"/>
    <n v="26283194.05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7846325.7800000003"/>
    <n v="7421821.970000000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2437483.2199999997"/>
    <n v="1968698.2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2100000"/>
    <n v="1736492.5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78300"/>
    <n v="153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8253575.560000002"/>
    <n v="14971119.69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878710.11"/>
    <n v="340370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7926.06"/>
    <n v="2399916.00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6308757.4500000002"/>
    <n v="4132991.62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5683666.1699999999"/>
    <n v="3738997.5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5220881.58"/>
    <n v="4127584.5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419836"/>
    <n v="3934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59057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3216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562639.70000000019"/>
    <n v="401574.3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4953292.8999999994"/>
    <n v="3514243.1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3864829.84"/>
    <n v="14551140.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9706086.4399999995"/>
    <n v="5808064.83999999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083319513.6999998"/>
    <n v="896629990.4100000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97550300"/>
    <n v="187023046.3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46507709.30000001"/>
    <n v="132992256.43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742500000"/>
    <n v="691684915.92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000000"/>
    <n v="889743.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521501.4"/>
    <n v="421157.3999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59100000"/>
    <n v="35645864.89999999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11842455.74"/>
    <n v="2590971.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310894241.24999994"/>
    <n v="307347798.3200000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713610195.10000002"/>
    <n v="619416044.4599999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732066051"/>
    <n v="1148998230.11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80670148.49000001"/>
    <n v="163901088.50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240000000"/>
    <n v="184673568.18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603982.3599999994"/>
    <n v="2145235.279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3650000"/>
    <n v="2407350.9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2650000"/>
    <n v="2470309.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7323174.4500000002"/>
    <n v="5833775.990000001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766408.5899999999"/>
    <n v="1592066.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30000000"/>
    <n v="27940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9857254.8800000008"/>
    <n v="2551634.489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2015140.43"/>
    <n v="13317315.30000000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38582904.159999996"/>
    <n v="24831090.9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127000000"/>
    <n v="68729422.409999996"/>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50000000"/>
    <n v="264660747.13000005"/>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87839404"/>
    <n v="155020057.97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9103800"/>
    <n v="27039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5938780"/>
    <n v="23167662.61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3967451.1500000004"/>
    <n v="2981218.19000000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73592.01"/>
    <n v="173527.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8276221.0900000008"/>
    <n v="7770199.72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198568.29"/>
    <n v="1321163.5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5543142.8800000008"/>
    <n v="338901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71619.46"/>
    <n v="93584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610991.67999999993"/>
    <n v="461426.9799999999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694255"/>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327602.39"/>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631375.64999999991"/>
    <n v="631375.6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6866570.7100000009"/>
    <n v="68003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736006.65"/>
    <n v="1323193.5100000002"/>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36153198"/>
    <n v="154764303.57000002"/>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77763442"/>
    <n v="39975408.979999989"/>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25540000"/>
    <n v="20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24002279"/>
    <n v="114221998.78999999"/>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28453027"/>
    <n v="21894376.649999995"/>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8778000"/>
    <n v="6346660.16999999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9906000"/>
    <n v="3927352.34"/>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7950000"/>
    <n v="1663213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228016"/>
    <n v="12082088.10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15677399"/>
    <n v="10319451.079999998"/>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26385000"/>
    <n v="25117777.449999999"/>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8603000"/>
    <n v="11468379.590000005"/>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1059000"/>
    <n v="121186249.12"/>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21555041"/>
    <n v="17421260.569999997"/>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1580000"/>
    <n v="1142286.2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1371500"/>
    <n v="932834.41999999993"/>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1712000"/>
    <n v="1013103.5400000002"/>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437000"/>
    <n v="47861.46000000000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487174"/>
    <n v="216444.8400000000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15563983"/>
    <n v="9778653.8499999996"/>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7580496"/>
    <n v="6471016.950000000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2829425"/>
    <n v="214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385305"/>
    <n v="8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417370"/>
    <n v="326054.55000000005"/>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99040"/>
    <n v="12843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blank)"/>
    <s v="99 - MULTIPROVINCIAL"/>
    <n v="0"/>
    <n v="250000"/>
    <n v="226226.3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818313734"/>
    <n v="639725903.7499997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707110425"/>
    <n v="597424167.61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48492613"/>
    <n v="137886982.86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200479061"/>
    <n v="158387698.6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000000"/>
    <n v="764234.2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500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26303470"/>
    <n v="95462930.95999991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99925405"/>
    <n v="88637881.65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47939629"/>
    <n v="22317633.7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5497300"/>
    <n v="23552803.64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199250000"/>
    <n v="74273000.8899999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286445.14999999991"/>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36060000"/>
    <n v="26665211.61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41900000"/>
    <n v="5326596.85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44584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284822520"/>
    <n v="213004262.52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90812470"/>
    <n v="84459370.04999998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330000"/>
    <n v="426951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67600000"/>
    <n v="19641982.840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80722400"/>
    <n v="15589835.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399442"/>
    <n v="48654775.87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9275030.5"/>
    <n v="22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58800000"/>
    <n v="25689685.56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6100000"/>
    <n v="2077862.09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43000000"/>
    <n v="14896695.0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750000"/>
    <n v="33867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124168200"/>
    <n v="38878456.6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64101177"/>
    <n v="8084947.87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77721176"/>
    <n v="14515623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43564960"/>
    <n v="36832025.4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47700429"/>
    <n v="33744096.93000000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7989341"/>
    <n v="4807711.9199999943"/>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6081060"/>
    <n v="5597490.649999996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6112000"/>
    <n v="4773004.499999998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23148000"/>
    <n v="201740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889554"/>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785900"/>
    <n v="569903.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504100"/>
    <n v="382788.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22472623"/>
    <n v="88915800.02000001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43277158"/>
    <n v="35198336.16000000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3042357.84"/>
    <n v="2214889.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39000"/>
    <n v="174498.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076103.44"/>
    <n v="245919.4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3313448.800000001"/>
    <n v="13091167.96999999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3926983.76"/>
    <n v="2383036.339999999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blank)"/>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blank)"/>
    <s v="99 - MULTIPROVINCIAL"/>
    <n v="0"/>
    <n v="605000"/>
    <n v="603086.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93779969"/>
    <n v="78801362.8099999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13606200"/>
    <n v="12858730.14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2595000"/>
    <n v="11453271.14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6440000"/>
    <n v="5164669.51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1400000"/>
    <n v="1113154.93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900000"/>
    <n v="265821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5471000"/>
    <n v="4782053.210000000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850000"/>
    <n v="5685544.60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14750300"/>
    <n v="11579239.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296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370000"/>
    <n v="330009.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32005345"/>
    <n v="30855139.6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38250000"/>
    <n v="29734866.11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500000"/>
    <n v="497727.5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6405000"/>
    <n v="5758500.0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83347516"/>
    <n v="62737725.80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5734533"/>
    <n v="14946344.44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80000"/>
    <n v="110116.52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7929881.9800000004"/>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1421573"/>
    <n v="9401493.490000002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4052000"/>
    <n v="3768054.35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405764.47"/>
    <n v="915761.1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012949"/>
    <n v="714576.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15297624.41"/>
    <n v="14140679.59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593370.89999999991"/>
    <n v="593370.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blank)"/>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2484391.3999999994"/>
    <n v="806300.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1651735"/>
    <n v="152603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1458192.8299999998"/>
    <n v="1413066.430000000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6931779.0099999998"/>
    <n v="4324796.97000000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319000"/>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403334.2"/>
    <n v="317899.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3605000"/>
    <n v="3389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693938.45"/>
    <n v="1992307.6199999999"/>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51018350"/>
    <n v="38430199.12999999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10571850"/>
    <n v="10003966.6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7361523"/>
    <n v="5756615.589999999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2223000"/>
    <n v="1943150.180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600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7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765000"/>
    <n v="486970.1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3181977"/>
    <n v="2645838.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500000"/>
    <n v="475114.41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250000"/>
    <n v="137844.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100000"/>
    <n v="98503.07999999998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14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4900000"/>
    <n v="44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400000"/>
    <n v="1038262.7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872651600"/>
    <n v="713616485.93999994"/>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50500000"/>
    <n v="133431287.30000004"/>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72000000"/>
    <n v="59130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08500000"/>
    <n v="100607634.41999997"/>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80802000"/>
    <n v="70272679.119999975"/>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blank)"/>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79511067.17000008"/>
    <n v="420742664.8600000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435271926.8"/>
    <n v="780381241.10000026"/>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1610000"/>
    <n v="13851966.13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93530109"/>
    <n v="156638583.24000001"/>
  </r>
  <r>
    <s v="2025"/>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blank)"/>
    <s v="99 - MULTIPROVINCIAL"/>
    <n v="0"/>
    <n v="12000000"/>
    <n v="0"/>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33300000"/>
    <n v="31537542.030000001"/>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7171295"/>
    <n v="890881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2596516"/>
    <n v="23231512.810000006"/>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blank)"/>
    <s v="99 - MULTIPROVINCIAL"/>
    <n v="0"/>
    <n v="9700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27300000"/>
    <n v="22563643.01000000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300000"/>
    <n v="1655250.65"/>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5832938.0800000001"/>
    <n v="2287997.7799999998"/>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4698313.1999999993"/>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4790880.9399999995"/>
    <n v="1667634.9999999998"/>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964312.39999999991"/>
    <n v="221969.4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40968044.880000003"/>
    <n v="27080737.28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5309428.590000004"/>
    <n v="7383146.280000000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351300000"/>
    <n v="259053528.24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2100000"/>
    <n v="20186582.5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9500000"/>
    <n v="16440778.93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50000"/>
    <n v="2335745.999999999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2700000"/>
    <n v="6042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20500000"/>
    <n v="13465796.69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1600000"/>
    <n v="662349.88000000012"/>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16910000"/>
    <n v="12010969.71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8400000"/>
    <n v="36010804.45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67300000"/>
    <n v="28793863.10999998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310000"/>
    <n v="3895258.110000001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4950000"/>
    <n v="6892254.2599999988"/>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100000"/>
    <n v="1001124.13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40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920000"/>
    <n v="351398.14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31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4690000"/>
    <n v="1486926.5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0790000"/>
    <n v="5332612.4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6670000"/>
    <n v="5232608.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5564620218"/>
    <n v="487592288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700000"/>
    <n v="641666.64999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1020531223"/>
    <n v="9879504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85382184"/>
    <n v="261600335.34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7236257"/>
    <n v="341332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6000000"/>
    <n v="5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869864405"/>
    <n v="7970535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72897196"/>
    <n v="329039944.02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7800000"/>
    <n v="6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7480169"/>
    <n v="31233474.19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2000000"/>
    <n v="1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3400000"/>
    <n v="11166666.68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33410000"/>
    <n v="1111725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7916000"/>
    <n v="2558967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15837602"/>
    <n v="96529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42446699"/>
    <n v="407247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9873800"/>
    <n v="8222088.43000000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78682987"/>
    <n v="13401686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68867353"/>
    <n v="57389460.80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2510679"/>
    <n v="10425565.81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30247222"/>
    <n v="3002247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461802648"/>
    <n v="369763237.90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6880000"/>
    <n v="5733333.3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34743946"/>
    <n v="28948316.1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275866"/>
    <n v="1063221.61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5762449"/>
    <n v="13133985.30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4811653"/>
    <n v="12337671.9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77340775"/>
    <n v="314436479.240000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230000369"/>
    <n v="190267787.88000026"/>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459126275"/>
    <n v="133787737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23859000"/>
    <n v="21690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21676327"/>
    <n v="19705751"/>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8714088"/>
    <n v="798791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69484140"/>
    <n v="6369379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335921739"/>
    <n v="289935918"/>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334540078"/>
    <n v="258152846.5199999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60354642"/>
    <n v="57046869.0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22994201"/>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47050940"/>
    <n v="38375787.45000003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24050000"/>
    <n v="24048516.77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2077300"/>
    <n v="1933346.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5500000"/>
    <n v="4970663.26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150000"/>
    <n v="2125129.4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38528686.670000002"/>
    <n v="33775340.0500000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4087000"/>
    <n v="4037460.73000000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737462"/>
    <n v="5007897.01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2830192"/>
    <n v="11745520.46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2921571"/>
    <n v="9889519.58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2729039"/>
    <n v="2016875.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312536"/>
    <n v="65535.240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608726"/>
    <n v="230650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6823"/>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421639"/>
    <n v="351761.99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30044"/>
    <n v="25482.539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8135000"/>
    <n v="6508937.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6200256"/>
    <n v="5665244.240000001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554403"/>
    <n v="554402.6999999999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1000000"/>
    <n v="155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4972874"/>
    <n v="779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1207851"/>
    <n v="10478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2665437.69"/>
    <n v="19865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70 - DONACION EXTERNA"/>
    <s v="(blank)"/>
    <s v="99 - MULTIPROVINCIAL"/>
    <n v="0"/>
    <n v="148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1522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541565"/>
    <n v="1615883.9"/>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1486415"/>
    <n v="967049.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6324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71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7643856"/>
    <n v="191230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blank)"/>
    <s v="99 - MULTIPROVINCIAL"/>
    <n v="0"/>
    <n v="4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91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blank)"/>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70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404000"/>
    <n v="40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210001"/>
    <n v="2100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1047000"/>
    <n v="985223.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198431.2"/>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400000"/>
    <n v="3306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22672268"/>
    <n v="12627996.460000001"/>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5390115"/>
    <n v="40528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2182078"/>
    <n v="2121562.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50000"/>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1000000"/>
    <n v="8743515.410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3217597"/>
    <n v="30144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1008506"/>
    <n v="641397.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732809"/>
    <n v="2629264.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1913166"/>
    <n v="23915755.2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570845.85999999987"/>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7200000"/>
    <n v="7097121.12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4315000"/>
    <n v="3356668.92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2692796"/>
    <n v="2008225.45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4195455"/>
    <n v="4188111.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4549055"/>
    <n v="3648992.97999999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781716.49"/>
    <n v="779715.5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7708278"/>
    <n v="7532515.06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571000"/>
    <n v="432742.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677689"/>
    <n v="658762.8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400000"/>
    <n v="347514.3000000000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52099"/>
    <n v="234562.2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8012410"/>
    <n v="6146435.559999998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4291639"/>
    <n v="4143584.4200000004"/>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455000"/>
    <n v="12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97532"/>
    <n v="181883.0500000000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766487611.33000004"/>
    <n v="657364603.69999993"/>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165217475.67000002"/>
    <n v="152206611.06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07189462"/>
    <n v="97343917.420000032"/>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07072241"/>
    <n v="86145081.460000008"/>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8933270"/>
    <n v="10535638.17"/>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12510500"/>
    <n v="11340045.54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7693935"/>
    <n v="6107851.049999998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36229144"/>
    <n v="11072605.84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5576318"/>
    <n v="12972772.35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12989324"/>
    <n v="4380341.3099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77128477"/>
    <n v="116321711.06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55768216"/>
    <n v="33687394.56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4178216"/>
    <n v="2736009.69"/>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2173707"/>
    <n v="119066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698689"/>
    <n v="942297.44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68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879637"/>
    <n v="546628.12"/>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6859228"/>
    <n v="17842933.66"/>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7918168"/>
    <n v="9882022.41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8608607"/>
    <n v="72818839.239999995"/>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13819510"/>
    <n v="12746677.1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1439052"/>
    <n v="10007331.630000001"/>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blank)"/>
    <s v="99 - MULTIPROVINCIAL"/>
    <n v="0"/>
    <n v="128000"/>
    <n v="34695.0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389400"/>
    <n v="3245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650508"/>
    <n v="39561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478414"/>
    <n v="4779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10492"/>
    <n v="1765210.0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10000"/>
    <n v="129916.3500000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21397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4489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59614338"/>
    <n v="39960868.64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8482967"/>
    <n v="30077868.3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5160226"/>
    <n v="9411871.97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7528200"/>
    <n v="6004820.330000001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6003131"/>
    <n v="4604947.83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761000"/>
    <n v="23302901.04999998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770500"/>
    <n v="294512.1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1292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161000"/>
    <n v="899965.1700000001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2135177"/>
    <n v="4275493.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2244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2199000"/>
    <n v="641422.1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650500"/>
    <n v="444958.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30000"/>
    <n v="1240914.1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666500"/>
    <n v="427553.4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5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50500"/>
    <n v="449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137000"/>
    <n v="15860.02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4405000"/>
    <n v="3610490.55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190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794000"/>
    <n v="2412430.50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516735177"/>
    <n v="388383217.30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81784483"/>
    <n v="79153786.87999999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68387076"/>
    <n v="59097500.74999997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37745000"/>
    <n v="34819593.13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2"/>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710113"/>
    <n v="607032.9700000000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342185"/>
    <n v="142607.8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2139656"/>
    <n v="1671347.25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8571.51"/>
    <n v="288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1304267"/>
    <n v="1145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8290134.0499999998"/>
    <n v="2558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1026000"/>
    <n v="125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951905"/>
    <n v="3606236.469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blank)"/>
    <s v="99 - MULTIPROVINCIAL"/>
    <n v="0"/>
    <n v="5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401818.64"/>
    <n v="240181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952436.35"/>
    <n v="2068975.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6915525.8200000003"/>
    <n v="526733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2463722.81"/>
    <n v="1730124.7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4407500"/>
    <n v="3563758.32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462734.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915058.89"/>
    <n v="648485.180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705618"/>
    <n v="14467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78894"/>
    <n v="4139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263051.80000000005"/>
    <n v="1917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00794.74"/>
    <n v="378646.13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37536"/>
    <n v="37533.7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64471.200000000012"/>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10249.55"/>
    <n v="310249.51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31034.18"/>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8369800.0399999991"/>
    <n v="4002400.030000000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353089.32"/>
    <n v="67916.0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4899392.199999999"/>
    <n v="1906235.84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765218.5199999998"/>
    <n v="1216611.280000000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213910832.21000001"/>
    <n v="161603588.8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4349841.289999999"/>
    <n v="1877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9941007.5"/>
    <n v="24646286.77000000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44833890.920000002"/>
    <n v="40639176.60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4581000"/>
    <n v="1230809.9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2529024"/>
    <n v="1689371.4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312750"/>
    <n v="245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175000"/>
    <n v="162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3636464.9"/>
    <n v="969797.2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107859.46999999997"/>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7537025.8400000008"/>
    <n v="4686586.4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870418.01"/>
    <n v="1757737.2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3491373.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393257.62"/>
    <n v="22550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4180774.6"/>
    <n v="2479763.2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772769.22000000009"/>
    <n v="772769.2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blank)"/>
    <s v="99 - MULTIPROVINCIAL"/>
    <n v="0"/>
    <n v="1085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328192.70999999996"/>
    <n v="203346.7100000000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1102707.06"/>
    <n v="366066.6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blank)"/>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blank)"/>
    <s v="99 - MULTIPROVINCIAL"/>
    <n v="0"/>
    <n v="29276"/>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446182.65999999968"/>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24186.13"/>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6176369.4400000004"/>
    <n v="360788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332127.74"/>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859204.2799999998"/>
    <n v="236268.3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660073.2200000002"/>
    <n v="871311.43"/>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272653945.36000007"/>
    <n v="210114557.05999997"/>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53958378.759999998"/>
    <n v="49575717.829999998"/>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37523555.839999996"/>
    <n v="29652958.549999997"/>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1200745.57"/>
    <n v="17550362.109999999"/>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6648815.6299999999"/>
    <n v="1432095.95"/>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231401.499999998"/>
    <n v="9777744.8200000003"/>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2000691.7000000002"/>
    <n v="1727982.5099999998"/>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9137296.68"/>
    <n v="13247475.840000002"/>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51126.9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5692701.4900000012"/>
    <n v="2137728.56"/>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35911957.460000016"/>
    <n v="17733459.88000000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4658349.9999999972"/>
    <n v="2379076.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1579669.36"/>
    <n v="1037403.38"/>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1080014.2"/>
    <n v="916410.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817090.90999999992"/>
    <n v="482151.08999999997"/>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795435.93"/>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1295659.8500000001"/>
    <n v="42314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12001144.25"/>
    <n v="6090699.0099999998"/>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7768720.6399999987"/>
    <n v="4872857.599999998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5883508"/>
    <n v="3763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89447"/>
    <n v="347361.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1000000"/>
    <n v="184765.68"/>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1000000"/>
    <n v="10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7600000"/>
    <n v="6470787.96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1400000"/>
    <n v="1336550.2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10880960"/>
    <n v="7031035.08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9066339"/>
    <n v="6987348.1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blank)"/>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1400000"/>
    <n v="39644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blank)"/>
    <s v="99 - MULTIPROVINCIAL"/>
    <n v="0"/>
    <n v="58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76255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blank)"/>
    <s v="99 - MULTIPROVINCIAL"/>
    <n v="0"/>
    <n v="131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12132125"/>
    <n v="10008628.5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20 - FONDOS CON DESTINO ESPECÍFICO"/>
    <s v="(blank)"/>
    <s v="99 - MULTIPROVINCIAL"/>
    <n v="0"/>
    <n v="215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8192353"/>
    <n v="5450846.98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2441275"/>
    <n v="1323179.7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blank)"/>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2005482"/>
    <n v="702556.4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9003394"/>
    <n v="6674653.970000000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blank)"/>
    <s v="99 - MULTIPROVINCIAL"/>
    <n v="0"/>
    <n v="5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713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20 - FONDOS CON DESTINO ESPECÍFICO"/>
    <s v="(blank)"/>
    <s v="99 - MULTIPROVINCIAL"/>
    <n v="0"/>
    <n v="8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20 - FONDOS CON DESTINO ESPECÍFICO"/>
    <s v="(blank)"/>
    <s v="99 - MULTIPROVINCIAL"/>
    <n v="0"/>
    <n v="1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276125956"/>
    <n v="207770699.94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5445000"/>
    <n v="442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1645578"/>
    <n v="866962.1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907197"/>
    <n v="1664082.7300000007"/>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765840"/>
    <n v="667114.6799999999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20 - FONDOS CON DESTINO ESPECÍFICO"/>
    <s v="(blank)"/>
    <s v="99 - MULTIPROVINCIAL"/>
    <n v="0"/>
    <n v="65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500000"/>
    <n v="25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20 - FONDOS CON DESTINO ESPECÍFICO"/>
    <s v="(blank)"/>
    <s v="99 - MULTIPROVINCIAL"/>
    <n v="0"/>
    <n v="22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20 - FONDOS CON DESTINO ESPECÍFICO"/>
    <s v="(blank)"/>
    <s v="99 - MULTIPROVINCIAL"/>
    <n v="0"/>
    <n v="2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4159728"/>
    <n v="15512851.38999999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0512917"/>
    <n v="25168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7480641"/>
    <n v="4591716.7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711407"/>
    <n v="1909936.610000000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4345138"/>
    <n v="3827630.300000001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blank)"/>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8993920"/>
    <n v="5336205.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20 - FONDOS CON DESTINO ESPECÍFICO"/>
    <s v="(blank)"/>
    <s v="99 - MULTIPROVINCIAL"/>
    <n v="0"/>
    <n v="1475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300000"/>
    <n v="149952.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828850"/>
    <n v="162425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3844900"/>
    <n v="3295382.30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57787244"/>
    <n v="46291748.46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9826042"/>
    <n v="16298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10850491"/>
    <n v="10367381.8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8569119"/>
    <n v="6690763.60999999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2888868"/>
    <n v="2496757.73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3632000"/>
    <n v="24663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2933000"/>
    <n v="12522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20 - FONDOS CON DESTINO ESPECÍFICO"/>
    <s v="(blank)"/>
    <s v="99 - MULTIPROVINCIAL"/>
    <n v="0"/>
    <n v="5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2303182"/>
    <n v="73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blank)"/>
    <s v="99 - MULTIPROVINCIAL"/>
    <n v="0"/>
    <n v="1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502510"/>
    <n v="347631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20 - FONDOS CON DESTINO ESPECÍFICO"/>
    <s v="(blank)"/>
    <s v="99 - MULTIPROVINCIAL"/>
    <n v="0"/>
    <n v="3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2103320"/>
    <n v="20075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9000"/>
    <n v="428995.22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800280"/>
    <n v="204341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blank)"/>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92400"/>
    <n v="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3600000"/>
    <n v="36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42685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369709"/>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blank)"/>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7000000"/>
    <n v="3337424.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327366"/>
    <n v="12349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1162162"/>
    <n v="1134604.8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992500"/>
    <n v="25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926100"/>
    <n v="48279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427685"/>
    <n v="375346.48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35952685"/>
    <n v="26408971.5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685500"/>
    <n v="9031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6491400"/>
    <n v="34261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4706949"/>
    <n v="3537485.930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60866"/>
    <n v="137060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blank)"/>
    <s v="99 - MULTIPROVINCIAL"/>
    <n v="0"/>
    <n v="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45000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1575000"/>
    <n v="152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blank)"/>
    <s v="99 - MULTIPROVINCIAL"/>
    <n v="0"/>
    <n v="3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7690810"/>
    <n v="42941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2309000"/>
    <n v="956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221046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blank)"/>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20972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271796"/>
    <n v="931783.849999999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3414733"/>
    <n v="719427.559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436748624"/>
    <n v="350907163.329999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649483"/>
    <n v="41518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123070653"/>
    <n v="118519298.92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34605412"/>
    <n v="27597803.15999995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6647188"/>
    <n v="6020652.10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0"/>
    <n v="10779250"/>
    <n v="9649585.2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1124342"/>
    <n v="6714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11691475"/>
    <n v="11088474.7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8719750"/>
    <n v="4130629.2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20243894"/>
    <n v="12649123.9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blank)"/>
    <s v="99 - MULTIPROVINCIAL"/>
    <n v="0"/>
    <n v="5000000"/>
    <n v="646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4476000"/>
    <n v="1738392.2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10152659"/>
    <n v="10051100.9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blank)"/>
    <s v="99 - MULTIPROVINCIAL"/>
    <n v="0"/>
    <n v="529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11108433"/>
    <n v="97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20 - FONDOS CON DESTINO ESPECÍFICO"/>
    <s v="(blank)"/>
    <s v="99 - MULTIPROVINCIAL"/>
    <n v="0"/>
    <n v="1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473924"/>
    <n v="414481.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20 - FONDOS CON DESTINO ESPECÍFICO"/>
    <s v="(blank)"/>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20 - FONDOS CON DESTINO ESPECÍFICO"/>
    <s v="(blank)"/>
    <s v="99 - MULTIPROVINCIAL"/>
    <n v="0"/>
    <n v="1348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8276474"/>
    <n v="2615422.78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108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373972181"/>
    <n v="320478153.08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88402648"/>
    <n v="745672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32923222"/>
    <n v="32239941.94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1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38328033"/>
    <n v="33615753.41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2913516"/>
    <n v="11426967.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3000000"/>
    <n v="2015421.03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657728"/>
    <n v="657394.1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4513814"/>
    <n v="33315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1930000"/>
    <n v="66983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494508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20 - FONDOS CON DESTINO ESPECÍFICO"/>
    <s v="(blank)"/>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4140000"/>
    <n v="41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2842297"/>
    <n v="2446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159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694137"/>
    <n v="92432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20 - FONDOS CON DESTINO ESPECÍFICO"/>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500000"/>
    <n v="1360484.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9576420"/>
    <n v="6326072.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782917"/>
    <n v="402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3700289"/>
    <n v="1350345.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543011"/>
    <n v="791154.199999999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778000"/>
    <n v="615596.119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1951104"/>
    <n v="1354534.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3447000"/>
    <n v="1171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20 - FONDOS CON DESTINO ESPECÍFICO"/>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540000"/>
    <n v="1254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661640"/>
    <n v="4598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755804179"/>
    <n v="590162178.9099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397832168"/>
    <n v="331732466.67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31929536"/>
    <n v="182622210.94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02124757"/>
    <n v="85509849.73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55990145"/>
    <n v="50369662.3299999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62654944"/>
    <n v="59109121.300000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6975135"/>
    <n v="1744060.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9320750"/>
    <n v="18646004.55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16500000"/>
    <n v="16454935.3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7642900"/>
    <n v="22003759.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67631367"/>
    <n v="57841982.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blank)"/>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3658050"/>
    <n v="113658049.04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20140000"/>
    <n v="10328123.4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49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3478339"/>
    <n v="35643644.28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3890559"/>
    <n v="254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4144234"/>
    <n v="2803236.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9493330"/>
    <n v="268206.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799798"/>
    <n v="137662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645200"/>
    <n v="2455914.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3294731"/>
    <n v="2393050.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590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1609730"/>
    <n v="372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blank)"/>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78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93500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647931"/>
    <n v="485608.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553359"/>
    <n v="170600.86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117122417"/>
    <n v="80947219.70000001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2432500"/>
    <n v="7561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95697079"/>
    <n v="55989710.3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9062241"/>
    <n v="2049107.3299999998"/>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4118872"/>
    <n v="3539089.530000000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927084"/>
    <n v="3185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2789700"/>
    <n v="1475091.9100000001"/>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559263"/>
    <n v="479838.4200000000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5543350"/>
    <n v="915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1000000"/>
    <n v="231184.9900000000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9320327"/>
    <n v="5500058.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3270000"/>
    <n v="25837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43390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300000"/>
    <n v="289794.03000000003"/>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6822042"/>
    <n v="5179814.529999999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9736674"/>
    <n v="366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43787667"/>
    <n v="3669887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643548"/>
    <n v="410085.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6162273"/>
    <n v="5555355.16999999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59200"/>
    <n v="54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8729048"/>
    <n v="15186511.2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4275000"/>
    <n v="1158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5760729"/>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2969326"/>
    <n v="2084429.6799999997"/>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2040000"/>
    <n v="1747777.75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9792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345265"/>
    <n v="20283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18688499.80000001"/>
    <n v="327081458.96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713000"/>
    <n v="276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5745570.2799999993"/>
    <n v="4698041.149999999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25500"/>
    <n v="2103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999001"/>
    <n v="998000.4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328428.91999999993"/>
    <n v="222918.6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747489587"/>
    <n v="525378890.4400000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14363585"/>
    <n v="104466603.81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96173771"/>
    <n v="79031067.6699999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8250000"/>
    <n v="20425980.02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6198023"/>
    <n v="2543925.319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5000000"/>
    <n v="1393639.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965111"/>
    <n v="2055754.799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4493916"/>
    <n v="1329831.65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9842930"/>
    <n v="33552992.01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7882400"/>
    <n v="16942989.26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081410"/>
    <n v="575445.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600000"/>
    <n v="4879544.91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97776627"/>
    <n v="199312430.55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8100000"/>
    <n v="4410241.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9077518"/>
    <n v="4438234.899999999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6850000"/>
    <n v="5236528.640000000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3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44000000"/>
    <n v="1145603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0042953"/>
    <n v="6265708.160000000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261157"/>
    <n v="143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355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1500000"/>
    <n v="125222.819999999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1480000"/>
    <n v="115986.0900000000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31715000"/>
    <n v="20143411.03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639363055.55999994"/>
    <n v="488129077.7799999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49801775.629999995"/>
    <n v="3932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36761438.159999996"/>
    <n v="34241420.66000000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11572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87885904.439999998"/>
    <n v="72781276.68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88867500.210000008"/>
    <n v="83848448.30999997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blank)"/>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655000"/>
    <n v="5540549.00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027691"/>
    <n v="7157408.670000000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3592622.44"/>
    <n v="3263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16770524.899999999"/>
    <n v="12082396.04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73655355.429999992"/>
    <n v="53536487.0700000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4500000"/>
    <n v="3959505.809999999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300000012"/>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637733.76"/>
    <n v="637733.7599999998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8057790.109999999"/>
    <n v="11744263.11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7366586.3300000001"/>
    <n v="3740682.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930843.379999999"/>
    <n v="483552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4768281.0600000005"/>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1400000"/>
    <n v="10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2262681.71"/>
    <n v="1732760.92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122124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3365317.93"/>
    <n v="3304521.0900000003"/>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399999999"/>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39596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20376197"/>
    <n v="10667600.1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13131412.240000002"/>
    <n v="10277210.59999999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463564174"/>
    <n v="326076387.9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72455447"/>
    <n v="56011658.31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72700000"/>
    <n v="48661090.92000000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30245990.32"/>
    <n v="25714617.75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2006928.75"/>
    <n v="1626772.38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2200000"/>
    <n v="1195232.4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5650241"/>
    <n v="5948885.739999998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43635997"/>
    <n v="30744657.78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3753253.890000001"/>
    <n v="12743816.63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7151472.449999999"/>
    <n v="10621977.3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379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7905450.2100000009"/>
    <n v="6436608.2699999986"/>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859305.4899999995"/>
    <n v="1759290.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3625475.43"/>
    <n v="2352242.779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42205.969999999972"/>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129588.17999999993"/>
    <n v="65868.17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2471682.7600000002"/>
    <n v="2039559.67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6299213.009999998"/>
    <n v="13380525.77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20324010.229999997"/>
    <n v="16400864.89000000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9750000"/>
    <n v="710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9254000"/>
    <n v="69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2838000"/>
    <n v="98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9209000"/>
    <n v="7197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1083000"/>
    <n v="83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857504015.00000012"/>
    <n v="680621573.7899998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1150199.030000001"/>
    <n v="955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238714617"/>
    <n v="165953502.49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540000"/>
    <n v="175160.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322009"/>
    <n v="1061745.4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284170.1000000001"/>
    <n v="1039506.7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779244.6"/>
    <n v="1477615.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275079.3999999999"/>
    <n v="1075000.48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520491.17"/>
    <n v="1251433.04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18334591.59"/>
    <n v="99463889.10999986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661115.5"/>
    <n v="1431969.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7000000"/>
    <n v="33929171.02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4873985"/>
    <n v="2534002.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0300000"/>
    <n v="9279550.10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10000"/>
    <n v="2093971.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6711180.600000001"/>
    <n v="30546929.36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90000"/>
    <n v="723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40000"/>
    <n v="105786.92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40000"/>
    <n v="99065.840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90000"/>
    <n v="6375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45000"/>
    <n v="33486.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9446819.399999999"/>
    <n v="26120603.179999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5736384"/>
    <n v="7316881.12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7803616"/>
    <n v="15973945.4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40400000"/>
    <n v="27528383.61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3450000"/>
    <n v="2644839.6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00000"/>
    <n v="733881.599999999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2450000"/>
    <n v="734123.5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793000"/>
    <n v="65655.19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98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660000"/>
    <n v="5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20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29657759"/>
    <n v="20549573.07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0196446.550000001"/>
    <n v="5328799.45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303414.12"/>
    <n v="181094.3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353940635.65000004"/>
    <n v="277945212.610000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59279099.350000001"/>
    <n v="55403610.42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47255416"/>
    <n v="37586276.43000001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9882904"/>
    <n v="14857991.13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51743934.310000002"/>
    <n v="45415643.67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5191804"/>
    <n v="11800509.7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1216962.91"/>
    <n v="5530489.04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852772.6900000004"/>
    <n v="7326905.83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165430"/>
    <n v="3174054.13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4363800"/>
    <n v="2795033.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055150.09"/>
    <n v="1102707.4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182843"/>
    <n v="912488.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475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247578"/>
    <n v="72619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4907247.99"/>
    <n v="2595728.5699999998"/>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1468425"/>
    <n v="8556511.9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5958611"/>
    <n v="128650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425816"/>
    <n v="1293476.5800000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2970000"/>
    <n v="2328235.3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301"/>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2320593"/>
    <n v="5243542.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9892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7338060"/>
    <n v="617077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82659"/>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390448"/>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781458"/>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28481"/>
    <n v="82629.8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85941"/>
    <n v="8594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4013674"/>
    <n v="365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2652019"/>
    <n v="2185411.989999999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66834000"/>
    <n v="149574987.9200000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blank)"/>
    <s v="99 - MULTIPROVINCIAL"/>
    <n v="0"/>
    <n v="544500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28302000"/>
    <n v="27245962.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22465998"/>
    <n v="19931684.39000000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7452090"/>
    <n v="25611437.389999993"/>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blank)"/>
    <s v="99 - MULTIPROVINCIAL"/>
    <n v="0"/>
    <n v="316800"/>
    <n v="19451.25"/>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700000"/>
    <n v="1753145.51"/>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blank)"/>
    <s v="99 - MULTIPROVINCIAL"/>
    <n v="0"/>
    <n v="8444550"/>
    <n v="4761602.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blank)"/>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22149115"/>
    <n v="16631569.720000008"/>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blank)"/>
    <s v="99 - MULTIPROVINCIAL"/>
    <n v="0"/>
    <n v="1900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4270500"/>
    <n v="12943790.52"/>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blank)"/>
    <s v="99 - MULTIPROVINCIAL"/>
    <n v="0"/>
    <n v="3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259200"/>
    <n v="2196729.70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2634393"/>
    <n v="1378648.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blank)"/>
    <s v="99 - MULTIPROVINCIAL"/>
    <n v="0"/>
    <n v="2855679.1"/>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3595310"/>
    <n v="2451984.94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blank)"/>
    <s v="99 - MULTIPROVINCIAL"/>
    <n v="0"/>
    <n v="169984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718630.53"/>
    <n v="52089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244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blank)"/>
    <s v="99 - MULTIPROVINCIAL"/>
    <n v="0"/>
    <n v="241900"/>
    <n v="173401"/>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464380"/>
    <n v="388986.73000000004"/>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blank)"/>
    <s v="99 - MULTIPROVINCIAL"/>
    <n v="0"/>
    <n v="186000"/>
    <n v="2950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221369.4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29002"/>
    <n v="167196.97999999998"/>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1313500"/>
    <n v="7063453.41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622907"/>
    <n v="1214782.59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blank)"/>
    <s v="99 - MULTIPROVINCIAL"/>
    <n v="0"/>
    <n v="219850"/>
    <n v="4672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317432039.13999993"/>
    <n v="264062806.49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145569468.86000001"/>
    <n v="113419675.67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89873151"/>
    <n v="83328895.96000000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3520999"/>
    <n v="30254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43147247"/>
    <n v="38129017.09999997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9763889"/>
    <n v="16646942.10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9080000"/>
    <n v="21116298.39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2950000"/>
    <n v="1887634.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72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6800000"/>
    <n v="6057268.950000001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700000"/>
    <n v="2199614.61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550000"/>
    <n v="981567.3500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24976000"/>
    <n v="15818838.47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34102000"/>
    <n v="29864819.85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7335323"/>
    <n v="13827528.76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30724751"/>
    <n v="11102255.6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38552930"/>
    <n v="20168495.03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1151274"/>
    <n v="7462414.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215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3788903"/>
    <n v="2860123.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485000"/>
    <n v="482185.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2728800"/>
    <n v="2578679.8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72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900000"/>
    <n v="302692.4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4250000"/>
    <n v="1199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6242165.8799999999"/>
    <n v="4553552.659999999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175000"/>
    <n v="15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500000"/>
    <n v="6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1100000"/>
    <n v="21590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84737095.5"/>
    <n v="56640161.920000002"/>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73287315.75"/>
    <n v="4078139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22667512.5"/>
    <n v="190076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1173986.050000001"/>
    <n v="8323657.6400000025"/>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450414.879999999"/>
    <n v="6172747.91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2818973.719999999"/>
    <n v="9894708.679999997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309000"/>
    <n v="182626.2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521012.85000000009"/>
    <n v="1250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5169827.8900000006"/>
    <n v="2592329.200000000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2167577.48"/>
    <n v="1561120.26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7747000.0000000009"/>
    <n v="1305285.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7207329.759999998"/>
    <n v="23057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176030.96"/>
    <n v="1218795.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480000"/>
    <n v="356077.2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331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619862"/>
    <n v="396443.5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204112"/>
    <n v="192661.8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15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1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4865000"/>
    <n v="3348180.2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4476811.1500000004"/>
    <n v="2616269.9400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404267242.00000006"/>
    <n v="288445286.0899999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12071007.09"/>
    <n v="80632115.16999998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60788535.820000008"/>
    <n v="57709979.21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7717243.759999998"/>
    <n v="33068755.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58374844.240000002"/>
    <n v="41526557.50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9453742"/>
    <n v="12025231.8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000000"/>
    <n v="8520675.319999998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93500000"/>
    <n v="84553371.87999992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471996.6"/>
    <n v="131522.799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28535198"/>
    <n v="147929860.1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273289702.72000003"/>
    <n v="240032844.58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6873363"/>
    <n v="5989463.029999999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4307162.12"/>
    <n v="30346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211600"/>
    <n v="5416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45694274.689999998"/>
    <n v="31723546.04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1408000"/>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3353000"/>
    <n v="3141608.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1295500"/>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55438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9928355"/>
    <n v="2953120.9199999995"/>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2366620.3600000003"/>
    <n v="1160641.0900000001"/>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466920"/>
    <n v="3769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1216000"/>
    <n v="1021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649620"/>
    <n v="1462630.4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blank)"/>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741697802"/>
    <n v="609458090.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75936400"/>
    <n v="161522213.91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07054229"/>
    <n v="88977641.67000001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51813564"/>
    <n v="38236890.65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44594318"/>
    <n v="36108857.73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1163690"/>
    <n v="49324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25833200"/>
    <n v="14338753.3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035186.21"/>
    <n v="1344500.17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114803119.09"/>
    <n v="80566318.93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4217905"/>
    <n v="610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49239264"/>
    <n v="30285808.75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4047978.66"/>
    <n v="7099742.41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88031700.79000002"/>
    <n v="45165987.21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3077810"/>
    <n v="2700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47619786.290000007"/>
    <n v="17061557.3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810500.43"/>
    <n v="8600639.049999998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9288181"/>
    <n v="5336103.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4390121.57"/>
    <n v="172475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2912588.13"/>
    <n v="2472764.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414846.60000000009"/>
    <n v="387162.2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705163"/>
    <n v="4396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3668706.419999999"/>
    <n v="2674772.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157260"/>
    <n v="3051872.38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6771858.219999999"/>
    <n v="24085447.12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31106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39377100.599999994"/>
    <n v="21959773.94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58310495.5"/>
    <n v="481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50704000"/>
    <n v="46347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7629940"/>
    <n v="6969881.33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100000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075285"/>
    <n v="83928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blank)"/>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92372.770000000019"/>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19148534"/>
    <n v="90776729.71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20944546"/>
    <n v="20570506.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6540118"/>
    <n v="13722073.93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3579332"/>
    <n v="3142363.27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89980"/>
    <n v="46890.239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6150000"/>
    <n v="5413538.69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5401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715650"/>
    <n v="2463191.3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140020"/>
    <n v="1201123.0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866000"/>
    <n v="557065.18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5757175"/>
    <n v="4020193.92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596900"/>
    <n v="449863.2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2653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484600"/>
    <n v="308584.2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484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24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4611230"/>
    <n v="3697233.229999999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130483"/>
    <n v="1722872.130000000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322695884.6500001"/>
    <n v="998874708.49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53818584"/>
    <n v="9431943.850000001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67778285.35000002"/>
    <n v="15417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66187362"/>
    <n v="106510578.8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01514639"/>
    <n v="151977673.4599999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52385000"/>
    <n v="39647456.31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9554579.299999997"/>
    <n v="4379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03005000"/>
    <n v="5577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6800000"/>
    <n v="12979492.55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6300000"/>
    <n v="15671675.4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7435933.109999999"/>
    <n v="37323403.80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17616240.84999999"/>
    <n v="71089379.41000001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00008285.31"/>
    <n v="50228718.7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63365000"/>
    <n v="57754291.46000000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5768532.449999999"/>
    <n v="5899769.74999999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3276698.16"/>
    <n v="18566410.45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22153847.87"/>
    <n v="65429942.95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78539797.44"/>
    <n v="1289788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9498244.3000000007"/>
    <n v="7681413.63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45786523.439999998"/>
    <n v="35393517.08000000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5145202.8499999996"/>
    <n v="3085126.65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3125769.5600000005"/>
    <n v="127655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1112237.08"/>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4771751.92"/>
    <n v="598580.2400000001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3033050"/>
    <n v="2777384.15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196303"/>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17423350.399999999"/>
    <n v="11978117.49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44596538.5"/>
    <n v="4097080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7765927"/>
    <n v="1648654.83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8893000.3399999999"/>
    <n v="7742124.809999999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701712"/>
    <n v="3248219.16"/>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5529425"/>
    <n v="2353254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2385720"/>
    <n v="218605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591251"/>
    <n v="541889"/>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817757"/>
    <n v="167085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114254"/>
    <n v="104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505090"/>
    <n v="395281.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749318"/>
    <n v="686873.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7886282"/>
    <n v="6959154.140000000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7221660563"/>
    <n v="6640618517.7600012"/>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483914922"/>
    <n v="1343777313.0600004"/>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241684008"/>
    <n v="217368136.50000003"/>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612690810"/>
    <n v="568690292.64999998"/>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421066063"/>
    <n v="386498506.33999997"/>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7019319"/>
    <n v="701931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68079340"/>
    <n v="61536939.140000015"/>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2302009"/>
    <n v="31657155.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462199462"/>
    <n v="429504147.72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88222596"/>
    <n v="442985054.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86867717"/>
    <n v="257851406.54000002"/>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30748710"/>
    <n v="201995768.39000002"/>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01013211"/>
    <n v="85471471.540000007"/>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7068764"/>
    <n v="16838124"/>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68850984"/>
    <n v="60701396.580000006"/>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148765"/>
    <n v="2148765"/>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40346614"/>
    <n v="3771408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47515907"/>
    <n v="44245547.460000008"/>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3669336537"/>
    <n v="340143322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353060000"/>
    <n v="3295231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12515600"/>
    <n v="11681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1331454000"/>
    <n v="1242691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9343900"/>
    <n v="18054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127530900"/>
    <n v="119028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7480800"/>
    <n v="6982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287074000"/>
    <n v="26793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114098700"/>
    <n v="106492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10040900"/>
    <n v="9371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70699600"/>
    <n v="159320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206831500"/>
    <n v="193042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5906800"/>
    <n v="5513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3311400"/>
    <n v="3091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5326900"/>
    <n v="4972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23270800"/>
    <n v="21720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108386700"/>
    <n v="101161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8663800"/>
    <n v="17420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8943900"/>
    <n v="83477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822600"/>
    <n v="767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5192200"/>
    <n v="48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209300"/>
    <n v="19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721979096"/>
    <n v="665188214.5499998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00045885"/>
    <n v="247139888.91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6185808"/>
    <n v="567032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94131647"/>
    <n v="87322815.31000004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6919931"/>
    <n v="24923454.28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2756658"/>
    <n v="22269890.5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50423500"/>
    <n v="49238551.7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3099075"/>
    <n v="2940692.450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7037880.280000001"/>
    <n v="26631963.62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blank)"/>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30802393"/>
    <n v="29755482.56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6524394"/>
    <n v="6301236.060000002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53280142"/>
    <n v="52414395.48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5731372.720000001"/>
    <n v="15101605.96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343211"/>
    <n v="1215889.87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418901"/>
    <n v="5384489.600000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46400"/>
    <n v="1342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21713004"/>
    <n v="21376755.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2435279"/>
    <n v="12304085.53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969168478"/>
    <n v="89257106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25400504"/>
    <n v="1149504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7932000"/>
    <n v="727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39151428"/>
    <n v="12755547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102161222"/>
    <n v="9364779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6611281"/>
    <n v="2439367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5890000"/>
    <n v="1513375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5480000"/>
    <n v="48408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750000"/>
    <n v="2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22767904"/>
    <n v="2121377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76186032"/>
    <n v="16169260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01290000"/>
    <n v="96991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9252635"/>
    <n v="361330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7700000"/>
    <n v="16230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955773"/>
    <n v="362612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345000"/>
    <n v="1298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8670000"/>
    <n v="3498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90000"/>
    <n v="2658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6605618"/>
    <n v="3149958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3440000"/>
    <n v="12086253"/>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201613922.47"/>
    <n v="161992542.4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25460750"/>
    <n v="23055735.660000004"/>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840000"/>
    <n v="7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7186030.370000005"/>
    <n v="22463039.43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11137876.169999998"/>
    <n v="10178865.7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9433324.6199999992"/>
    <n v="9433324.62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1587186.01"/>
    <n v="10922379.42"/>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783511.64"/>
    <n v="2783511.63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7071390.7100000083"/>
    <n v="7071390.60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646118.2400000002"/>
    <n v="4655475.59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2280639.11"/>
    <n v="2269156.13"/>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9707557.2100000009"/>
    <n v="9707557.210000000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4814153.5599999996"/>
    <n v="4814153.559999999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270569.3700000001"/>
    <n v="1215476.12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1770000"/>
    <n v="1770000"/>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577670.55"/>
    <n v="1385270.1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450829.62"/>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4925"/>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13293642.92"/>
    <n v="11795044.66"/>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5199504.9900000012"/>
    <n v="5199504.989999998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4700000"/>
    <n v="4260555.559999998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670000"/>
    <n v="606319.5800000000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435000"/>
    <n v="421125.0000000000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500000"/>
    <n v="494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575973577"/>
    <n v="529662957.4199996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45800000"/>
    <n v="41868883.57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4800000"/>
    <n v="13858690.31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43400000"/>
    <n v="37523170.38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76583362"/>
    <n v="70712887.73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2500000"/>
    <n v="11399930.8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5398500"/>
    <n v="4951998.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5928000"/>
    <n v="5444944.45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450000"/>
    <n v="2231388.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7580000"/>
    <n v="6992000.010000001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57400000"/>
    <n v="52737860.73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7590100"/>
    <n v="7097105.02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22933271"/>
    <n v="20576803.45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9400000"/>
    <n v="8578600.00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811000"/>
    <n v="263609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700000"/>
    <n v="699999.9999999996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801000"/>
    <n v="1640613.58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00000"/>
    <n v="89722.2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199000"/>
    <n v="1091869.27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900000"/>
    <n v="1711024.4200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8697952"/>
    <n v="17140874.5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4979923"/>
    <n v="13717550.77"/>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7500000"/>
    <n v="35138065.590000004"/>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0265853451"/>
    <n v="7838022579.919999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26012212702.860001"/>
    <n v="21980735951.220001"/>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55541667521"/>
    <n v="43351805117.070015"/>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83633960"/>
    <n v="351796039.40999997"/>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39000000"/>
    <n v="12825332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66836778499"/>
    <n v="63105690097.66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51500000000"/>
    <n v="19456899038.3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8583183453"/>
    <n v="18575326610.78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5057780206"/>
    <n v="55013679740.73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53500000000"/>
    <n v="52873752280.46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46000000000"/>
    <n v="22793225950.69001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78912434"/>
    <n v="50415691.93999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20000000"/>
    <n v="9728449.529999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988413357"/>
    <n v="1883089033.2699997"/>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335516885"/>
    <n v="308467739.3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8479253231"/>
    <n v="8277231774.950000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blank)"/>
    <s v="99 - MULTIPROVINCIAL"/>
    <n v="0"/>
    <n v="2120000000"/>
    <n v="1648687588.56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4000000000"/>
    <n v="2819893512.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7000000"/>
    <n v="15583335"/>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2200000"/>
    <n v="2016663"/>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2000000"/>
    <n v="183332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400500000"/>
    <n v="367125011"/>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40111775"/>
    <n v="28804988.329999998"/>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100749814"/>
    <n v="94833184.950000003"/>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31800490"/>
    <n v="29586732.930000007"/>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471071986.67000002"/>
    <n v="404641383.12"/>
  </r>
  <r>
    <s v="2025"/>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blank)"/>
    <s v="99 - MULTIPROVINCIAL"/>
    <n v="0"/>
    <n v="15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4000000"/>
    <n v="30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blank)"/>
    <s v="99 - MULTIPROVINCIAL"/>
    <n v="0"/>
    <n v="197096759"/>
    <n v="118700303.56"/>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82276153"/>
    <n v="59295550.68"/>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1177068842"/>
    <n v="845469162.65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285776200"/>
    <n v="2050178255.96"/>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73361802"/>
    <n v="67248318.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8026000"/>
    <n v="1717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559353239"/>
    <n v="514449731.2399998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0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81329997.180000007"/>
    <n v="81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8665124"/>
    <n v="7029270"/>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59667496.52000001"/>
    <n v="15966749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811740237.46"/>
    <n v="1560126835.8299999"/>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30537933.119999997"/>
    <n v="30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238514883"/>
    <n v="199887658.65000004"/>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50 - CRÉDITO INTERNO"/>
    <s v="(blank)"/>
    <s v="99 - MULTIPROVINCIAL"/>
    <n v="0"/>
    <n v="1676228.5"/>
    <n v="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blank)"/>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75600000"/>
    <n v="75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67851076.319999993"/>
    <n v="67851076.319999993"/>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70850000"/>
    <n v="1708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189834257.36999997"/>
    <n v="189834257.37"/>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blank)"/>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blank)"/>
    <s v="99 - MULTIPROVINCIAL"/>
    <n v="0"/>
    <n v="63158068.18"/>
    <n v="63158068.18"/>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438752974.64999998"/>
    <n v="329742458.7200000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4118000"/>
    <n v="3149842.9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6846031063"/>
    <n v="31248080233.299995"/>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7281962237"/>
    <n v="6155872661.75"/>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247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300000"/>
    <n v="2935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1588000"/>
    <n v="11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20000"/>
    <n v="11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1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44722860.100000001"/>
    <n v="39701641.97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8415446"/>
    <n v="7714158.63000000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5883571"/>
    <n v="5393274.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9265829"/>
    <n v="8493676.619999999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30063468.27"/>
    <n v="25313438.68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4464534"/>
    <n v="409248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9234979"/>
    <n v="8465397.37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074601.739999998"/>
    <n v="22820988.95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6177560"/>
    <n v="5662763.6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5212144"/>
    <n v="2311113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317579372.23000002"/>
    <n v="281125898.23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40400000"/>
    <n v="37364452.17999999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600000"/>
    <n v="324655.8"/>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040325"/>
    <n v="486895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10214000"/>
    <n v="4968101.3699999992"/>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70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249947745"/>
    <n v="114578543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331751337.36000001"/>
    <n v="331324717.9600000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4888314608"/>
    <n v="12867689395"/>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50 - CRÉDITO INTERNO"/>
    <s v="(blank)"/>
    <s v="99 - MULTIPROVINCIAL"/>
    <n v="0"/>
    <n v="597000000"/>
    <n v="59700000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134488671.50999999"/>
    <n v="11939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491000000"/>
    <n v="380737774.96999997"/>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211219719.42999995"/>
    <n v="181022106.70000002"/>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13059419.27"/>
    <n v="9713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51600000"/>
    <n v="85745242.590000004"/>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0700000"/>
    <n v="69160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31261600"/>
    <n v="24166571.829999998"/>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54554777"/>
    <n v="44289111.230000004"/>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50717748"/>
    <n v="49657931.460000001"/>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8669488"/>
    <n v="42644116.1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22528608"/>
    <n v="13079273.85"/>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53400000"/>
    <n v="13940912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3000000"/>
    <n v="11101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3251946"/>
    <n v="1214760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550000"/>
    <n v="31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000000"/>
    <n v="3196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398974599"/>
    <n v="194914200.72999999"/>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304924000"/>
    <n v="2442123.3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8600000"/>
    <n v="7117621.7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11574314197"/>
    <n v="10697415682.0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328308604"/>
    <n v="121761622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50758895"/>
    <n v="46854364.35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49703020"/>
    <n v="68613884.12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306441777"/>
    <n v="26272444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3348096.52"/>
    <n v="1598403.8399999999"/>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28639.82"/>
    <n v="228118.81"/>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77698"/>
    <n v="816648.4800000001"/>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1006860197.540001"/>
    <n v="8779026685.510000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69092400"/>
    <n v="344832753.55000001"/>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613118072.0399995"/>
    <n v="3419518296.350000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844224767.80000007"/>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330666535.8200002"/>
    <n v="2219651482.6200013"/>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151504848"/>
    <n v="139625543.12999997"/>
  </r>
  <r>
    <s v="2025"/>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blank)"/>
    <s v="99 - MULTIPROVINCIAL"/>
    <n v="0"/>
    <n v="476847"/>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576278465.01999998"/>
    <n v="507985446.01999986"/>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28402531"/>
    <n v="106706265.50999999"/>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19327683.4000001"/>
    <n v="1795797183.2299998"/>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24405252"/>
    <n v="18092960.3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290650234.3899999"/>
    <n v="1237717245.860000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482870245"/>
    <n v="375060153.99000007"/>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91774600"/>
    <n v="9067446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5000000"/>
    <n v="5498475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8309366"/>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4014337.600000001"/>
    <n v="11607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2352979131.8199997"/>
    <n v="2294968136.4400001"/>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43313693.50999999"/>
    <n v="1230956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19670000"/>
    <n v="6088947.2399999993"/>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475905096.45999998"/>
    <n v="475246490.4300000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2 - TRANSFERENCIAS CORRIENTES AL  GOBIERNO GENERAL NACIONAL"/>
    <s v="N"/>
    <s v="00 - N/A"/>
    <s v="50 - CRÉDITO INTERNO"/>
    <s v="(blank)"/>
    <s v="99 - MULTIPROVINCIAL"/>
    <n v="0"/>
    <n v="0"/>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9298229944.3199997"/>
    <n v="8172435444.3499966"/>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50 - CRÉDITO INTERNO"/>
    <s v="(blank)"/>
    <s v="99 - MULTIPROVINCIAL"/>
    <n v="0"/>
    <n v="60000000"/>
    <n v="6000000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659698150"/>
    <n v="608214384.15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212504665"/>
    <n v="211516568.08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5010567637.4500008"/>
    <n v="4517622571.28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3778829298.7600002"/>
    <n v="3321466954.5500016"/>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7733251821"/>
    <n v="6358422196.510001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blank)"/>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61724"/>
    <n v="148247"/>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5130920"/>
    <n v="470333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635507046.3700001"/>
    <n v="1133563663.00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77221414869.5"/>
    <n v="69497415999.35000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10072545600"/>
    <n v="9439848477.6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8806224.4399999976"/>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23733150.23"/>
    <n v="101680620.69"/>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91737910.849999994"/>
    <n v="65698325.82000000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197846408.9299998"/>
    <n v="1105411692.1799998"/>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90077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blank)"/>
    <s v="99 - MULTIPROVINCIAL"/>
    <n v="0"/>
    <n v="46477416.68"/>
    <n v="35788128.609999999"/>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30000"/>
    <n v="25203.75"/>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9 - TRANSFERENCIAS CORRIENTES A OTRAS INSTITUCIONES PÚBLICAS"/>
    <s v="N"/>
    <s v="00 - N/A"/>
    <s v="20 - FONDOS CON DESTINO ESPECÍFICO"/>
    <s v="(blank)"/>
    <s v="99 - MULTIPROVINCIAL"/>
    <n v="0"/>
    <n v="380550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4234807"/>
    <n v="44427694"/>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67271422"/>
    <n v="244998803.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3623490"/>
    <n v="0"/>
  </r>
  <r>
    <s v="2025"/>
    <x v="0"/>
    <x v="0"/>
    <x v="0"/>
    <x v="4"/>
    <s v="2 - Poder Ejecutivo"/>
    <s v="0209 - MINISTERIO DE TRABAJO"/>
    <s v="0001 - MINISTERIO DE TRABAJO"/>
    <s v="4 - SERVICIOS SOCIALES"/>
    <s v="4.5 - Protección social"/>
    <s v="4.5.06 - Desempleo"/>
    <s v="2.4 - TRANSFERENCIAS CORRIENTES"/>
    <s v="2.4.1 - TRANSFERENCIAS CORRIENTES AL SECTOR PRIVADO"/>
    <s v="S"/>
    <s v="00 - N/A"/>
    <s v="60 - CREDITO EXTERNO"/>
    <s v="(blank)"/>
    <s v="25 - SANTIAGO"/>
    <n v="0"/>
    <n v="62822171"/>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731048489"/>
    <n v="620127778.20000017"/>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326979786"/>
    <n v="28586764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211681887"/>
    <n v="160402888.8600000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3547315858"/>
    <n v="3005527388.579999"/>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271544267"/>
    <n v="226650639.2000001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1853519670.45"/>
    <n v="1560080214.4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250002253"/>
    <n v="211540367.93999994"/>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blank)"/>
    <s v="99 - MULTIPROVINCIAL"/>
    <n v="0"/>
    <n v="0"/>
    <n v="0"/>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143925000"/>
    <n v="129230461.85000001"/>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10005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8623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821709386"/>
    <n v="693798071.99999976"/>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2497355080"/>
    <n v="2127046437.6299996"/>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615759669"/>
    <n v="553436717.47000015"/>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blank)"/>
    <s v="99 - MULTIPROVINCIAL"/>
    <n v="0"/>
    <n v="1250000"/>
    <n v="125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blank)"/>
    <s v="99 - MULTIPROVINCIAL"/>
    <n v="0"/>
    <n v="150000"/>
    <n v="15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360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85346590"/>
    <n v="219497298.1399999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510000"/>
    <n v="9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0000000"/>
    <n v="4496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20436988.83"/>
    <n v="70775134.86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43528000"/>
    <n v="14118538.13000000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30000000"/>
    <n v="91882367.71999998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573154267"/>
    <n v="1320256173.36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9563011.169999994"/>
    <n v="24794430.63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98874606"/>
    <n v="256553360.7899999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40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8900000"/>
    <n v="2740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blank)"/>
    <s v="99 - MULTIPROVINCIAL"/>
    <n v="0"/>
    <n v="40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9000000"/>
    <n v="47895646.120000005"/>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4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91104888"/>
    <n v="73220903.120000005"/>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99433082"/>
    <n v="277026886"/>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2475309"/>
    <n v="2475308"/>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221834546"/>
    <n v="130367546.27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582856474"/>
    <n v="505530609.14000016"/>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69657636"/>
    <n v="145994865.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234683132"/>
    <n v="208668161.73999995"/>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210646289.20999998"/>
    <n v="153842213.5"/>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266985449"/>
    <n v="242484328.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836056383"/>
    <n v="214216453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99042000"/>
    <n v="82247336.239999995"/>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50000000"/>
    <n v="46365083.34000000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66700000"/>
    <n v="154035708.32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59100000"/>
    <n v="147994166.66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3982400"/>
    <n v="13918895.5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119226208"/>
    <n v="103554834.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121500000"/>
    <n v="112994895.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354931723"/>
    <n v="30231305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662042"/>
    <n v="606679.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21318938"/>
    <n v="17799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90000003"/>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73671257"/>
    <n v="159198652.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574795002"/>
    <n v="2096833469.199999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5440265282"/>
    <n v="14236196021.93999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680727278"/>
    <n v="622032653.68999994"/>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2200000"/>
    <n v="1187318.130000000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blank)"/>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78594062"/>
    <n v="59354551.68999999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22450000"/>
    <n v="22407348.1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54039167"/>
    <n v="48193906.090000004"/>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148405218.44999999"/>
    <n v="136433434.5"/>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014000"/>
    <n v="845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blank)"/>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18047496.359999999"/>
    <n v="9172932.12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2252503.64"/>
    <n v="2251932.3499999996"/>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150000"/>
    <n v="125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63377397.630000003"/>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19950000"/>
    <n v="18671746.23999999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83818850"/>
    <n v="60741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450000000"/>
    <n v="37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58868000"/>
    <n v="527722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81114258283"/>
    <n v="78516934846.369995"/>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20510734640"/>
    <n v="14056072121.839998"/>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2340507667"/>
    <n v="230483514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5093710"/>
    <n v="4469342.09"/>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501687700"/>
    <n v="13765752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3586500"/>
    <n v="33474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800000"/>
    <n v="71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440000"/>
    <n v="3350000"/>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590000"/>
    <n v="5408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6289600"/>
    <n v="5043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3400000"/>
    <n v="2891902.8800000004"/>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699984"/>
    <n v="1672558.4400000002"/>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4537692.18"/>
    <n v="4537692.18"/>
  </r>
  <r>
    <s v="2025"/>
    <x v="0"/>
    <x v="0"/>
    <x v="0"/>
    <x v="5"/>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313482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800000"/>
    <n v="380000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5570015.9900000002"/>
    <n v="4129733.53000000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217118000"/>
    <n v="21484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9700584.3499999996"/>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11606395"/>
    <n v="1925245.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0"/>
    <n v="3697985.19"/>
    <n v="3697985.19"/>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0"/>
    <n v="310752337.94"/>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3123695.83"/>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blank)"/>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blank)"/>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637633"/>
    <n v="37860113.249999993"/>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0"/>
    <n v="22767"/>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blank)"/>
    <s v="99 - MULTIPROVINCIAL"/>
    <n v="0"/>
    <n v="464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1622"/>
    <n v="0"/>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8943512.5"/>
    <n v="2261071.12"/>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33874073.140000001"/>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7000001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522790780.42000002"/>
    <n v="301874262.1699999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110876827.45000002"/>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8999999"/>
    <n v="28643230.91"/>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29999995"/>
    <n v="219482643.84"/>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blank)"/>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blank)"/>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11536919.780000001"/>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blank)"/>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blank)"/>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blank)"/>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blank)"/>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379611815.19"/>
    <n v="0"/>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blank)"/>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20876885.87"/>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19991722.52"/>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1436729.98"/>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19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600000001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4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00000000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4164561.41"/>
    <n v="3267326.4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5181752.69999999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6999999"/>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099999998"/>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23110400"/>
    <n v="7020998.560000000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blank)"/>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500"/>
    <n v="0"/>
  </r>
  <r>
    <s v="2025"/>
    <x v="0"/>
    <x v="0"/>
    <x v="1"/>
    <x v="6"/>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blank)"/>
    <s v="99 - MULTIPROVINCIAL"/>
    <n v="0"/>
    <n v="16000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51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9244946"/>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1465357.04"/>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4480825"/>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94164"/>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8437403.3699999992"/>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35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66020000"/>
    <n v="129188470.52999994"/>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blank)"/>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280562.61"/>
    <n v="280562.61"/>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2427458.6799999997"/>
    <n v="1902962.68"/>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789040.55"/>
    <n v="349096.55"/>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684012.319999999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1016332.1600000001"/>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594500"/>
    <n v="492057.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6573119.1300000008"/>
    <n v="582670.1799999999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68020"/>
    <n v="530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5175508"/>
    <n v="2261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1154105"/>
    <n v="109138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5066026.2600000007"/>
    <n v="4342108.3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1361527.99"/>
    <n v="327401.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4600987.710000001"/>
    <n v="24945567.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56990317.050000012"/>
    <n v="27131073.83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6005221.4199999999"/>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17792389.280000001"/>
    <n v="16535090.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3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3174057.59"/>
    <n v="2599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397412.74000000005"/>
    <n v="219701.1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19664356.55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5079327.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5900277.929999999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5935469.62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4741267.4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6321365.40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4737149.1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4359848.6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4274131.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4324326.4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14197264.17000000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3574199.4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9074904.01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4931297.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44885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4741047.59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5164417.23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n v="17048"/>
    <s v="13 - LA VEGA"/>
    <n v="0"/>
    <n v="7378939.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n v="17052"/>
    <s v="13 - LA VEGA"/>
    <n v="0"/>
    <n v="4953543.0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n v="17053"/>
    <s v="28 - MONSENOR NOUEL"/>
    <n v="0"/>
    <n v="4502820.09"/>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791526530.00999999"/>
    <n v="508747989.39999986"/>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blank)"/>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blank)"/>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136650912"/>
    <n v="9968627.6899999995"/>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50510282.230000004"/>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blank)"/>
    <s v="25 - SANTIAGO"/>
    <n v="0"/>
    <n v="418229.48"/>
    <n v="418229.48"/>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6726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80442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245666.599999999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21611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4187180.6099999994"/>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0000000003"/>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743118.1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6709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613271134"/>
    <n v="570342844.92999995"/>
  </r>
  <r>
    <s v="2025"/>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blank)"/>
    <s v="99 - MULTIPROVINCIAL"/>
    <n v="0"/>
    <n v="392246005"/>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12616053.24"/>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1046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46204.9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1265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11000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528263.67000000004"/>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601012.24"/>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298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8999999992"/>
    <n v="455585.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5181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26621.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2085214.8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309466.8"/>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818913.7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90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77368120.24000001"/>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220372293.46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1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23174251"/>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7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200516835"/>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42566871.22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89999992"/>
    <n v="71518377.70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blank)"/>
    <s v="99 - MULTIPROVINCIAL"/>
    <n v="0"/>
    <n v="2137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595166145"/>
    <n v="680311139.19000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512000001"/>
    <n v="49141547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454319881"/>
    <n v="1441190791.32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60 - CREDITO EXTERNO"/>
    <n v="15347"/>
    <s v="32 - SANTO DOMINGO"/>
    <n v="0"/>
    <n v="72000000"/>
    <n v="56634994.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126000000"/>
    <n v="125596923.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71707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1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364900000"/>
    <n v="22057578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78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0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50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980731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100001"/>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194110683.04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1066821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1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91056142"/>
    <n v="89497794.5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336872434.0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15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067218"/>
    <n v="3162414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26500000"/>
    <n v="2293312.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36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3826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4293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62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48134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5000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52876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242784756.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53601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7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33218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5921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303188344.4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7.999999985"/>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66553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2679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6565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5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80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200000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6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305967387"/>
    <n v="303381738.6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288910984.8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2209522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79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142087815.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140301803.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40998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25343687"/>
    <n v="211263014.1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21820615"/>
    <n v="2182061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164289465.5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47645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315135921"/>
    <n v="291652107.83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8000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335928181"/>
    <n v="237452514.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5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48160482"/>
    <n v="247389660.6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19923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181431831"/>
    <n v="120841172.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4425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98744648"/>
    <n v="58561616.91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70278930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3444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5425159"/>
    <n v="23265036.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3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114836146"/>
    <n v="1141389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248774647.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12566555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35000000"/>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569190028"/>
    <n v="481292645.17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2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36349199"/>
    <n v="36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6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6000000"/>
    <n v="5485794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63595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728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2591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44077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5000000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600000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23000000"/>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892455000"/>
    <n v="1859851701.59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00000000"/>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500000"/>
    <n v="16248583.6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71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21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78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3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975000000"/>
    <n v="855820962.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416849000"/>
    <n v="338559320.89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136415340.64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0000000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91000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29064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26223039"/>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5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n v="16266"/>
    <s v="11 - LA ALTAGRACIA"/>
    <n v="0"/>
    <n v="2956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50000000"/>
    <n v="5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83000000"/>
    <n v="69657368.53999999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931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12800000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40918000"/>
    <n v="33098025.2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36452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41647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37000000"/>
    <n v="228914713.00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69079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151167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1052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23833062"/>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91917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25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49928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89829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28725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431287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38126805.6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3143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29698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40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8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3000000"/>
    <n v="15788867.8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45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9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4652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19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14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8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39795521.51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4252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94654800"/>
    <n v="83651827.1699999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437923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149024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3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11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4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7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4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7193589"/>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6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5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179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47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99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10 - FONDO GENERAL"/>
    <n v="16807"/>
    <s v="24 - SANCHEZ RAMIREZ"/>
    <n v="0"/>
    <n v="32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5000000"/>
    <n v="103583893.15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27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53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36978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5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10000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7066988"/>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561011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8638364.049999998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70000000"/>
    <n v="23454781.2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41223481.22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846842.9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86960055.07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81500000"/>
    <n v="45065306.99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994282.51999999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028565459"/>
    <n v="893324496.7600001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997098193.10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544512299.259999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05917894.5699999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847599.2200000002"/>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38143643.48000002"/>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49999999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2.0489096641540527E-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3999999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20000017"/>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0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99890782.83999998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48843225.36000000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099999994"/>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n v="4063432.729999999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59173301.65999997"/>
    <n v="60318148.78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32898513.12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41273415.94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0000006"/>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1"/>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03"/>
    <n v="40180212.31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4820659.8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699999999"/>
    <n v="21309581.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n v="17043"/>
    <s v="23 - SAN PEDRO DE MACORIS"/>
    <n v="0"/>
    <n v="849548.7000000000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55901987.12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27805105.99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68830826.920000002"/>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81980691.66999998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09999999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6999999993"/>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8999999994"/>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9857680.17000000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blank)"/>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2060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19912.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blank)"/>
    <s v="99 - MULTIPROVINCIAL"/>
    <n v="0"/>
    <n v="37447128"/>
    <n v="37447128"/>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0564752.28999996"/>
    <n v="288652974.42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22942105.27"/>
    <n v="16175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7"/>
    <n v="24059693.41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75"/>
    <n v="7386121.08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7"/>
    <n v="850307.6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400000032"/>
    <n v="781276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70000003"/>
    <n v="30587156.46000001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
    <n v="7920688.019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599999996"/>
    <n v="3545118.56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2357943.909999996"/>
    <n v="29673356.42999998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50000003"/>
    <n v="4847572.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7"/>
    <n v="4123611.410000001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899999991"/>
    <n v="1043824.74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133392.4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60000002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199999999"/>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6999978"/>
    <n v="328755575.0599998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40000007"/>
    <n v="1897184.339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2958571.930000003"/>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2000000"/>
    <n v="217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164510082.66"/>
    <n v="14684218.5700000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12590528.390000001"/>
    <n v="25108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709421.95"/>
    <n v="150881.82999999999"/>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blank)"/>
    <s v="99 - MULTIPROVINCIAL"/>
    <n v="0"/>
    <n v="201819.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236655798.28999999"/>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4344265"/>
    <n v="21051816.21000000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5185315.1100000003"/>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249034.87"/>
    <n v="249034.8699999999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93835.01999999999"/>
    <n v="93835.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183083295"/>
    <n v="83869700.71000000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30614.560000000001"/>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31666884.970000003"/>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596382.5500000007"/>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77022234.43000007"/>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19128669"/>
    <n v="84687029.610000014"/>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3371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1019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985341.0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71811.3899999999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2116473"/>
    <n v="2911492.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2565810"/>
    <n v="36582557.149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5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867778"/>
    <n v="968645.5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490042293"/>
    <n v="490041384.07000005"/>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40196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43841497"/>
    <n v="3419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58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13804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175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990964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345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08340.5"/>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6107043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38713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1000000"/>
    <n v="1950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5867600.7899999991"/>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15055325.25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6961177.13999999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23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60018386.94999999"/>
    <n v="68632564.51999999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12398103.22000003"/>
    <n v="170879768.2300000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80233407.060000002"/>
    <n v="17349070.8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53032725.780000001"/>
    <n v="36928678.7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0021925.049999997"/>
    <n v="11653917.35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80881004.28"/>
    <n v="156377159.45000002"/>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1000000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70235314"/>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042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3040172.1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288345068.61000001"/>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16140781.24"/>
    <n v="1116140779.65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258864.04000002"/>
    <n v="201197865.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2.99999997"/>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9"/>
    <n v="535273586.1100002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13905611"/>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4600000"/>
    <n v="146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3000000"/>
    <n v="290676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50000"/>
    <n v="21874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100500000"/>
    <n v="10043750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20100000"/>
    <n v="1893220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7700000"/>
    <n v="7058335"/>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6610148"/>
    <n v="34734538.68000000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2955200"/>
    <n v="12161383.16"/>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8100000"/>
    <n v="16933992.300000001"/>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500000"/>
    <n v="13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00000000"/>
    <n v="96244136.609999999"/>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9250000"/>
    <n v="5269001.44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2825000"/>
    <n v="10568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50000"/>
    <n v="10994.5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33685429.469999999"/>
    <n v="13132105.2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4529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549000"/>
    <n v="753856.03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blank)"/>
    <s v="99 - MULTIPROVINCIAL"/>
    <n v="0"/>
    <n v="10011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3494629.45"/>
    <n v="1912393.1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445874.5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1209564.04"/>
    <n v="287035"/>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3186898.510000002"/>
    <n v="10222884.870000001"/>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989847.21"/>
    <n v="705613.40999999992"/>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1397146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4348315"/>
    <n v="3767281.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8255290"/>
    <n v="5994346.4400000004"/>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5169858"/>
    <n v="2120437.2999999998"/>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78875"/>
    <n v="36718.720000000001"/>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2876765"/>
    <n v="4848633.22"/>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blank)"/>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180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787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18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32 - SANTO DOMINGO"/>
    <n v="0"/>
    <n v="5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405530.71999999974"/>
    <n v="356364.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2570471.4400000004"/>
    <n v="2088697.7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45312.000000000015"/>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1484889.83"/>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blank)"/>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1173125"/>
    <n v="2968827.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2297000"/>
    <n v="664631.8999999999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70000000"/>
    <n v="22570661.82999999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56881024.609999992"/>
    <n v="4247799.619999999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5732175.9299999997"/>
    <n v="1506319.8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315476.56"/>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429794668.5"/>
    <n v="45363236.89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37662761.949999996"/>
    <n v="1440906.699999999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7819121.4500000002"/>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864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710858000"/>
    <n v="604326208.94999993"/>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blank)"/>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27636388.699999999"/>
    <n v="20727060.75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7773418.7899999991"/>
    <n v="1912546.3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1924022.9699999997"/>
    <n v="950695.6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blank)"/>
    <s v="99 - MULTIPROVINCIAL"/>
    <n v="0"/>
    <n v="747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51374400"/>
    <n v="30452200.07999999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21432234.11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658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205925000"/>
    <n v="8281602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623042800"/>
    <n v="593989476.15999997"/>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12399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42220000"/>
    <n v="24583299.95000000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3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19571629.85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3560000"/>
    <n v="412537.57"/>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13956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845167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4580.89"/>
    <n v="223594.33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500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6813301.7699999996"/>
    <n v="1915831.5699999998"/>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blank)"/>
    <s v="99 - MULTIPROVINCIAL"/>
    <n v="0"/>
    <n v="19725779.579999998"/>
    <n v="13083537.029999999"/>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16916632.32"/>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2"/>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blank)"/>
    <s v="99 - MULTIPROVINCIAL"/>
    <n v="0"/>
    <n v="1300000"/>
    <n v="0"/>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1050000"/>
    <n v="349316.5899999999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8223945"/>
    <n v="10185134.180000002"/>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3034360"/>
    <n v="762629.55"/>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24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1388991.09"/>
    <n v="4275830.74"/>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blank)"/>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blank)"/>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4728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277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37001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966000"/>
    <n v="718992.62"/>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390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8313259.109999977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0000004"/>
    <n v="21683647.99999999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6"/>
    <n v="128467339.77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7000000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1999999"/>
    <n v="76036455.93999998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7105494.639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50000006"/>
    <n v="44259803.15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9"/>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764053.5800000000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7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00000000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6029170.07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919842.2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516050.490000000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2116312.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892443.6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3799211.150000000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10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692226.4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271658.7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8278264.3599999994"/>
    <n v="8275822.859999999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878762.6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8440936.7699999996"/>
    <n v="7242870.359999999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927347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1"/>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9884035.43"/>
    <n v="7540790.5599999987"/>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blank)"/>
    <s v="99 - MULTIPROVINCIAL"/>
    <n v="0"/>
    <n v="300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3582000"/>
    <n v="1902782.760000000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10797830.01"/>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25818000"/>
    <n v="11491130.4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9117700"/>
    <n v="3582309.229999999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48045626.569999993"/>
    <n v="33601373.21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blank)"/>
    <s v="99 - MULTIPROVINCIAL"/>
    <n v="0"/>
    <n v="15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20000000.530000001"/>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17637134.52"/>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107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7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8743578.359999999"/>
    <n v="13544482.64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38758369"/>
    <n v="190581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31906972"/>
    <n v="12768340.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3588940"/>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7651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444548"/>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364253000"/>
    <n v="3567056.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196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50 - CRÉDITO INTERNO"/>
    <s v="(blank)"/>
    <s v="99 - MULTIPROVINCIAL"/>
    <n v="0"/>
    <n v="26852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46450000"/>
    <n v="141482"/>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50 - CRÉDITO INTERNO"/>
    <s v="(blank)"/>
    <s v="99 - MULTIPROVINCIAL"/>
    <n v="0"/>
    <n v="276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17568100"/>
    <n v="4547414"/>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12621208"/>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50 - CRÉDITO INTERNO"/>
    <s v="(blank)"/>
    <s v="99 - MULTIPROVINCIAL"/>
    <n v="0"/>
    <n v="9600000"/>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3061900"/>
    <n v="1267801.6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1195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876598"/>
    <n v="807659.59"/>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831580.9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83055.04000000004"/>
    <n v="358032.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4763422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37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5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4782617"/>
    <n v="2346638.24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576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15256000"/>
    <n v="113958.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2075000"/>
    <n v="156331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799508.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403.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80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73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6262180"/>
    <n v="1831921.91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4680500"/>
    <n v="2758032.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806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2999500"/>
    <n v="1514491.0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1167092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603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873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1436"/>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711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27280817"/>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187074.1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65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4029826.859999999"/>
    <n v="13526130.8399999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5640088.2300000004"/>
    <n v="5640088.2299999995"/>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113073345"/>
    <n v="112479206.27"/>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9601991.1900000013"/>
    <n v="6810261.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21506621"/>
    <n v="3213650.579999999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9604877"/>
    <n v="331987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5612298"/>
    <n v="4210154.02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20000"/>
    <n v="414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61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00000"/>
    <n v="6204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45423138"/>
    <n v="11409414.7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7622275"/>
    <n v="4741691.1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103538629"/>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6918700"/>
    <n v="1281357.37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12324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480329.1200000001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58078559.039999999"/>
    <n v="48818973.26999999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23473703"/>
    <n v="3764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01 - DISTRITO NACIONAL"/>
    <n v="0"/>
    <n v="2291692.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826029548"/>
    <n v="823571233.97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01 - DISTRITO NACIONAL"/>
    <n v="0"/>
    <n v="2591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2077791"/>
    <n v="2077789.930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243023399.19999999"/>
    <n v="1712699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136068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21094902.880000003"/>
    <n v="15483112.68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01 - DISTRITO NACIONAL"/>
    <n v="0"/>
    <n v="21877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1897360004.3"/>
    <n v="15986476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113400919.47"/>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44693954.63"/>
    <n v="1511152.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8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blank)"/>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39609.489999998361"/>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997586"/>
    <n v="523680356.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20919533.690000005"/>
    <n v="7934610.0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18120353.439999998"/>
    <n v="6464845.889999998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53266675.060000002"/>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1052538.9499999997"/>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blank)"/>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98387.2300000004"/>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84000000"/>
    <n v="26259469.53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47815441.530000001"/>
    <n v="10931782.34"/>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5082295.970000001"/>
    <n v="6605735.75"/>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4376543"/>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2625227.0300000012"/>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245000"/>
    <n v="244999.99999999997"/>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149193.9500000002"/>
    <n v="114135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1226.82"/>
    <n v="111226.150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890535"/>
    <n v="1177920.19"/>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7587832.380000003"/>
    <n v="15951632.580000002"/>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4688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3488440.809999999"/>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603330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8148383.2599999998"/>
    <n v="6754645.779999999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444310.24"/>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860649.6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93373488.339999989"/>
    <n v="8827519.58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492121.17"/>
    <n v="407979.70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530137.25"/>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165000"/>
    <n v="97234.3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3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54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766680.39999999991"/>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130069.66000000003"/>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67076.52"/>
    <n v="26707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6000000000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75307.049999999988"/>
    <n v="59612.619999999995"/>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0"/>
    <n v="10305"/>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0"/>
    <n v="30168.799999999999"/>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865305.1100000003"/>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8084696.699999999"/>
    <n v="17239379.259999998"/>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156425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238610"/>
    <n v="234242.5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3027235.699999999"/>
    <n v="24780157.30000000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658206"/>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918.60000000009"/>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275993.5"/>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202516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24043020.990000002"/>
    <n v="14245971.179999996"/>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908846.32000000007"/>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1701298"/>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59245986.010000005"/>
    <n v="52059935.469999999"/>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8019055.5999999996"/>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318694.40000000002"/>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blank)"/>
    <s v="99 - MULTIPROVINCIAL"/>
    <n v="0"/>
    <n v="61478"/>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blank)"/>
    <s v="99 - MULTIPROVINCIAL"/>
    <n v="0"/>
    <n v="35872"/>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30165592.380000003"/>
    <n v="27537564.379999999"/>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1949725.2399999998"/>
    <n v="155626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776618.46"/>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782899.32000000007"/>
    <n v="34687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78742100.480000004"/>
    <n v="74671500.47999998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9686981.870000001"/>
    <n v="18383343.549999993"/>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6829933.7400000002"/>
    <n v="6592317.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9780634.9299999997"/>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24222289.629999995"/>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89125330"/>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22768730.260000002"/>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4790627.3"/>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7476374.7000000002"/>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00000004"/>
    <n v="30852531.920000002"/>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9873276.220000000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4519921.99"/>
    <n v="4362935.399999999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1805851.44"/>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1359962.72"/>
    <n v="1359777.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5777881.5"/>
    <n v="11571520.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9430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67758629.649999991"/>
    <n v="38405328.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40149626"/>
    <n v="16556796.38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728000"/>
    <n v="155701"/>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6812641.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1283248"/>
    <n v="2473029.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132986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5491000"/>
    <n v="525063.42000000004"/>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15935064.559999999"/>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90317718"/>
    <n v="183801809.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2197750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3307772"/>
    <n v="17455810.850000001"/>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783852"/>
    <n v="229885.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11319583.56000000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76752490"/>
    <n v="142388869.34"/>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37004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30500000"/>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704000"/>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306850.74"/>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27638134"/>
    <n v="78055361.74000001"/>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35787963.15999985"/>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69041084"/>
    <n v="105482470.53999999"/>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59978040"/>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39989515"/>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38715314"/>
    <n v="36949967.289999999"/>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14566298"/>
    <n v="14564170.449999999"/>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25323479"/>
    <n v="25298329.75"/>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730812"/>
    <n v="24730811.289999999"/>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5806184.950000000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2273596.1"/>
    <n v="2196390.8800000004"/>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447031.2"/>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90521"/>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1225000"/>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blank)"/>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815000"/>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4295881.380000001"/>
    <n v="12849777.939999999"/>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465505"/>
    <n v="453114.1"/>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8204366"/>
    <n v="185164.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030991"/>
    <n v="2322141.29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88875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80122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395064"/>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1637384"/>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2115274"/>
    <n v="13278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28411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15056246"/>
    <n v="4158562.709999999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11277519"/>
    <n v="6472794.5499999998"/>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blank)"/>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2108330"/>
    <n v="1698420.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10 - FONDO GENERAL"/>
    <s v="(blank)"/>
    <s v="99 - MULTIPROVINCIAL"/>
    <n v="0"/>
    <n v="3720000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4.7800000000279397"/>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197457.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68234.5"/>
    <n v="266054.59999999998"/>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43904"/>
    <n v="24367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28824"/>
    <n v="357676.88"/>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430000"/>
    <n v="311982.56"/>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335612"/>
    <n v="688928.53"/>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800000"/>
    <n v="763039.1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811748.86"/>
    <n v="2116888.58"/>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4131233.4800000014"/>
    <n v="3943627.4599999995"/>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296230.01"/>
    <n v="234758"/>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2550942.3999999994"/>
    <n v="470619.91000000003"/>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3302139.1799999997"/>
    <n v="2484364.48"/>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2878653.7600000002"/>
    <n v="2878649.5799999996"/>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624159.62"/>
    <n v="2228410.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014175.86"/>
    <n v="984794.9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571948"/>
    <n v="511408.1700000000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blank)"/>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224789"/>
    <n v="224475.4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78141"/>
    <n v="256913.0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blank)"/>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9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2380563.5999999996"/>
    <n v="772966.92"/>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412368.43"/>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8248963"/>
    <n v="6171573.480000000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508420"/>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55875"/>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6 - EQUIPOS DE DEFENSA Y SEGURIDAD"/>
    <s v="N"/>
    <s v="00 - N/A"/>
    <s v="10 - FONDO GENERAL"/>
    <s v="(blank)"/>
    <s v="99 - MULTIPROVINCIAL"/>
    <n v="0"/>
    <n v="26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5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462150"/>
    <n v="462149.3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87197.41"/>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1187528.6200000001"/>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4067453.8499999987"/>
    <n v="3949413.55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365608"/>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999725"/>
    <n v="2130810.50000000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61905"/>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blank)"/>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273432"/>
    <n v="176289.1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2322910"/>
    <n v="1423342.31"/>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2580998.6399999997"/>
    <n v="2443180.2800000003"/>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202308.51999999996"/>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8313410.580000002"/>
    <n v="22443443.8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6333803"/>
    <n v="5935536.340000000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143528630"/>
    <n v="6129013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9544752.0700000003"/>
    <n v="8756511.180000001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19362813.920000002"/>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66386619.140000008"/>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4034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701230"/>
    <n v="159042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2095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45673"/>
    <n v="431387.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90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608401"/>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1013712"/>
    <n v="633001.430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2435412"/>
    <n v="1117073.299999999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16022948"/>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12331000"/>
    <n v="10052447.379999999"/>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7000000"/>
    <n v="546407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24120908"/>
    <n v="5996232.640000000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16458725"/>
    <n v="2327912.3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8 - BIENES INTANGIBLES"/>
    <s v="N"/>
    <s v="00 - N/A"/>
    <s v="20 - FONDOS CON DESTINO ESPECÍFICO"/>
    <s v="(blank)"/>
    <s v="99 - MULTIPROVINCIAL"/>
    <n v="0"/>
    <n v="20000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7540708.9700000007"/>
    <n v="2153638.4500000002"/>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6112992.4400000004"/>
    <n v="1827946.6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6742228.510000005"/>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3201605.14"/>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4466493.97"/>
    <n v="165396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17559540"/>
    <n v="5188431.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75181934"/>
    <n v="19600067.46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35566595"/>
    <n v="1151596.64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200000"/>
    <n v="2308290.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391596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33750000"/>
    <n v="606384.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19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14800000"/>
    <n v="61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2544520"/>
    <n v="772545.62000000011"/>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101000"/>
    <n v="99587.520000000004"/>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1025000"/>
    <n v="399777.24000000005"/>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6807123"/>
    <n v="4475291.11000000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65000000"/>
    <n v="54885325.3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771500"/>
    <n v="543356.1800000000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9404944"/>
    <n v="1158355.7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3584344"/>
    <n v="2433669.720000000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205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58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474500"/>
    <n v="2966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210971.83"/>
    <n v="1463605.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7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448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0"/>
    <n v="30000"/>
    <n v="25148.1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6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338816851.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17031459.00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3052017.93"/>
    <n v="2299299.38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915958.67999999993"/>
    <n v="323982.6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7654027.75"/>
    <n v="5012170.4000000004"/>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180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2045848.5"/>
    <n v="1192647.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463002"/>
    <n v="167919.9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386407"/>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15263000"/>
    <n v="252902.6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2033000"/>
    <n v="313207.99"/>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2926707"/>
    <n v="857292.16"/>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177663.04"/>
    <n v="1113285.0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381996.79999999999"/>
    <n v="367982.1"/>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026134"/>
    <n v="217766.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63000"/>
    <n v="14077.52"/>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29815713.079999998"/>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462955004.25"/>
    <n v="168959142.46000004"/>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086790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00295534.47000003"/>
    <n v="188444277.8200000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25887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12840355"/>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378991247.99000001"/>
    <n v="260186131.83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03465264"/>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34996341"/>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3727926.9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1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8"/>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5366500"/>
    <n v="-5.2386894822120667E-1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1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2928668.640000001"/>
    <n v="2711545.599999999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75861794"/>
    <n v="22664566.37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2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398555"/>
    <n v="87225.600000000006"/>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1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98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508012910.17000002"/>
    <n v="69450778.30999998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blank)"/>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8488323"/>
    <n v="7626557.849999999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800692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963606778.97000003"/>
    <n v="8892999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144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367762106.27999997"/>
    <n v="108337677.27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20048903"/>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9959540.25"/>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336065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277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13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13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55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8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196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2099999934434890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6656600"/>
    <n v="46131237.10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27692764.210000001"/>
    <n v="26289691.71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39190585.359999999"/>
    <n v="17071074.39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558000"/>
    <n v="237888"/>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358657519.09000003"/>
    <n v="348501835.5199999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7213332.5299999993"/>
    <n v="711307.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3561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2621500"/>
    <n v="1683594.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73142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280023"/>
    <n v="5733884.490000000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2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72000"/>
    <n v="64510.6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2932440.42"/>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36120291"/>
    <n v="450396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269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6479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15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2196863.090000004"/>
    <n v="52282855.55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5760887"/>
    <n v="4240677.05"/>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912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4806617.729999997"/>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2166003"/>
    <n v="1400064.4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5225026.170000002"/>
    <n v="19083195.40000000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12602381.300000001"/>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20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3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7001922.780000001"/>
    <n v="8437864.949999999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18409057.800000001"/>
    <n v="5755597.19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8875981.739999995"/>
    <n v="54893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15537664.5"/>
    <n v="10045027.56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474600"/>
    <n v="215798.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blank)"/>
    <s v="99 - MULTIPROVINCIAL"/>
    <n v="0"/>
    <n v="52000"/>
    <n v="5192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1376548.3399999999"/>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3284307.59"/>
    <n v="3279307.5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14726837.65"/>
    <n v="14323772.63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50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61073062.789999992"/>
    <n v="46917028.810000002"/>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3578192.41"/>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9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2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2884466"/>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1550466"/>
    <n v="1550198.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24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3357769.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10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500000003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3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0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1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2965974"/>
    <n v="290000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2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829607"/>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599999999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36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819765"/>
    <n v="819764.8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15000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5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749788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574400"/>
    <n v="5744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1469740"/>
    <n v="1467882.26"/>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149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12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160000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804740"/>
    <n v="640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09999999963"/>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9899999999906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1147467"/>
    <n v="1145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3355865.3600000003"/>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10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114053.9000000003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100.35999999940395"/>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36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108520.640000000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3184351.67"/>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700000000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2360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7598208"/>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7600523"/>
    <n v="6051044.730000000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291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10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10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92162.62"/>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258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107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264578.950000000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10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4763184.869999999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10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739"/>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81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2774501"/>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00"/>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3101768"/>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10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50000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0000000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5520791.9299999997"/>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200000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100.6899999994784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10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618067.38"/>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9"/>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6439545.939999999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2962217.1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4051960"/>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0999999992"/>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100.08000000007451"/>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0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114458.64000000013"/>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1999999999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4568256.0600000005"/>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07"/>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2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2503794.7999999998"/>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100.58000000007451"/>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00"/>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00703.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4676981.26"/>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114459.5600000000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3734787.060000001"/>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1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4699999999720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400000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100.39000000059605"/>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100"/>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8000000045"/>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345632"/>
    <n v="13456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1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383685"/>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2505206"/>
    <n v="2001504.74"/>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4053022"/>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008068"/>
    <n v="4522964.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5999999992"/>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10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39999999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5653868"/>
    <n v="4522964.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129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33258044"/>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099999997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22863557.329999998"/>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10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392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9950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9"/>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6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3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4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7"/>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100"/>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1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97"/>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1072409.3600000001"/>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1550461.92"/>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1571640.7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4035538.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9229580.04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3970557.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6569916.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505941.5600000005"/>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50086300"/>
    <n v="23906580.920000002"/>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20000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00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50000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3510275"/>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230000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000000"/>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20000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16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5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170493"/>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300000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46453676"/>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10147934"/>
    <n v="7645084.6100000003"/>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4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150000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504000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403911"/>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5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360000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8000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4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n v="13617"/>
    <s v="28 - MONSENOR NOUEL"/>
    <n v="0"/>
    <n v="105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96849396"/>
    <n v="54798891.510000005"/>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20231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25000958"/>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56816635"/>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81597805"/>
    <n v="40365510.769999996"/>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9141229"/>
    <n v="6138080.3399999999"/>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321566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10100527.77"/>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0814021"/>
    <n v="19622172.93"/>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5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47837867"/>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0600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30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30467939"/>
    <n v="23355027.709999997"/>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1892758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43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68518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16949971"/>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84086156"/>
    <n v="71516528.649999991"/>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2085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266734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11548181"/>
    <n v="59903972.749999993"/>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14379606"/>
    <n v="10484996.07"/>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13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197573212"/>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51127128"/>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802952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30783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4746701.640000001"/>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4379680"/>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652569.889999997"/>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47553999.369999997"/>
    <n v="17050899.300000001"/>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20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4219487"/>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57855997"/>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5093472"/>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74814140"/>
    <n v="56409178.270000011"/>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34220600"/>
    <n v="13785085.85"/>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9000000"/>
    <n v="14991196.199999999"/>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578352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7721357"/>
    <n v="15259459.359999999"/>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73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517278397.24000001"/>
    <n v="314713341.17999995"/>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953439.03"/>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13864441"/>
    <n v="86935251.809999987"/>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422623056"/>
    <n v="232289236.62000003"/>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65238452"/>
    <n v="47049565.479999997"/>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3344973"/>
    <n v="823692.22"/>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5002802"/>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41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325773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30058606"/>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5352459"/>
    <n v="9199199.830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4762189"/>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9463914"/>
    <n v="29511013.560000002"/>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7857099"/>
    <n v="29810387.360000003"/>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39984000"/>
    <n v="20718451.27"/>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3379982"/>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95316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300000"/>
    <n v="4030237.37"/>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42623689"/>
    <n v="36971553.090000004"/>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36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5473744"/>
    <n v="32757371.200000003"/>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5034365"/>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8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40978095"/>
    <n v="20584115.420000002"/>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1155883.78"/>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2274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3283855"/>
    <n v="232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8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1862019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10529211.18"/>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8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160000000"/>
    <n v="49195272"/>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7426534.9999999991"/>
    <n v="142780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2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3029126107.6999998"/>
    <n v="1306377291.0900002"/>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6627666.449999996"/>
    <n v="10830602.890000004"/>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1473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4856594.129999999"/>
    <n v="1740536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19677564.57"/>
    <n v="4559200.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41808319.799999997"/>
    <n v="34988471.400000006"/>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3242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310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18960054"/>
    <n v="13206087.98"/>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5951021.1099999994"/>
    <n v="3926813.5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715257.9499999993"/>
    <n v="5715257.95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4811739.1400000006"/>
    <n v="4811739.140000000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blank)"/>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6421533"/>
    <n v="64067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401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2870655"/>
    <n v="9887990.670000001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31759218.029999994"/>
    <n v="28451570.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97350"/>
    <n v="9735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5750000"/>
    <n v="5884246.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40981900"/>
    <n v="1525317.680000000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26650000"/>
    <n v="1467498.6600000001"/>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54353001"/>
    <n v="20412341.920000002"/>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blank)"/>
    <s v="99 - MULTIPROVINCIAL"/>
    <n v="0"/>
    <n v="25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blank)"/>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4000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blank)"/>
    <s v="99 - MULTIPROVINCIAL"/>
    <n v="0"/>
    <n v="3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1464246.9"/>
    <n v="294694.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1339806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2860283.5700000003"/>
    <n v="129862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630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blank)"/>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3270863.59"/>
    <n v="177088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196494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1908640.01"/>
    <n v="1842315.5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20823627.629999999"/>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2301723.2599999998"/>
    <n v="593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699208.65"/>
    <n v="73500.03999999999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8003459.330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35978.2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blank)"/>
    <s v="99 - MULTIPROVINCIAL"/>
    <n v="0"/>
    <n v="753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2849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7310223.209999993"/>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8554208.0399999991"/>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3241015.2399999998"/>
    <n v="2008550.7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676730"/>
    <n v="8968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210481.32000000007"/>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blank)"/>
    <s v="99 - MULTIPROVINCIAL"/>
    <n v="0"/>
    <n v="28948997.789999999"/>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5302648.3099999996"/>
    <n v="51965.240000000005"/>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blank)"/>
    <s v="25 - SANTIAGO"/>
    <n v="0"/>
    <n v="206258.69"/>
    <n v="206258.69"/>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17080000"/>
    <n v="9055196.8200000003"/>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blank)"/>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75000"/>
    <n v="194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blank)"/>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547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22740000"/>
    <n v="10027725.469999999"/>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329930000"/>
    <n v="1913320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blank)"/>
    <s v="99 - MULTIPROVINCIAL"/>
    <n v="0"/>
    <n v="12920602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283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87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4293778.219999997"/>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50000"/>
    <n v="1924025.599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99 - MULTIPROVINCIAL"/>
    <n v="0"/>
    <n v="8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25400000"/>
    <n v="22024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4349323.83"/>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300000"/>
    <n v="1026627.0800000001"/>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830000"/>
    <n v="108239.98"/>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20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6000000"/>
    <n v="564273.9499999999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4235000"/>
    <n v="1679137.4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800000"/>
    <n v="472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8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300000"/>
    <n v="242360.01"/>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blank)"/>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3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6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4560891"/>
    <n v="3546406.7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1010187"/>
    <n v="695822.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96000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0"/>
    <n v="125500"/>
    <n v="125448.7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873956"/>
    <n v="857177.80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748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967372"/>
    <n v="823602.8500000000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600000003"/>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15000000"/>
    <n v="341500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9228552"/>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4280103.04"/>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180830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676165691"/>
    <n v="494809049.83000004"/>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68650000"/>
    <n v="3312321.80999999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54000000"/>
    <n v="4035055.1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blank)"/>
    <s v="99 - MULTIPROVINCIAL"/>
    <n v="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6000000"/>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43137289.019999996"/>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8309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63458539"/>
    <n v="49474496.150000006"/>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3525021.89"/>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4709285"/>
    <n v="14708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2825891.19"/>
    <n v="1623389.0100000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741387.98"/>
    <n v="540135.2899999999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86644.200000000012"/>
    <n v="73132.79999999998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2207334.8200000003"/>
    <n v="1630181.89000000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1336178"/>
    <n v="234883.05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500000"/>
    <n v="6292031.010000000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4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45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816424186"/>
    <n v="634650088.4100000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4459795.16"/>
    <n v="1379987.0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2248981.84"/>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1580579.41"/>
    <n v="1579579.400000000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914170.59"/>
    <n v="75643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4454301"/>
    <n v="6008756.9499999983"/>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2803890"/>
    <n v="1723839.4799999995"/>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2033315"/>
    <n v="31590313.220000006"/>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419848"/>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58010403"/>
    <n v="2494764.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3827500"/>
    <n v="2108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893000"/>
    <n v="98352.03000000001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15729500"/>
    <n v="3043756.77"/>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2500000"/>
    <n v="747849.7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1500000"/>
    <n v="784503.6799999999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4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450000"/>
    <n v="16634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680000"/>
    <n v="520086.05"/>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2000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1195000"/>
    <n v="117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225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460000"/>
    <n v="2721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18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219700"/>
    <n v="1188618.7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137200"/>
    <n v="1241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261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blank)"/>
    <s v="99 - MULTIPROVINCIAL"/>
    <n v="0"/>
    <n v="5600000"/>
    <n v="3762663.45"/>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20059874.159999996"/>
    <n v="9250767.1699999981"/>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4374970"/>
    <n v="683307.08"/>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0"/>
    <n v="300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802710.699999999"/>
    <n v="2223390.0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1958198.899999999"/>
    <n v="3978199.5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n v="17043"/>
    <s v="23 - SAN PEDRO DE MACORIS"/>
    <n v="0"/>
    <n v="1501442.34"/>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18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194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21950000"/>
    <n v="12390148.66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49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15200000"/>
    <n v="8189934.7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4099999.599999994"/>
    <n v="27208604.5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86668558.62999999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2348816.9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n v="17043"/>
    <s v="23 - SAN PEDRO DE MACORIS"/>
    <n v="0"/>
    <n v="9572408.9399999995"/>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4534344.01"/>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77958701.66999998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6639023"/>
    <n v="5163684.520000001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200000"/>
    <n v="155555.5699999999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950000"/>
    <n v="738888.9099999999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2085000"/>
    <n v="1621665.070000000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300000000"/>
    <n v="2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7394663"/>
    <n v="2609644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4308679"/>
    <n v="4135175.3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85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0"/>
    <n v="237746"/>
    <n v="237746"/>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3468924"/>
    <n v="1614534.82"/>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blank)"/>
    <s v="99 - MULTIPROVINCIAL"/>
    <n v="0"/>
    <n v="400000"/>
    <n v="398772"/>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blank)"/>
    <s v="99 - MULTIPROVINCIAL"/>
    <n v="0"/>
    <n v="98636"/>
    <n v="98636"/>
  </r>
  <r>
    <s v="2025"/>
    <x v="0"/>
    <x v="0"/>
    <x v="1"/>
    <x v="7"/>
    <s v="2 - Poder Ejecutivo"/>
    <s v="0215 - MINISTERIO DE LA MUJER"/>
    <s v="0001 - MINISTERIO DE LA MUJER"/>
    <s v="4 - SERVICIOS SOCIALES"/>
    <s v="4.6 - Equidad de género"/>
    <s v="4.6.01 - Acciones focalizada en mujeres"/>
    <s v="2.6 - BIENES MUEBLES, INMUEBLES E INTANGIBLES"/>
    <s v="2.6.1 - MOBILIARIO Y EQUIPO"/>
    <s v="N"/>
    <s v="00 - N/A"/>
    <s v="10 - FONDO GENERAL"/>
    <s v="(blank)"/>
    <s v="99 - MULTIPROVINCIAL"/>
    <n v="0"/>
    <n v="835999"/>
    <n v="835999"/>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1992889.8"/>
    <n v="1983826.1"/>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200000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6318313"/>
    <n v="6133866.5399999991"/>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blank)"/>
    <s v="99 - MULTIPROVINCIAL"/>
    <n v="0"/>
    <n v="791510"/>
    <n v="789285.92999999993"/>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6000"/>
    <n v="634586.22"/>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718500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60697"/>
    <n v="3360030.03"/>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5753109"/>
    <n v="1346835.489999999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25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17088632"/>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2825777"/>
    <n v="1017865.930000000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3600000"/>
    <n v="75636.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4495500"/>
    <n v="322522.32000000007"/>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blank)"/>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81000"/>
    <n v="24000.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1095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70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911473.5"/>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466573.01"/>
    <n v="287072.70999999996"/>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52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467989.29"/>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975496.3"/>
    <n v="504338.249999999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3904431.47"/>
    <n v="2998173.4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805078.75"/>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45727.10999999999"/>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500387.33"/>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1675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891666.89999999991"/>
    <n v="237867.38"/>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68330.030000000013"/>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7823.4"/>
    <n v="7823.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150494.7299999995"/>
    <n v="6148457.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237103.049999999"/>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351461.48000000004"/>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215704"/>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68700"/>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11437"/>
    <n v="5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365890"/>
    <n v="328511.84999999998"/>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44444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4480953"/>
    <n v="14151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21288507.52"/>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26584787"/>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blank)"/>
    <s v="99 - MULTIPROVINCIAL"/>
    <n v="0"/>
    <n v="124858711"/>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blank)"/>
    <s v="99 - MULTIPROVINCIAL"/>
    <n v="0"/>
    <n v="673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7953494"/>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3738500"/>
    <n v="37333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4727325"/>
    <n v="400000.24"/>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8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4943327"/>
    <n v="3097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53222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3044834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9812659"/>
    <n v="5709466.5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9106814.5600000005"/>
    <n v="7590274.7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656800"/>
    <n v="300000.2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5776000"/>
    <n v="13807269.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5367632"/>
    <n v="1062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6028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13721758"/>
    <n v="10409012.35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1449500"/>
    <n v="37512.1999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34421232"/>
    <n v="27980279.36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101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blank)"/>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68715000"/>
    <n v="16508214.78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200000"/>
    <n v="1978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7000000"/>
    <n v="6359663.800000000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2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2000000"/>
    <n v="105454.4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blank)"/>
    <s v="99 - MULTIPROVINCIAL"/>
    <n v="0"/>
    <n v="20670000"/>
    <n v="206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6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433835"/>
    <n v="381246.57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2806510.199999999"/>
    <n v="1249606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14784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64712.32"/>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36182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27060.899999999"/>
    <n v="39376923.35999999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blank)"/>
    <s v="99 - MULTIPROVINCIAL"/>
    <n v="0"/>
    <n v="46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3919638"/>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123647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340000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533893.770000000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59999999998"/>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89"/>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79999973"/>
    <n v="27236912.10000000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8"/>
    <n v="93325513.13999998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468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9500000"/>
    <n v="98641.85999999998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25587803.810000002"/>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4572842.279999999"/>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1058543"/>
    <n v="289595.2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861.51000000536"/>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7809839.02"/>
    <n v="25136765.88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649.59999999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900000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54266572.439999998"/>
    <n v="43288216.4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74952811.469999999"/>
    <n v="73816104.37999999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232037.83999999985"/>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68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09268526.26000001"/>
    <n v="77769250.93999999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9638435.1699999999"/>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812000"/>
    <n v="930097.3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15900000.02"/>
    <n v="6084012.849999999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26700.01"/>
    <n v="166268.7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280000"/>
    <n v="174510.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1119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930675"/>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8255"/>
    <n v="8254.1"/>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389499"/>
    <n v="260857.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1369000"/>
    <n v="1184786.6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075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5608000"/>
    <n v="2569450.1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244566.1699999999"/>
    <n v="1064734.5399999998"/>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37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1750960"/>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01 - DISTRITO NACIONAL"/>
    <n v="0"/>
    <n v="193500"/>
    <n v="5605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blank)"/>
    <s v="01 - DISTRITO NACIONAL"/>
    <n v="0"/>
    <n v="7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36400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2099917"/>
    <n v="4352913.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1840039.06"/>
    <n v="5286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3505860.01"/>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2448380.08"/>
    <n v="760801.280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391893"/>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185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9505200"/>
    <n v="57376574.98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2047570.84"/>
    <n v="5350555.2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21266042.439999998"/>
    <n v="18637011.19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2919674.27"/>
    <n v="1296534.84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2361764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37275475"/>
    <n v="18649472.579999998"/>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28769"/>
    <n v="1669895.29"/>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745383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551658"/>
    <n v="4763371.270000000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055834"/>
    <n v="751254.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blank)"/>
    <s v="99 - MULTIPROVINCIAL"/>
    <n v="0"/>
    <n v="70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281000"/>
    <n v="164304.93000000002"/>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1455742.4"/>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5243810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29887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22235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5916558"/>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2199522"/>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428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3.000000007"/>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8766451.240000002"/>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110742136.99999997"/>
    <n v="59108806.07999999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277141156.43000001"/>
    <n v="277141155.9599999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222234027.44999999"/>
    <n v="222234027.44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92379162"/>
    <n v="29544997.30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24736836.670000002"/>
    <n v="24184312.9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33991072"/>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43944389.45000005"/>
    <n v="843944389.4499999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47296947.72"/>
    <n v="247277986.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1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3971179.62"/>
    <n v="211735.6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47918997"/>
    <n v="2843826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209562109.04999995"/>
    <n v="118905956.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332291585.3299999"/>
    <n v="705742076.4399999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13"/>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2120995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57618.200000001"/>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9002354.859999999"/>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00000001.13"/>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8127961"/>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400000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21561792.28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4079150.5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333074649.88999999"/>
    <n v="333074646.38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697461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9.9999997764825821E-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797333425"/>
    <n v="761333423.3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37261200"/>
    <n v="28271707.149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89317021"/>
    <n v="265856064.63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3054592.369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3256553.53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5126821.600000001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36938696"/>
    <n v="134658215.6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8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77000000.5"/>
    <n v="7700000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3016"/>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124778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11450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240647160"/>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197407336.95999998"/>
    <n v="197407336.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530178679"/>
    <n v="1530178677.13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103325794"/>
    <n v="103325789.2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8999999"/>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450992454"/>
    <n v="450992453.08999997"/>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626550196.2100003"/>
    <n v="1626550195.7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7659528"/>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1999999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5299222"/>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32680645.119999997"/>
    <n v="32006551.9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76291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163000000"/>
    <n v="15000000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8000001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66793844"/>
    <n v="266793731.2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40297610.21000001"/>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17999990.989999998"/>
    <n v="3599998.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4150189.1500000004"/>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5249862.54"/>
    <n v="3575107.28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31753794.399999999"/>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106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9884517.530000001"/>
    <n v="12285568.37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25893405.599999998"/>
    <n v="19129219.21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48594000"/>
    <n v="20756983.93"/>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103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440330268"/>
    <n v="401690138.16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206897780"/>
    <n v="192949585.0299999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78285500"/>
    <n v="730669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263400"/>
    <n v="246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5678600"/>
    <n v="53001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71889200"/>
    <n v="67096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34285338"/>
    <n v="31366336.43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403420"/>
    <n v="238063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560209"/>
    <n v="1517341.4599999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6239743"/>
    <n v="25949243.48000000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8294000"/>
    <n v="760282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3000000"/>
    <n v="2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250000"/>
    <n v="1023876.6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550000"/>
    <n v="493682.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303024.17000000004"/>
    <n v="256260.1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29391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10000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851000"/>
    <n v="3529410.639999999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00000"/>
    <n v="91961.09999999997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500000"/>
    <n v="457818.9400000001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000000"/>
    <n v="917277.7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4000000"/>
    <n v="3666946.7700000005"/>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700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10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2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60550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2500000"/>
    <n v="0"/>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2655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n v="0"/>
  </r>
  <r>
    <s v="2025"/>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blank)"/>
    <s v="99 - MULTIPROVINCIAL"/>
    <n v="0"/>
    <n v="4248005"/>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000000"/>
    <n v="183372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3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2891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00000000"/>
    <n v="97021164.659999996"/>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16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9243263.6899999995"/>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6"/>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139900900"/>
    <n v="3832560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24965414"/>
    <n v="33040527.5"/>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432192775"/>
    <n v="4212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1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72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810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407040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36000000"/>
    <n v="159661429.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17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06893047"/>
    <n v="3293833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8000000"/>
    <n v="57746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350000000"/>
    <n v="18104209.75"/>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71590884"/>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842760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3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6183593.51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169131167.22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71625000.010000005"/>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50000000"/>
    <n v="47611248"/>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13097600000"/>
    <n v="11421735741.299999"/>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288697552.7099996"/>
    <n v="1238058989.3100002"/>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820000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53289893.329999998"/>
    <n v="46399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blank)"/>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blank)"/>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2027520.389999993"/>
    <n v="42027520.389999993"/>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365393535.49999988"/>
    <n v="365393535.49999994"/>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201914618.86000001"/>
    <n v="201914618.86000004"/>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blank)"/>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98455139.230000004"/>
    <n v="98455139.23000000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blank)"/>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026189339.5700064"/>
    <n v="5026189339.510006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9925543008"/>
    <n v="909571672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blank)"/>
    <s v="99 - MULTIPROVINCIAL"/>
    <n v="0"/>
    <n v="199000000"/>
    <n v="199000000"/>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334978964"/>
    <n v="306834642.67000002"/>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n v="370166339.7499999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1076569952"/>
    <n v="9390820143.599998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000000000"/>
    <n v="2583333333.30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89945850"/>
    <n v="1281058777.910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43235585"/>
    <n v="39632615.87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7828148"/>
    <n v="12087639.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687040551.79000008"/>
    <n v="450504166.6299998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5615248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113333805"/>
    <n v="92680987.849999964"/>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60000000"/>
    <n v="6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blank)"/>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072870000"/>
    <n v="658756030.96999991"/>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31500000"/>
    <n v="2737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550000000"/>
    <n v="550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50 - CRÉDITO INTERNO"/>
    <s v="(blank)"/>
    <s v="99 - MULTIPROVINCIAL"/>
    <n v="0"/>
    <n v="1000000000"/>
    <n v="100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26000000"/>
    <n v="19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20000000"/>
    <n v="16666666.69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3372975"/>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2185082873"/>
    <n v="1932133333.339999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2506335921"/>
    <n v="159888143.4099999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6300000"/>
    <n v="57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7200000"/>
    <n v="6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10000000"/>
    <n v="9166666.629999999"/>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391445385"/>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358158760"/>
    <n v="3459766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194190871.63"/>
    <n v="194190871.63"/>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623163207.22000051"/>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10 - MINISTERIO DE AGRICULTURA"/>
    <s v="0001 - MINISTERIO DE AGRICULTURA"/>
    <s v="0 - N/A"/>
    <s v="0.0 - N/A"/>
    <s v="0.0.00 - N/A"/>
    <s v="4.1 - Incremento de activos financieros"/>
    <s v="4.1.2 - Incremento de activos financieros no corrientes"/>
    <s v="N"/>
    <s v="00 - N/A"/>
    <s v="50 - CRÉDITO INTERNO"/>
    <s v="(blank)"/>
    <s v="99 - MULTIPROVINCIAL"/>
    <n v="0"/>
    <n v="2000000000"/>
    <n v="200000000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11579300000"/>
    <n v="3647895396.2199998"/>
  </r>
  <r>
    <s v="2025"/>
    <x v="0"/>
    <x v="1"/>
    <x v="2"/>
    <x v="13"/>
    <s v="2 - Poder Ejecutivo"/>
    <s v="0206 - MINISTERIO DE EDUCACIÓN"/>
    <s v="0001 - MINISTERIO DE EDUCACION"/>
    <s v="0 - N/A"/>
    <s v="0.0 - N/A"/>
    <s v="0.0.00 - N/A"/>
    <s v="4.2 - Disminución de pasivos"/>
    <s v="4.2.1 - Disminución de pasivos corrientes"/>
    <s v="N"/>
    <s v="00 - N/A"/>
    <s v="10 - FONDO GENERAL"/>
    <s v="(blank)"/>
    <s v="00 - NO CLASIFICADO"/>
    <n v="0"/>
    <n v="50000000"/>
    <n v="43094942.350000001"/>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blank)"/>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01400000"/>
    <n v="5193033196.909999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79502788653"/>
    <n v="62323798529.310013"/>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538965908"/>
    <n v="3354086860.329999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26634DA-CE16-4A14-9AA5-F826F0EEBB0C}" name="PivotTable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D33"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2559-627A-4DA9-A279-8AB68AB552DE}">
  <dimension ref="A1:F72"/>
  <sheetViews>
    <sheetView showGridLines="0" tabSelected="1" workbookViewId="0">
      <selection activeCell="L22" sqref="L22"/>
    </sheetView>
  </sheetViews>
  <sheetFormatPr baseColWidth="10" defaultColWidth="11.5703125" defaultRowHeight="15"/>
  <cols>
    <col min="1" max="1" width="60.42578125" style="12" bestFit="1" customWidth="1"/>
    <col min="2" max="2" width="14.42578125" style="12" bestFit="1" customWidth="1"/>
    <col min="3" max="3" width="26.42578125" style="12" bestFit="1" customWidth="1"/>
    <col min="4" max="4" width="16.140625" style="12" bestFit="1"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82" t="s">
        <v>1967</v>
      </c>
      <c r="B1" s="182"/>
      <c r="C1" s="182"/>
      <c r="D1" s="182"/>
      <c r="E1" s="182"/>
      <c r="F1" s="182"/>
    </row>
    <row r="2" spans="1:6" ht="20.25">
      <c r="A2" s="183" t="s">
        <v>0</v>
      </c>
      <c r="B2" s="183"/>
      <c r="C2" s="183"/>
      <c r="D2" s="183"/>
      <c r="E2" s="183"/>
      <c r="F2" s="183"/>
    </row>
    <row r="3" spans="1:6">
      <c r="A3" s="184" t="s">
        <v>1</v>
      </c>
      <c r="B3" s="184"/>
      <c r="C3" s="184"/>
      <c r="D3" s="184"/>
      <c r="E3" s="184"/>
      <c r="F3" s="184"/>
    </row>
    <row r="5" spans="1:6" ht="18.75">
      <c r="A5" s="185" t="s">
        <v>22</v>
      </c>
      <c r="B5" s="185"/>
      <c r="C5" s="185"/>
      <c r="D5" s="185"/>
      <c r="E5" s="185"/>
      <c r="F5" s="185"/>
    </row>
    <row r="6" spans="1:6" ht="18.75">
      <c r="A6" s="185" t="s">
        <v>303</v>
      </c>
      <c r="B6" s="185"/>
      <c r="C6" s="185"/>
      <c r="D6" s="185"/>
      <c r="E6" s="185"/>
      <c r="F6" s="185"/>
    </row>
    <row r="7" spans="1:6">
      <c r="A7" s="180" t="s">
        <v>1998</v>
      </c>
      <c r="B7" s="180"/>
      <c r="C7" s="180"/>
      <c r="D7" s="180"/>
      <c r="E7" s="180"/>
      <c r="F7" s="180"/>
    </row>
    <row r="8" spans="1:6">
      <c r="A8" s="180" t="s">
        <v>2000</v>
      </c>
      <c r="B8" s="180"/>
      <c r="C8" s="180"/>
      <c r="D8" s="180"/>
      <c r="E8" s="180"/>
      <c r="F8" s="180"/>
    </row>
    <row r="9" spans="1:6" ht="15.75">
      <c r="A9" s="181" t="s">
        <v>1992</v>
      </c>
      <c r="B9" s="181"/>
      <c r="C9" s="181"/>
      <c r="D9" s="181"/>
      <c r="E9" s="181"/>
      <c r="F9" s="181"/>
    </row>
    <row r="11" spans="1:6">
      <c r="A11" s="177" t="s">
        <v>1993</v>
      </c>
      <c r="B11" s="177" t="s">
        <v>360</v>
      </c>
      <c r="C11" s="171" t="s">
        <v>1986</v>
      </c>
      <c r="D11" s="171" t="s">
        <v>361</v>
      </c>
    </row>
    <row r="12" spans="1:6">
      <c r="A12" s="172" t="s">
        <v>304</v>
      </c>
      <c r="B12" s="173">
        <v>1592355121494</v>
      </c>
      <c r="C12" s="173">
        <v>1671990422777.2202</v>
      </c>
      <c r="D12" s="173">
        <v>1328929779887.4902</v>
      </c>
    </row>
    <row r="13" spans="1:6">
      <c r="A13" s="174" t="s">
        <v>10</v>
      </c>
      <c r="B13" s="173">
        <v>1484234610959</v>
      </c>
      <c r="C13" s="173">
        <v>1561869912242.2202</v>
      </c>
      <c r="D13" s="173">
        <v>1252367870962.3704</v>
      </c>
    </row>
    <row r="14" spans="1:6">
      <c r="A14" s="175" t="s">
        <v>11</v>
      </c>
      <c r="B14" s="173">
        <v>1308196684792</v>
      </c>
      <c r="C14" s="173">
        <v>1349055281450.0801</v>
      </c>
      <c r="D14" s="173">
        <v>1102308930767.5403</v>
      </c>
    </row>
    <row r="15" spans="1:6">
      <c r="A15" s="176" t="s">
        <v>24</v>
      </c>
      <c r="B15" s="173">
        <v>516919627204</v>
      </c>
      <c r="C15" s="173">
        <v>530725918744.17017</v>
      </c>
      <c r="D15" s="173">
        <v>409752432089.58008</v>
      </c>
    </row>
    <row r="16" spans="1:6">
      <c r="A16" s="176" t="s">
        <v>25</v>
      </c>
      <c r="B16" s="173">
        <v>90986168678</v>
      </c>
      <c r="C16" s="173">
        <v>92379867634.860001</v>
      </c>
      <c r="D16" s="173">
        <v>73685751074.210022</v>
      </c>
    </row>
    <row r="17" spans="1:4">
      <c r="A17" s="176" t="s">
        <v>12</v>
      </c>
      <c r="B17" s="173">
        <v>298486441612</v>
      </c>
      <c r="C17" s="173">
        <v>295128665637</v>
      </c>
      <c r="D17" s="173">
        <v>233761806893.44</v>
      </c>
    </row>
    <row r="18" spans="1:4">
      <c r="A18" s="176" t="s">
        <v>26</v>
      </c>
      <c r="B18" s="173">
        <v>13500000000</v>
      </c>
      <c r="C18" s="173">
        <v>14934770116</v>
      </c>
      <c r="D18" s="173">
        <v>13054280615.550001</v>
      </c>
    </row>
    <row r="19" spans="1:4">
      <c r="A19" s="176" t="s">
        <v>27</v>
      </c>
      <c r="B19" s="173">
        <v>388252040903</v>
      </c>
      <c r="C19" s="173">
        <v>413923229158.01001</v>
      </c>
      <c r="D19" s="173">
        <v>370422511104.72998</v>
      </c>
    </row>
    <row r="20" spans="1:4">
      <c r="A20" s="176" t="s">
        <v>28</v>
      </c>
      <c r="B20" s="173">
        <v>52406395</v>
      </c>
      <c r="C20" s="173">
        <v>1962830160.04</v>
      </c>
      <c r="D20" s="173">
        <v>1632148990.03</v>
      </c>
    </row>
    <row r="21" spans="1:4">
      <c r="A21" s="175" t="s">
        <v>13</v>
      </c>
      <c r="B21" s="173">
        <v>176037926167</v>
      </c>
      <c r="C21" s="173">
        <v>212814630792.14005</v>
      </c>
      <c r="D21" s="173">
        <v>150058940194.83002</v>
      </c>
    </row>
    <row r="22" spans="1:4">
      <c r="A22" s="176" t="s">
        <v>29</v>
      </c>
      <c r="B22" s="173">
        <v>53162528542</v>
      </c>
      <c r="C22" s="173">
        <v>73967653025.839996</v>
      </c>
      <c r="D22" s="173">
        <v>52034901450.37001</v>
      </c>
    </row>
    <row r="23" spans="1:4">
      <c r="A23" s="176" t="s">
        <v>30</v>
      </c>
      <c r="B23" s="173">
        <v>60255319620</v>
      </c>
      <c r="C23" s="173">
        <v>59456029704.220024</v>
      </c>
      <c r="D23" s="173">
        <v>35045056024.769997</v>
      </c>
    </row>
    <row r="24" spans="1:4">
      <c r="A24" s="176" t="s">
        <v>31</v>
      </c>
      <c r="B24" s="173">
        <v>10094704</v>
      </c>
      <c r="C24" s="173">
        <v>146283470.60000002</v>
      </c>
      <c r="D24" s="173">
        <v>101506996.26000001</v>
      </c>
    </row>
    <row r="25" spans="1:4">
      <c r="A25" s="176" t="s">
        <v>32</v>
      </c>
      <c r="B25" s="173">
        <v>1045835769</v>
      </c>
      <c r="C25" s="173">
        <v>4429877933.6900005</v>
      </c>
      <c r="D25" s="173">
        <v>2187050544.54</v>
      </c>
    </row>
    <row r="26" spans="1:4">
      <c r="A26" s="176" t="s">
        <v>33</v>
      </c>
      <c r="B26" s="173">
        <v>60117023257</v>
      </c>
      <c r="C26" s="173">
        <v>74191623450.570007</v>
      </c>
      <c r="D26" s="173">
        <v>60690425178.889999</v>
      </c>
    </row>
    <row r="27" spans="1:4">
      <c r="A27" s="176" t="s">
        <v>34</v>
      </c>
      <c r="B27" s="173">
        <v>1447124275</v>
      </c>
      <c r="C27" s="173">
        <v>623163207.22000051</v>
      </c>
      <c r="D27" s="173">
        <v>0</v>
      </c>
    </row>
    <row r="28" spans="1:4">
      <c r="A28" s="174" t="s">
        <v>305</v>
      </c>
      <c r="B28" s="173">
        <v>108120510535</v>
      </c>
      <c r="C28" s="173">
        <v>110120510535</v>
      </c>
      <c r="D28" s="173">
        <v>76561908925.12001</v>
      </c>
    </row>
    <row r="29" spans="1:4">
      <c r="A29" s="175" t="s">
        <v>21</v>
      </c>
      <c r="B29" s="173">
        <v>108120510535</v>
      </c>
      <c r="C29" s="173">
        <v>110120510535</v>
      </c>
      <c r="D29" s="173">
        <v>76561908925.12001</v>
      </c>
    </row>
    <row r="30" spans="1:4">
      <c r="A30" s="176" t="s">
        <v>36</v>
      </c>
      <c r="B30" s="173">
        <v>5117721882</v>
      </c>
      <c r="C30" s="173">
        <v>13579300000</v>
      </c>
      <c r="D30" s="173">
        <v>5647895396.2199993</v>
      </c>
    </row>
    <row r="31" spans="1:4">
      <c r="A31" s="176" t="s">
        <v>37</v>
      </c>
      <c r="B31" s="173">
        <v>103002788653</v>
      </c>
      <c r="C31" s="173">
        <v>96541210535</v>
      </c>
      <c r="D31" s="173">
        <v>70914013528.900009</v>
      </c>
    </row>
    <row r="32" spans="1:4">
      <c r="A32" s="176" t="s">
        <v>1995</v>
      </c>
      <c r="B32" s="173">
        <v>0</v>
      </c>
      <c r="C32" s="173">
        <v>0</v>
      </c>
      <c r="D32" s="173">
        <v>0</v>
      </c>
    </row>
    <row r="33" spans="1:4">
      <c r="A33" s="172" t="s">
        <v>1994</v>
      </c>
      <c r="B33" s="173">
        <v>1592355121494</v>
      </c>
      <c r="C33" s="173">
        <v>1671990422777.2202</v>
      </c>
      <c r="D33" s="173">
        <v>1328929779887.4902</v>
      </c>
    </row>
    <row r="34" spans="1:4">
      <c r="A34"/>
      <c r="B34"/>
      <c r="C34"/>
    </row>
    <row r="35" spans="1:4">
      <c r="A35"/>
      <c r="B35"/>
      <c r="C35"/>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zoomScaleNormal="100" workbookViewId="0">
      <selection activeCell="J25" sqref="J25"/>
    </sheetView>
  </sheetViews>
  <sheetFormatPr baseColWidth="10" defaultColWidth="11.42578125" defaultRowHeight="15"/>
  <cols>
    <col min="1" max="1" width="12.42578125" style="12" customWidth="1"/>
    <col min="2" max="2" width="21.5703125" style="12" customWidth="1"/>
    <col min="3" max="3" width="40.85546875" style="12" customWidth="1"/>
    <col min="4" max="7" width="17.42578125" style="12"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82" t="s">
        <v>1967</v>
      </c>
      <c r="B1" s="182"/>
      <c r="C1" s="182"/>
      <c r="D1" s="182"/>
      <c r="E1" s="182"/>
      <c r="F1" s="182"/>
      <c r="G1" s="182"/>
      <c r="H1" s="182"/>
      <c r="I1" s="182"/>
      <c r="J1" s="182"/>
    </row>
    <row r="2" spans="1:15" ht="20.25">
      <c r="A2" s="183" t="s">
        <v>0</v>
      </c>
      <c r="B2" s="183"/>
      <c r="C2" s="183"/>
      <c r="D2" s="183"/>
      <c r="E2" s="183"/>
      <c r="F2" s="183"/>
      <c r="G2" s="183"/>
      <c r="H2" s="183"/>
      <c r="I2" s="183"/>
      <c r="J2" s="183"/>
    </row>
    <row r="3" spans="1:15" s="13" customFormat="1" ht="28.5" customHeight="1">
      <c r="A3" s="197" t="s">
        <v>1</v>
      </c>
      <c r="B3" s="197"/>
      <c r="C3" s="197"/>
      <c r="D3" s="197"/>
      <c r="E3" s="197"/>
      <c r="F3" s="197"/>
      <c r="G3" s="197"/>
      <c r="H3" s="197"/>
      <c r="I3" s="197"/>
      <c r="J3" s="197"/>
      <c r="O3" s="14"/>
    </row>
    <row r="4" spans="1:15" ht="18.75" customHeight="1">
      <c r="A4" s="198" t="s">
        <v>2</v>
      </c>
      <c r="B4" s="198"/>
      <c r="C4" s="198"/>
      <c r="D4" s="198"/>
      <c r="E4" s="198"/>
      <c r="F4" s="198"/>
      <c r="G4" s="198"/>
      <c r="H4" s="198"/>
      <c r="I4" s="198"/>
      <c r="J4" s="198"/>
    </row>
    <row r="5" spans="1:15" ht="18.75" customHeight="1">
      <c r="A5" s="198" t="s">
        <v>3</v>
      </c>
      <c r="B5" s="198"/>
      <c r="C5" s="198"/>
      <c r="D5" s="198"/>
      <c r="E5" s="198"/>
      <c r="F5" s="198"/>
      <c r="G5" s="198"/>
      <c r="H5" s="198"/>
      <c r="I5" s="198"/>
      <c r="J5" s="198"/>
    </row>
    <row r="6" spans="1:15" ht="18.75">
      <c r="A6" s="196" t="s">
        <v>1999</v>
      </c>
      <c r="B6" s="196"/>
      <c r="C6" s="196"/>
      <c r="D6" s="196"/>
      <c r="E6" s="196"/>
      <c r="F6" s="196"/>
      <c r="G6" s="196"/>
      <c r="H6" s="196"/>
      <c r="I6" s="196"/>
      <c r="J6" s="196"/>
    </row>
    <row r="7" spans="1:15" ht="18.75">
      <c r="A7" s="189" t="s">
        <v>275</v>
      </c>
      <c r="B7" s="189"/>
      <c r="C7" s="189"/>
      <c r="D7" s="189"/>
      <c r="E7" s="189"/>
      <c r="F7" s="189"/>
      <c r="G7" s="189"/>
      <c r="H7" s="189"/>
      <c r="I7" s="189"/>
      <c r="J7" s="189"/>
    </row>
    <row r="8" spans="1:15" ht="15.75">
      <c r="A8" s="190" t="s">
        <v>4</v>
      </c>
      <c r="B8" s="190"/>
      <c r="C8" s="190"/>
      <c r="D8" s="190"/>
      <c r="E8" s="190"/>
      <c r="F8" s="190"/>
      <c r="G8" s="190"/>
      <c r="H8" s="190"/>
      <c r="I8" s="190"/>
      <c r="J8" s="190"/>
    </row>
    <row r="9" spans="1:15" ht="15.75">
      <c r="A9" s="15"/>
      <c r="B9" s="15"/>
      <c r="C9" s="15"/>
      <c r="D9" s="15"/>
      <c r="E9" s="15"/>
      <c r="F9" s="15"/>
      <c r="G9" s="15"/>
    </row>
    <row r="10" spans="1:15">
      <c r="C10" s="191" t="s">
        <v>5</v>
      </c>
      <c r="D10" s="16" t="s">
        <v>312</v>
      </c>
      <c r="E10" s="194" t="s">
        <v>1962</v>
      </c>
      <c r="F10" s="192" t="s">
        <v>299</v>
      </c>
      <c r="G10" s="192" t="s">
        <v>300</v>
      </c>
      <c r="H10" s="192" t="s">
        <v>274</v>
      </c>
    </row>
    <row r="11" spans="1:15" ht="15.75" thickBot="1">
      <c r="C11" s="191"/>
      <c r="D11" s="166" t="s">
        <v>275</v>
      </c>
      <c r="E11" s="195"/>
      <c r="F11" s="193"/>
      <c r="G11" s="193"/>
      <c r="H11" s="193"/>
    </row>
    <row r="12" spans="1:15" s="167" customFormat="1" ht="15" customHeight="1">
      <c r="C12" s="191"/>
      <c r="D12" s="168">
        <v>1</v>
      </c>
      <c r="E12" s="168">
        <v>2</v>
      </c>
      <c r="F12" s="168">
        <v>3</v>
      </c>
      <c r="G12" s="168" t="s">
        <v>1960</v>
      </c>
      <c r="H12" s="168" t="s">
        <v>1961</v>
      </c>
    </row>
    <row r="13" spans="1:15">
      <c r="C13" s="19" t="s">
        <v>6</v>
      </c>
      <c r="D13" s="20">
        <f>D14+D16</f>
        <v>1241364.7314939999</v>
      </c>
      <c r="E13" s="20">
        <f>E14+E16</f>
        <v>1282216.5893553998</v>
      </c>
      <c r="F13" s="20">
        <f>F14+F16</f>
        <v>1074806</v>
      </c>
      <c r="G13" s="107">
        <f>IFERROR(F13/E13,"-")</f>
        <v>0.8382405975111662</v>
      </c>
      <c r="H13" s="116">
        <f>F13/$D$34</f>
        <v>0.13488863483207661</v>
      </c>
      <c r="J13" s="159"/>
    </row>
    <row r="14" spans="1:15">
      <c r="C14" s="158" t="s">
        <v>7</v>
      </c>
      <c r="D14" s="159">
        <v>1240428.3720559999</v>
      </c>
      <c r="E14" s="159">
        <v>1279982.9323802399</v>
      </c>
      <c r="F14" s="159">
        <f>1074221+F15</f>
        <v>1074544</v>
      </c>
      <c r="G14" s="160">
        <f t="shared" ref="G14:G21" si="0">IFERROR(F14/E14,"-")</f>
        <v>0.83949869394101351</v>
      </c>
      <c r="H14" s="161">
        <f t="shared" ref="H14:H20" si="1">F14/$D$34</f>
        <v>0.13485575371462286</v>
      </c>
      <c r="I14" s="165"/>
      <c r="J14" s="159"/>
      <c r="K14" s="157"/>
    </row>
    <row r="15" spans="1:15">
      <c r="C15" s="155" t="s">
        <v>8</v>
      </c>
      <c r="D15" s="117">
        <v>535.15810899999997</v>
      </c>
      <c r="E15" s="117">
        <v>954.51483867999991</v>
      </c>
      <c r="F15" s="117">
        <v>323</v>
      </c>
      <c r="G15" s="118">
        <f t="shared" si="0"/>
        <v>0.33839180587980927</v>
      </c>
      <c r="H15" s="119">
        <f t="shared" si="1"/>
        <v>4.0536644799862246E-5</v>
      </c>
      <c r="I15" s="65"/>
      <c r="J15" s="163"/>
      <c r="K15" s="48"/>
    </row>
    <row r="16" spans="1:15">
      <c r="C16" s="158" t="s">
        <v>9</v>
      </c>
      <c r="D16" s="159">
        <v>936.35943799999995</v>
      </c>
      <c r="E16" s="159">
        <v>2233.65697516</v>
      </c>
      <c r="F16" s="159">
        <f>95+F17</f>
        <v>262</v>
      </c>
      <c r="G16" s="160">
        <f t="shared" si="0"/>
        <v>0.11729643491084059</v>
      </c>
      <c r="H16" s="161">
        <f t="shared" si="1"/>
        <v>3.2881117453758232E-5</v>
      </c>
      <c r="I16" s="65"/>
      <c r="J16" s="156"/>
      <c r="K16" s="157"/>
    </row>
    <row r="17" spans="3:13">
      <c r="C17" s="155" t="s">
        <v>313</v>
      </c>
      <c r="D17" s="117">
        <v>0</v>
      </c>
      <c r="E17" s="117">
        <v>1086.00147408</v>
      </c>
      <c r="F17" s="117">
        <v>167</v>
      </c>
      <c r="G17" s="118">
        <f t="shared" si="0"/>
        <v>0.15377511355725654</v>
      </c>
      <c r="H17" s="119">
        <f t="shared" si="1"/>
        <v>2.0958574865563452E-5</v>
      </c>
      <c r="I17" s="65"/>
      <c r="J17" s="162"/>
    </row>
    <row r="18" spans="3:13">
      <c r="C18" s="19" t="s">
        <v>10</v>
      </c>
      <c r="D18" s="20">
        <f>D19+D21</f>
        <v>1484234.6109590002</v>
      </c>
      <c r="E18" s="20">
        <f>E19+E21</f>
        <v>1561869.9122422202</v>
      </c>
      <c r="F18" s="20">
        <f>F19+F21</f>
        <v>1252367.87096237</v>
      </c>
      <c r="G18" s="107">
        <f t="shared" si="0"/>
        <v>0.80183878384882312</v>
      </c>
      <c r="H18" s="116">
        <f>F18/$D$34</f>
        <v>0.1571727292382703</v>
      </c>
    </row>
    <row r="19" spans="3:13">
      <c r="C19" s="158" t="s">
        <v>11</v>
      </c>
      <c r="D19" s="159">
        <v>1308196.6847920001</v>
      </c>
      <c r="E19" s="159">
        <f>Económica!D14</f>
        <v>1349055.2814500802</v>
      </c>
      <c r="F19" s="159">
        <f>Económica!E14</f>
        <v>1102308.9307675399</v>
      </c>
      <c r="G19" s="160">
        <f t="shared" si="0"/>
        <v>0.817096931404237</v>
      </c>
      <c r="H19" s="161">
        <f t="shared" si="1"/>
        <v>0.13834026497287835</v>
      </c>
      <c r="J19" s="65"/>
    </row>
    <row r="20" spans="3:13">
      <c r="C20" s="114" t="s">
        <v>12</v>
      </c>
      <c r="D20" s="117">
        <v>298486.441612</v>
      </c>
      <c r="E20" s="117">
        <f>Económica!D17</f>
        <v>295128.665637</v>
      </c>
      <c r="F20" s="117">
        <f>Económica!E17</f>
        <v>233761.80689343996</v>
      </c>
      <c r="G20" s="118">
        <f t="shared" si="0"/>
        <v>0.79206744078516744</v>
      </c>
      <c r="H20" s="119">
        <f t="shared" si="1"/>
        <v>2.9337211559793703E-2</v>
      </c>
    </row>
    <row r="21" spans="3:13">
      <c r="C21" s="158" t="s">
        <v>13</v>
      </c>
      <c r="D21" s="159">
        <v>176037.926167</v>
      </c>
      <c r="E21" s="159">
        <f>Económica!D21</f>
        <v>212814.63079213994</v>
      </c>
      <c r="F21" s="159">
        <f>Económica!E21</f>
        <v>150058.94019482998</v>
      </c>
      <c r="G21" s="160">
        <f t="shared" si="0"/>
        <v>0.70511571331482081</v>
      </c>
      <c r="H21" s="161">
        <f>F21/$D$34</f>
        <v>1.8832464265391934E-2</v>
      </c>
      <c r="K21" s="17"/>
    </row>
    <row r="22" spans="3:13">
      <c r="C22" s="120" t="s">
        <v>14</v>
      </c>
      <c r="D22" s="120"/>
      <c r="E22" s="120"/>
      <c r="F22" s="120"/>
      <c r="G22" s="121"/>
      <c r="H22" s="18"/>
    </row>
    <row r="23" spans="3:13">
      <c r="C23" s="122" t="s">
        <v>15</v>
      </c>
      <c r="D23" s="123">
        <f>(D14-D19)</f>
        <v>-67768.312736000167</v>
      </c>
      <c r="E23" s="123">
        <f>(E14-E19)</f>
        <v>-69072.349069840275</v>
      </c>
      <c r="F23" s="123">
        <f>(F14-F19)</f>
        <v>-27764.930767539889</v>
      </c>
      <c r="G23" s="118">
        <f>IFERROR(F23/E23,"-")</f>
        <v>0.40196882169833659</v>
      </c>
      <c r="H23" s="124">
        <f>F23/$D$34</f>
        <v>-3.4845112582555142E-3</v>
      </c>
      <c r="J23" s="10"/>
      <c r="K23" s="65"/>
    </row>
    <row r="24" spans="3:13">
      <c r="C24" s="122" t="s">
        <v>16</v>
      </c>
      <c r="D24" s="123">
        <f>(D16-D21)</f>
        <v>-175101.56672899998</v>
      </c>
      <c r="E24" s="123">
        <f>(E16-E21)</f>
        <v>-210580.97381697994</v>
      </c>
      <c r="F24" s="123">
        <f>(F16-F21)</f>
        <v>-149796.94019482998</v>
      </c>
      <c r="G24" s="118">
        <f>IFERROR(F24/E24,"-")</f>
        <v>0.71135078103030069</v>
      </c>
      <c r="H24" s="124">
        <f>F24/$D$34</f>
        <v>-1.8799583147938174E-2</v>
      </c>
    </row>
    <row r="25" spans="3:13">
      <c r="C25" s="122" t="s">
        <v>17</v>
      </c>
      <c r="D25" s="123">
        <f>(D13-(D18-D20))</f>
        <v>55616.56214699964</v>
      </c>
      <c r="E25" s="123">
        <f>(E13-(E18-E20))</f>
        <v>15475.342750179581</v>
      </c>
      <c r="F25" s="123">
        <f>(F13-(F18-F20))</f>
        <v>56199.935931070009</v>
      </c>
      <c r="G25" s="118">
        <f>IFERROR(F25/E25,"-")</f>
        <v>3.6315793994558114</v>
      </c>
      <c r="H25" s="124">
        <f>F25/$D$34</f>
        <v>7.0531171536000019E-3</v>
      </c>
    </row>
    <row r="26" spans="3:13">
      <c r="C26" s="122" t="s">
        <v>18</v>
      </c>
      <c r="D26" s="123">
        <f>D13-D18</f>
        <v>-242869.87946500024</v>
      </c>
      <c r="E26" s="123">
        <f>E13-E18</f>
        <v>-279653.32288682042</v>
      </c>
      <c r="F26" s="123">
        <f>F13-F18</f>
        <v>-177561.87096236995</v>
      </c>
      <c r="G26" s="118">
        <f>IFERROR(F26/E26,"-")</f>
        <v>0.63493567367419301</v>
      </c>
      <c r="H26" s="124">
        <f>F26/$D$34</f>
        <v>-2.2284094406193701E-2</v>
      </c>
    </row>
    <row r="27" spans="3:13">
      <c r="C27" s="120" t="s">
        <v>19</v>
      </c>
      <c r="D27" s="125">
        <f>D29-D31</f>
        <v>242869.87946500001</v>
      </c>
      <c r="E27" s="125">
        <f>E29-E31</f>
        <v>281693.83919957996</v>
      </c>
      <c r="F27" s="125">
        <f>F29-F31</f>
        <v>180863.09107488001</v>
      </c>
      <c r="G27" s="121">
        <f>IFERROR(F27/E27,"-")</f>
        <v>0.64205554366681972</v>
      </c>
      <c r="H27" s="126">
        <f>F27/$D$34</f>
        <v>2.2698399010240084E-2</v>
      </c>
    </row>
    <row r="28" spans="3:13">
      <c r="C28" s="127"/>
      <c r="D28" s="127"/>
      <c r="E28" s="127"/>
      <c r="F28" s="127"/>
      <c r="G28" s="128"/>
      <c r="H28" s="124"/>
    </row>
    <row r="29" spans="3:13" ht="17.25" customHeight="1">
      <c r="C29" s="19" t="s">
        <v>20</v>
      </c>
      <c r="D29" s="20">
        <v>350990.39</v>
      </c>
      <c r="E29" s="20">
        <v>391814.34973457997</v>
      </c>
      <c r="F29" s="20">
        <v>257425</v>
      </c>
      <c r="G29" s="107">
        <f>IFERROR(F29/E29,"-")</f>
        <v>0.65700758579766916</v>
      </c>
      <c r="H29" s="100">
        <f>F29/$D$34</f>
        <v>3.2306952902800432E-2</v>
      </c>
    </row>
    <row r="30" spans="3:13">
      <c r="C30" s="129"/>
      <c r="D30" s="130"/>
      <c r="E30" s="130"/>
      <c r="F30" s="130"/>
      <c r="G30" s="131"/>
      <c r="H30" s="124"/>
    </row>
    <row r="31" spans="3:13">
      <c r="C31" s="19" t="s">
        <v>21</v>
      </c>
      <c r="D31" s="20">
        <v>108120.51053499999</v>
      </c>
      <c r="E31" s="20">
        <f>Económica!D29</f>
        <v>110120.51053500001</v>
      </c>
      <c r="F31" s="20">
        <f>Económica!E29</f>
        <v>76561.908925119991</v>
      </c>
      <c r="G31" s="107">
        <f>IFERROR(F31/E31,"-")</f>
        <v>0.69525566629829638</v>
      </c>
      <c r="H31" s="101">
        <f>F31/$D$34</f>
        <v>9.6085538925603474E-3</v>
      </c>
    </row>
    <row r="32" spans="3:13">
      <c r="F32" s="65"/>
      <c r="G32" s="108"/>
      <c r="M32" s="10"/>
    </row>
    <row r="33" spans="3:12" ht="15.75" thickBot="1">
      <c r="F33" s="65"/>
    </row>
    <row r="34" spans="3:12" ht="15.75" thickBot="1">
      <c r="C34" s="115" t="s">
        <v>267</v>
      </c>
      <c r="D34" s="152">
        <v>7968099.0273052305</v>
      </c>
      <c r="L34" s="10"/>
    </row>
    <row r="35" spans="3:12" ht="19.149999999999999" customHeight="1">
      <c r="C35" s="136" t="s">
        <v>308</v>
      </c>
      <c r="F35" s="21"/>
      <c r="G35" s="22"/>
      <c r="H35" s="23"/>
      <c r="I35" s="24"/>
      <c r="J35" s="10"/>
      <c r="K35" s="54"/>
    </row>
    <row r="36" spans="3:12" ht="12.75" customHeight="1">
      <c r="C36" s="137" t="s">
        <v>301</v>
      </c>
      <c r="I36" s="24"/>
    </row>
    <row r="37" spans="3:12">
      <c r="C37" s="187" t="s">
        <v>1969</v>
      </c>
      <c r="D37" s="187"/>
      <c r="E37" s="187"/>
      <c r="F37" s="187"/>
      <c r="G37" s="187"/>
      <c r="H37" s="187"/>
      <c r="I37" s="24"/>
    </row>
    <row r="38" spans="3:12" ht="24.75" customHeight="1">
      <c r="C38" s="188" t="s">
        <v>2001</v>
      </c>
      <c r="D38" s="188"/>
      <c r="E38" s="188"/>
      <c r="F38" s="188"/>
      <c r="G38" s="188"/>
      <c r="H38" s="188"/>
      <c r="I38" s="140"/>
    </row>
    <row r="39" spans="3:12" ht="36" customHeight="1">
      <c r="C39" s="188" t="s">
        <v>1964</v>
      </c>
      <c r="D39" s="188"/>
      <c r="E39" s="188"/>
      <c r="F39" s="188"/>
      <c r="G39" s="188"/>
      <c r="H39" s="139"/>
      <c r="I39" s="140"/>
    </row>
    <row r="40" spans="3:12" ht="27" customHeight="1">
      <c r="C40" s="188" t="s">
        <v>1984</v>
      </c>
      <c r="D40" s="188"/>
      <c r="E40" s="188"/>
      <c r="F40" s="188"/>
      <c r="G40" s="188"/>
      <c r="H40" s="188"/>
      <c r="I40" s="140"/>
    </row>
    <row r="41" spans="3:12">
      <c r="C41" s="188" t="s">
        <v>1968</v>
      </c>
      <c r="D41" s="188"/>
      <c r="E41" s="188"/>
      <c r="F41" s="188"/>
      <c r="G41" s="188"/>
      <c r="H41" s="188"/>
      <c r="I41" s="188"/>
    </row>
    <row r="42" spans="3:12">
      <c r="C42" s="186" t="s">
        <v>309</v>
      </c>
      <c r="D42" s="186"/>
      <c r="E42" s="21"/>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E11" sqref="E11:E12"/>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82" t="s">
        <v>1967</v>
      </c>
      <c r="B1" s="182"/>
      <c r="C1" s="182"/>
      <c r="D1" s="182"/>
      <c r="E1" s="182"/>
      <c r="F1" s="182"/>
      <c r="G1" s="28"/>
      <c r="H1" s="28"/>
    </row>
    <row r="2" spans="1:10" ht="21" customHeight="1">
      <c r="A2" s="183" t="s">
        <v>0</v>
      </c>
      <c r="B2" s="183"/>
      <c r="C2" s="183"/>
      <c r="D2" s="183"/>
      <c r="E2" s="183"/>
      <c r="F2" s="183"/>
      <c r="G2" s="29"/>
      <c r="H2" s="29"/>
    </row>
    <row r="3" spans="1:10" ht="15" customHeight="1">
      <c r="A3" s="184" t="s">
        <v>1</v>
      </c>
      <c r="B3" s="184"/>
      <c r="C3" s="184"/>
      <c r="D3" s="184"/>
      <c r="E3" s="184"/>
      <c r="F3" s="184"/>
      <c r="G3" s="30"/>
      <c r="H3" s="31"/>
    </row>
    <row r="4" spans="1:10" ht="18.75">
      <c r="A4" s="199" t="s">
        <v>22</v>
      </c>
      <c r="B4" s="199"/>
      <c r="C4" s="199"/>
      <c r="D4" s="199"/>
      <c r="E4" s="199"/>
      <c r="F4" s="199"/>
      <c r="G4" s="32"/>
      <c r="H4" s="33"/>
    </row>
    <row r="5" spans="1:10" ht="18.75" customHeight="1">
      <c r="A5" s="185" t="s">
        <v>23</v>
      </c>
      <c r="B5" s="185"/>
      <c r="C5" s="185"/>
      <c r="D5" s="185"/>
      <c r="E5" s="185"/>
      <c r="F5" s="185"/>
      <c r="G5" s="32"/>
      <c r="H5" s="32"/>
    </row>
    <row r="6" spans="1:10" ht="18.75">
      <c r="A6" s="201" t="s">
        <v>1999</v>
      </c>
      <c r="B6" s="201"/>
      <c r="C6" s="201"/>
      <c r="D6" s="201"/>
      <c r="E6" s="201"/>
      <c r="F6" s="201"/>
      <c r="G6" s="10"/>
      <c r="H6" s="34"/>
    </row>
    <row r="7" spans="1:10" ht="18.75">
      <c r="A7" s="189" t="s">
        <v>275</v>
      </c>
      <c r="B7" s="189"/>
      <c r="C7" s="189"/>
      <c r="D7" s="189"/>
      <c r="E7" s="189"/>
      <c r="F7" s="189"/>
      <c r="G7" s="35"/>
      <c r="H7" s="35"/>
      <c r="I7" s="35"/>
      <c r="J7" s="35"/>
    </row>
    <row r="8" spans="1:10" ht="15.75">
      <c r="A8" s="181" t="s">
        <v>4</v>
      </c>
      <c r="B8" s="181"/>
      <c r="C8" s="181"/>
      <c r="D8" s="181"/>
      <c r="E8" s="181"/>
      <c r="F8" s="181"/>
      <c r="G8" s="10"/>
      <c r="H8" s="36"/>
    </row>
    <row r="9" spans="1:10">
      <c r="G9" s="10"/>
    </row>
    <row r="10" spans="1:10">
      <c r="G10" s="10"/>
      <c r="H10" s="10"/>
    </row>
    <row r="11" spans="1:10" ht="15" customHeight="1">
      <c r="B11" s="200" t="s">
        <v>5</v>
      </c>
      <c r="C11" s="38" t="s">
        <v>312</v>
      </c>
      <c r="D11" s="202" t="s">
        <v>1962</v>
      </c>
      <c r="E11" s="202" t="s">
        <v>299</v>
      </c>
      <c r="G11" s="10"/>
    </row>
    <row r="12" spans="1:10" ht="15" customHeight="1">
      <c r="B12" s="200"/>
      <c r="C12" s="16" t="s">
        <v>275</v>
      </c>
      <c r="D12" s="202"/>
      <c r="E12" s="202"/>
      <c r="F12" s="10"/>
      <c r="G12" s="10"/>
      <c r="H12" s="10"/>
      <c r="I12" s="10"/>
    </row>
    <row r="13" spans="1:10">
      <c r="B13" s="39" t="s">
        <v>10</v>
      </c>
      <c r="C13" s="40">
        <f>+C14+C21</f>
        <v>1484234.610959</v>
      </c>
      <c r="D13" s="40">
        <f>+D14+D21</f>
        <v>1561869.9122422202</v>
      </c>
      <c r="E13" s="40">
        <f>+E14+E21</f>
        <v>1252367.87096237</v>
      </c>
      <c r="G13" s="10"/>
      <c r="H13" s="10"/>
      <c r="I13" s="10"/>
    </row>
    <row r="14" spans="1:10">
      <c r="B14" s="41" t="s">
        <v>11</v>
      </c>
      <c r="C14" s="42">
        <f>SUM(C15:C20)</f>
        <v>1308196.6847919999</v>
      </c>
      <c r="D14" s="42">
        <f>SUM(D15:D20)</f>
        <v>1349055.2814500802</v>
      </c>
      <c r="E14" s="42">
        <f>SUM(E15:E20)</f>
        <v>1102308.9307675399</v>
      </c>
      <c r="F14" s="109"/>
      <c r="G14" s="10"/>
      <c r="H14" s="10"/>
      <c r="I14" s="10"/>
    </row>
    <row r="15" spans="1:10" ht="12.75" customHeight="1">
      <c r="B15" s="43" t="s">
        <v>24</v>
      </c>
      <c r="C15" s="44">
        <v>516919.62720400002</v>
      </c>
      <c r="D15" s="44">
        <v>530725.91874417022</v>
      </c>
      <c r="E15" s="44">
        <v>409752.43208958011</v>
      </c>
      <c r="F15" s="44"/>
      <c r="G15" s="10"/>
      <c r="H15" s="10"/>
      <c r="I15" s="10"/>
    </row>
    <row r="16" spans="1:10">
      <c r="B16" s="43" t="s">
        <v>25</v>
      </c>
      <c r="C16" s="44">
        <v>90986.168678000002</v>
      </c>
      <c r="D16" s="44">
        <v>92379.867634859998</v>
      </c>
      <c r="E16" s="44">
        <v>73685.751074210013</v>
      </c>
      <c r="F16" s="45"/>
      <c r="G16" s="10"/>
      <c r="H16" s="10"/>
    </row>
    <row r="17" spans="2:10">
      <c r="B17" s="43" t="s">
        <v>12</v>
      </c>
      <c r="C17" s="44">
        <v>298486.441612</v>
      </c>
      <c r="D17" s="44">
        <v>295128.665637</v>
      </c>
      <c r="E17" s="44">
        <v>233761.80689343996</v>
      </c>
      <c r="F17" s="44"/>
      <c r="G17" s="10"/>
      <c r="H17" s="10"/>
    </row>
    <row r="18" spans="2:10">
      <c r="B18" s="43" t="s">
        <v>26</v>
      </c>
      <c r="C18" s="46">
        <v>13500</v>
      </c>
      <c r="D18" s="46">
        <v>14934.770116</v>
      </c>
      <c r="E18" s="46">
        <v>13054.280615549998</v>
      </c>
      <c r="F18" s="47"/>
      <c r="G18" s="10"/>
      <c r="H18" s="10"/>
    </row>
    <row r="19" spans="2:10">
      <c r="B19" s="43" t="s">
        <v>27</v>
      </c>
      <c r="C19" s="44">
        <v>388252.04090299999</v>
      </c>
      <c r="D19" s="44">
        <v>413923.22915800998</v>
      </c>
      <c r="E19" s="44">
        <v>370422.51110472996</v>
      </c>
      <c r="F19" s="44"/>
      <c r="G19" s="10"/>
      <c r="H19" s="10"/>
    </row>
    <row r="20" spans="2:10">
      <c r="B20" s="43" t="s">
        <v>28</v>
      </c>
      <c r="C20" s="44">
        <v>52.406395000000003</v>
      </c>
      <c r="D20" s="44">
        <v>1962.83016004</v>
      </c>
      <c r="E20" s="44">
        <v>1632.14899003</v>
      </c>
      <c r="F20" s="44"/>
      <c r="G20" s="10"/>
      <c r="H20" s="10"/>
      <c r="J20" s="10"/>
    </row>
    <row r="21" spans="2:10">
      <c r="B21" s="41" t="s">
        <v>13</v>
      </c>
      <c r="C21" s="42">
        <f>SUM(C22:C27)</f>
        <v>176037.92616700003</v>
      </c>
      <c r="D21" s="42">
        <f>SUM(D22:D27)</f>
        <v>212814.63079213994</v>
      </c>
      <c r="E21" s="42">
        <f>SUM(E22:E27)</f>
        <v>150058.94019482998</v>
      </c>
      <c r="F21" s="151"/>
      <c r="G21" s="10"/>
      <c r="H21" s="10"/>
      <c r="I21" s="10"/>
    </row>
    <row r="22" spans="2:10">
      <c r="B22" s="43" t="s">
        <v>29</v>
      </c>
      <c r="C22" s="44">
        <v>53162.528542</v>
      </c>
      <c r="D22" s="44">
        <v>73967.653025839973</v>
      </c>
      <c r="E22" s="44">
        <v>52034.901450370031</v>
      </c>
      <c r="F22" s="44"/>
      <c r="G22" s="10"/>
      <c r="H22" s="10"/>
      <c r="I22" s="48"/>
    </row>
    <row r="23" spans="2:10">
      <c r="B23" s="43" t="s">
        <v>30</v>
      </c>
      <c r="C23" s="44">
        <v>60255.319620000002</v>
      </c>
      <c r="D23" s="44">
        <v>59456.029704220033</v>
      </c>
      <c r="E23" s="44">
        <v>35045.05602476999</v>
      </c>
      <c r="F23" s="44"/>
      <c r="G23" s="10"/>
      <c r="H23" s="10"/>
    </row>
    <row r="24" spans="2:10">
      <c r="B24" s="43" t="s">
        <v>31</v>
      </c>
      <c r="C24" s="44">
        <v>10.094704</v>
      </c>
      <c r="D24" s="44">
        <v>146.28347060000002</v>
      </c>
      <c r="E24" s="44">
        <v>101.50699626000001</v>
      </c>
      <c r="F24" s="44"/>
      <c r="G24" s="10"/>
      <c r="H24" s="10"/>
    </row>
    <row r="25" spans="2:10">
      <c r="B25" s="43" t="s">
        <v>32</v>
      </c>
      <c r="C25" s="44">
        <v>1045.835769</v>
      </c>
      <c r="D25" s="44">
        <v>4429.8779336900006</v>
      </c>
      <c r="E25" s="44">
        <v>2187.0505445399999</v>
      </c>
      <c r="F25" s="44"/>
      <c r="G25" s="10"/>
      <c r="H25" s="10"/>
    </row>
    <row r="26" spans="2:10">
      <c r="B26" s="43" t="s">
        <v>33</v>
      </c>
      <c r="C26" s="44">
        <v>60117.023257000001</v>
      </c>
      <c r="D26" s="44">
        <v>74191.62345056991</v>
      </c>
      <c r="E26" s="44">
        <v>60690.425178889956</v>
      </c>
      <c r="F26" s="44"/>
      <c r="G26" s="10"/>
      <c r="H26" s="10"/>
    </row>
    <row r="27" spans="2:10">
      <c r="B27" s="43" t="s">
        <v>34</v>
      </c>
      <c r="C27" s="44">
        <v>1447.1242749999999</v>
      </c>
      <c r="D27" s="44">
        <v>623.16320722</v>
      </c>
      <c r="E27" s="49">
        <v>0</v>
      </c>
      <c r="F27" s="44"/>
      <c r="G27" s="10"/>
      <c r="H27" s="10"/>
    </row>
    <row r="28" spans="2:10">
      <c r="B28" s="39" t="s">
        <v>35</v>
      </c>
      <c r="C28" s="40">
        <f>C29</f>
        <v>108120.51053499999</v>
      </c>
      <c r="D28" s="40">
        <f>D29</f>
        <v>110120.51053500001</v>
      </c>
      <c r="E28" s="40">
        <f>E29</f>
        <v>76561.908925119991</v>
      </c>
      <c r="F28" s="44"/>
      <c r="G28" s="10"/>
      <c r="H28" s="10"/>
    </row>
    <row r="29" spans="2:10">
      <c r="B29" s="41" t="s">
        <v>21</v>
      </c>
      <c r="C29" s="42">
        <f>SUM(C30:C32)</f>
        <v>108120.51053499999</v>
      </c>
      <c r="D29" s="42">
        <f>SUM(D30:D32)</f>
        <v>110120.51053500001</v>
      </c>
      <c r="E29" s="42">
        <f>SUM(E30:E32)</f>
        <v>76561.908925119991</v>
      </c>
      <c r="F29" s="44"/>
      <c r="G29" s="10"/>
      <c r="H29" s="10"/>
    </row>
    <row r="30" spans="2:10">
      <c r="B30" s="43" t="s">
        <v>36</v>
      </c>
      <c r="C30" s="44">
        <v>5117.7218819999998</v>
      </c>
      <c r="D30" s="44">
        <v>13579.3</v>
      </c>
      <c r="E30" s="49">
        <v>5647.8953962199994</v>
      </c>
      <c r="F30" s="44"/>
      <c r="G30" s="10"/>
      <c r="H30" s="10"/>
    </row>
    <row r="31" spans="2:10">
      <c r="B31" s="43" t="s">
        <v>37</v>
      </c>
      <c r="C31" s="44">
        <v>103002.788653</v>
      </c>
      <c r="D31" s="44">
        <v>96541.210535000006</v>
      </c>
      <c r="E31" s="44">
        <v>70914.013528899988</v>
      </c>
      <c r="F31" s="44"/>
      <c r="G31" s="10"/>
      <c r="H31" s="10"/>
    </row>
    <row r="32" spans="2:10">
      <c r="B32" s="43" t="s">
        <v>273</v>
      </c>
      <c r="C32" s="49">
        <v>0</v>
      </c>
      <c r="D32" s="49">
        <v>0</v>
      </c>
      <c r="E32" s="49">
        <v>0</v>
      </c>
      <c r="H32" s="10"/>
    </row>
    <row r="33" spans="2:20" ht="15" customHeight="1">
      <c r="B33" s="50" t="s">
        <v>38</v>
      </c>
      <c r="C33" s="51">
        <f>C13+C28</f>
        <v>1592355.1214939998</v>
      </c>
      <c r="D33" s="51">
        <f>D13+D28</f>
        <v>1671990.4227772201</v>
      </c>
      <c r="E33" s="51">
        <f>E13+E28</f>
        <v>1328929.77988749</v>
      </c>
      <c r="H33" s="10"/>
      <c r="I33" s="23"/>
      <c r="J33" s="23"/>
      <c r="K33" s="23"/>
      <c r="L33" s="23"/>
      <c r="M33" s="23"/>
      <c r="N33" s="23"/>
      <c r="O33" s="23"/>
    </row>
    <row r="34" spans="2:20" ht="19.149999999999999" customHeight="1">
      <c r="B34" s="136" t="s">
        <v>308</v>
      </c>
      <c r="E34" s="21"/>
      <c r="F34" s="22"/>
      <c r="G34" s="23"/>
      <c r="H34" s="24"/>
      <c r="I34" s="23"/>
      <c r="J34" s="23"/>
      <c r="K34" s="23"/>
      <c r="L34" s="23"/>
      <c r="M34" s="23"/>
      <c r="N34" s="23"/>
      <c r="O34" s="23"/>
      <c r="P34" s="23"/>
      <c r="Q34" s="23"/>
      <c r="R34" s="23"/>
      <c r="S34" s="23"/>
      <c r="T34" s="23"/>
    </row>
    <row r="35" spans="2:20">
      <c r="B35" s="137" t="s">
        <v>301</v>
      </c>
      <c r="C35" s="138"/>
      <c r="D35" s="138"/>
      <c r="E35" s="138"/>
      <c r="F35" s="138"/>
      <c r="G35" s="26"/>
      <c r="H35" s="24"/>
    </row>
    <row r="36" spans="2:20" ht="35.25" customHeight="1">
      <c r="B36" s="188" t="s">
        <v>2001</v>
      </c>
      <c r="C36" s="188"/>
      <c r="D36" s="188"/>
      <c r="E36" s="188"/>
      <c r="F36" s="141"/>
      <c r="G36" s="141"/>
      <c r="H36" s="140"/>
    </row>
    <row r="37" spans="2:20" ht="35.25" customHeight="1">
      <c r="B37" s="188" t="s">
        <v>1964</v>
      </c>
      <c r="C37" s="188"/>
      <c r="D37" s="188"/>
      <c r="E37" s="188"/>
      <c r="F37" s="141"/>
      <c r="G37" s="141"/>
      <c r="H37" s="140"/>
    </row>
    <row r="38" spans="2:20">
      <c r="B38" s="186" t="s">
        <v>309</v>
      </c>
      <c r="C38" s="186"/>
      <c r="D38" s="21"/>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E11" sqref="E11:E12"/>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82" t="s">
        <v>1967</v>
      </c>
      <c r="B1" s="182"/>
      <c r="C1" s="182"/>
      <c r="D1" s="182"/>
      <c r="E1" s="182"/>
      <c r="F1" s="182"/>
    </row>
    <row r="2" spans="1:9" ht="21" customHeight="1">
      <c r="A2" s="183" t="s">
        <v>0</v>
      </c>
      <c r="B2" s="183"/>
      <c r="C2" s="183"/>
      <c r="D2" s="183"/>
      <c r="E2" s="183"/>
      <c r="F2" s="183"/>
    </row>
    <row r="3" spans="1:9" ht="15" customHeight="1">
      <c r="A3" s="184" t="s">
        <v>1</v>
      </c>
      <c r="B3" s="184"/>
      <c r="C3" s="184"/>
      <c r="D3" s="184"/>
      <c r="E3" s="184"/>
      <c r="F3" s="184"/>
    </row>
    <row r="4" spans="1:9" ht="18.75" customHeight="1">
      <c r="A4" s="185" t="s">
        <v>22</v>
      </c>
      <c r="B4" s="185"/>
      <c r="C4" s="185"/>
      <c r="D4" s="185"/>
      <c r="E4" s="185"/>
      <c r="F4" s="185"/>
    </row>
    <row r="5" spans="1:9" ht="18.75" customHeight="1">
      <c r="A5" s="185" t="s">
        <v>39</v>
      </c>
      <c r="B5" s="185"/>
      <c r="C5" s="185"/>
      <c r="D5" s="185"/>
      <c r="E5" s="185"/>
      <c r="F5" s="185"/>
    </row>
    <row r="6" spans="1:9" ht="18.75">
      <c r="A6" s="201" t="s">
        <v>1999</v>
      </c>
      <c r="B6" s="201"/>
      <c r="C6" s="201"/>
      <c r="D6" s="201"/>
      <c r="E6" s="201"/>
      <c r="F6" s="201"/>
    </row>
    <row r="7" spans="1:9" ht="18.75">
      <c r="A7" s="189" t="s">
        <v>275</v>
      </c>
      <c r="B7" s="189"/>
      <c r="C7" s="189"/>
      <c r="D7" s="189"/>
      <c r="E7" s="189"/>
      <c r="F7" s="189"/>
    </row>
    <row r="8" spans="1:9" ht="15.75">
      <c r="A8" s="181" t="s">
        <v>4</v>
      </c>
      <c r="B8" s="181"/>
      <c r="C8" s="181"/>
      <c r="D8" s="181"/>
      <c r="E8" s="181"/>
      <c r="F8" s="181"/>
    </row>
    <row r="10" spans="1:9">
      <c r="H10" s="48"/>
    </row>
    <row r="11" spans="1:9" ht="15" customHeight="1">
      <c r="B11" s="200" t="s">
        <v>5</v>
      </c>
      <c r="C11" s="37" t="s">
        <v>312</v>
      </c>
      <c r="D11" s="200" t="s">
        <v>1962</v>
      </c>
      <c r="E11" s="200" t="s">
        <v>299</v>
      </c>
    </row>
    <row r="12" spans="1:9">
      <c r="B12" s="200"/>
      <c r="C12" s="16" t="s">
        <v>275</v>
      </c>
      <c r="D12" s="200"/>
      <c r="E12" s="200"/>
    </row>
    <row r="13" spans="1:9">
      <c r="B13" s="52" t="s">
        <v>10</v>
      </c>
      <c r="C13" s="53">
        <f>C14+C17+C43+C45+C47+C49+C51+C53+C55</f>
        <v>1484234.6109590004</v>
      </c>
      <c r="D13" s="53">
        <f>D14+D17+D43+D45+D47+D49+D51+D53+D55</f>
        <v>1561869.9122422196</v>
      </c>
      <c r="E13" s="53">
        <f>E14+E17+E43+E45+E47+E49+E51+E53+E55</f>
        <v>1252367.8709623695</v>
      </c>
      <c r="H13" s="10"/>
      <c r="I13" s="54"/>
    </row>
    <row r="14" spans="1:9">
      <c r="B14" s="55" t="s">
        <v>40</v>
      </c>
      <c r="C14" s="56">
        <f>SUM(C15:C16)</f>
        <v>8907.1543020000008</v>
      </c>
      <c r="D14" s="56">
        <f>SUM(D15:D16)</f>
        <v>8907.1543020000008</v>
      </c>
      <c r="E14" s="56">
        <f>SUM(E15:E16)</f>
        <v>8164.8905493699995</v>
      </c>
      <c r="H14" s="10"/>
    </row>
    <row r="15" spans="1:9">
      <c r="B15" s="57" t="s">
        <v>41</v>
      </c>
      <c r="C15" s="46">
        <v>3010.7791240000001</v>
      </c>
      <c r="D15" s="46">
        <v>3010.7791240000001</v>
      </c>
      <c r="E15" s="46">
        <v>2759.8801659999999</v>
      </c>
      <c r="F15" s="46"/>
      <c r="H15" s="10"/>
    </row>
    <row r="16" spans="1:9">
      <c r="B16" s="57" t="s">
        <v>42</v>
      </c>
      <c r="C16" s="46">
        <v>5896.3751780000002</v>
      </c>
      <c r="D16" s="46">
        <v>5896.3751780000002</v>
      </c>
      <c r="E16" s="46">
        <v>5405.0103833699995</v>
      </c>
      <c r="F16" s="46"/>
      <c r="H16" s="10"/>
    </row>
    <row r="17" spans="2:10">
      <c r="B17" s="55" t="s">
        <v>43</v>
      </c>
      <c r="C17" s="56">
        <f>SUM(C18:C42)</f>
        <v>1449825.2822310003</v>
      </c>
      <c r="D17" s="56">
        <f>SUM(D18:D42)</f>
        <v>1525851.6194950193</v>
      </c>
      <c r="E17" s="56">
        <f>SUM(E18:E42)</f>
        <v>1219456.7880857994</v>
      </c>
      <c r="F17" s="46"/>
    </row>
    <row r="18" spans="2:10">
      <c r="B18" s="57" t="s">
        <v>44</v>
      </c>
      <c r="C18" s="46">
        <v>127178.682615</v>
      </c>
      <c r="D18" s="46">
        <v>129806.84997985992</v>
      </c>
      <c r="E18" s="46">
        <v>99594.617602069891</v>
      </c>
      <c r="F18" s="58"/>
    </row>
    <row r="19" spans="2:10">
      <c r="B19" s="57" t="s">
        <v>314</v>
      </c>
      <c r="C19" s="46">
        <v>73721.962713999994</v>
      </c>
      <c r="D19" s="46">
        <v>81332.080840090042</v>
      </c>
      <c r="E19" s="46">
        <v>65688.063389049974</v>
      </c>
      <c r="F19" s="58"/>
    </row>
    <row r="20" spans="2:10">
      <c r="B20" s="57" t="s">
        <v>45</v>
      </c>
      <c r="C20" s="46">
        <v>64622.485397999997</v>
      </c>
      <c r="D20" s="46">
        <v>66972.287387610049</v>
      </c>
      <c r="E20" s="46">
        <v>52720.540272329948</v>
      </c>
      <c r="F20" s="58"/>
    </row>
    <row r="21" spans="2:10">
      <c r="B21" s="57" t="s">
        <v>46</v>
      </c>
      <c r="C21" s="46">
        <v>15344.286414</v>
      </c>
      <c r="D21" s="46">
        <v>15469.2635274</v>
      </c>
      <c r="E21" s="46">
        <v>12051.417483269997</v>
      </c>
      <c r="F21" s="58"/>
      <c r="H21" s="59"/>
    </row>
    <row r="22" spans="2:10">
      <c r="B22" s="57" t="s">
        <v>47</v>
      </c>
      <c r="C22" s="46">
        <v>21512.650364000001</v>
      </c>
      <c r="D22" s="46">
        <v>23952.001032639997</v>
      </c>
      <c r="E22" s="46">
        <v>18606.586731050007</v>
      </c>
      <c r="F22" s="58"/>
    </row>
    <row r="23" spans="2:10">
      <c r="B23" s="57" t="s">
        <v>48</v>
      </c>
      <c r="C23" s="59">
        <v>309832.15000000002</v>
      </c>
      <c r="D23" s="59">
        <v>309912.23124880961</v>
      </c>
      <c r="E23" s="59">
        <v>242941.2953446497</v>
      </c>
      <c r="F23" s="58"/>
    </row>
    <row r="24" spans="2:10">
      <c r="B24" s="57" t="s">
        <v>49</v>
      </c>
      <c r="C24" s="59">
        <v>150968.273193</v>
      </c>
      <c r="D24" s="59">
        <v>164183.58614802003</v>
      </c>
      <c r="E24" s="59">
        <v>137652.54534657</v>
      </c>
      <c r="F24" s="58"/>
    </row>
    <row r="25" spans="2:10">
      <c r="B25" s="60" t="s">
        <v>50</v>
      </c>
      <c r="C25" s="59">
        <v>5502.585634</v>
      </c>
      <c r="D25" s="59">
        <v>5913.0696369799989</v>
      </c>
      <c r="E25" s="59">
        <v>3979.8301996099999</v>
      </c>
      <c r="F25" s="58"/>
      <c r="H25" s="59"/>
    </row>
    <row r="26" spans="2:10">
      <c r="B26" s="60" t="s">
        <v>51</v>
      </c>
      <c r="C26" s="59">
        <v>3023.3434499999998</v>
      </c>
      <c r="D26" s="59">
        <v>3199.997718000001</v>
      </c>
      <c r="E26" s="59">
        <v>2054.1843098700001</v>
      </c>
      <c r="F26" s="58"/>
      <c r="H26" s="59"/>
      <c r="J26" s="59"/>
    </row>
    <row r="27" spans="2:10">
      <c r="B27" s="60" t="s">
        <v>52</v>
      </c>
      <c r="C27" s="59">
        <v>18535.516531000001</v>
      </c>
      <c r="D27" s="59">
        <v>20239.36298745</v>
      </c>
      <c r="E27" s="59">
        <v>13724.542964019998</v>
      </c>
      <c r="F27" s="58"/>
      <c r="H27" s="59"/>
    </row>
    <row r="28" spans="2:10">
      <c r="B28" s="60" t="s">
        <v>53</v>
      </c>
      <c r="C28" s="59">
        <v>64208.597908000003</v>
      </c>
      <c r="D28" s="59">
        <v>83767.439435669992</v>
      </c>
      <c r="E28" s="59">
        <v>62005.680772270003</v>
      </c>
      <c r="F28" s="58"/>
      <c r="H28" s="59"/>
    </row>
    <row r="29" spans="2:10">
      <c r="B29" s="60" t="s">
        <v>54</v>
      </c>
      <c r="C29" s="59">
        <v>21563.980144000001</v>
      </c>
      <c r="D29" s="59">
        <v>23782.691243410001</v>
      </c>
      <c r="E29" s="59">
        <v>19367.852955789996</v>
      </c>
      <c r="F29" s="58"/>
    </row>
    <row r="30" spans="2:10">
      <c r="B30" s="60" t="s">
        <v>55</v>
      </c>
      <c r="C30" s="59">
        <v>9400.0550249999997</v>
      </c>
      <c r="D30" s="59">
        <v>9314.4457327999935</v>
      </c>
      <c r="E30" s="59">
        <v>5065.4515709200023</v>
      </c>
      <c r="F30" s="58"/>
    </row>
    <row r="31" spans="2:10">
      <c r="B31" s="60" t="s">
        <v>56</v>
      </c>
      <c r="C31" s="59">
        <v>11681.565715000001</v>
      </c>
      <c r="D31" s="59">
        <v>12761.423419999999</v>
      </c>
      <c r="E31" s="59">
        <v>11314.14952042</v>
      </c>
      <c r="F31" s="58"/>
      <c r="G31" s="54"/>
    </row>
    <row r="32" spans="2:10">
      <c r="B32" s="60" t="s">
        <v>57</v>
      </c>
      <c r="C32" s="59">
        <v>1254.3081549999999</v>
      </c>
      <c r="D32" s="59">
        <v>1270.5648931400001</v>
      </c>
      <c r="E32" s="59">
        <v>1001.26857224</v>
      </c>
      <c r="F32" s="58"/>
    </row>
    <row r="33" spans="2:6">
      <c r="B33" s="60" t="s">
        <v>58</v>
      </c>
      <c r="C33" s="59">
        <v>4163.0385219999998</v>
      </c>
      <c r="D33" s="59">
        <v>4358.2240763299978</v>
      </c>
      <c r="E33" s="59">
        <v>3397.6533926799998</v>
      </c>
      <c r="F33" s="58"/>
    </row>
    <row r="34" spans="2:6">
      <c r="B34" s="60" t="s">
        <v>59</v>
      </c>
      <c r="C34" s="59">
        <v>754.73537499999998</v>
      </c>
      <c r="D34" s="59">
        <v>765.1721940000001</v>
      </c>
      <c r="E34" s="59">
        <v>546.47588165999991</v>
      </c>
      <c r="F34" s="58"/>
    </row>
    <row r="35" spans="2:6">
      <c r="B35" s="60" t="s">
        <v>60</v>
      </c>
      <c r="C35" s="59">
        <v>17321.712416999999</v>
      </c>
      <c r="D35" s="59">
        <v>17354.908767000008</v>
      </c>
      <c r="E35" s="59">
        <v>10764.606614040005</v>
      </c>
      <c r="F35" s="58"/>
    </row>
    <row r="36" spans="2:6">
      <c r="B36" s="60" t="s">
        <v>61</v>
      </c>
      <c r="C36" s="59">
        <v>22851.776170000001</v>
      </c>
      <c r="D36" s="59">
        <v>22921.444125049991</v>
      </c>
      <c r="E36" s="59">
        <v>19911.094830109996</v>
      </c>
      <c r="F36" s="58"/>
    </row>
    <row r="37" spans="2:6">
      <c r="B37" s="60" t="s">
        <v>62</v>
      </c>
      <c r="C37" s="59">
        <v>4007.4039579999999</v>
      </c>
      <c r="D37" s="59">
        <v>4594.7348057599993</v>
      </c>
      <c r="E37" s="59">
        <v>2969.5710934299996</v>
      </c>
      <c r="F37" s="58"/>
    </row>
    <row r="38" spans="2:6">
      <c r="B38" s="60" t="s">
        <v>63</v>
      </c>
      <c r="C38" s="59">
        <v>2714.3816029999998</v>
      </c>
      <c r="D38" s="59">
        <v>2826.4493689999995</v>
      </c>
      <c r="E38" s="59">
        <v>2019.0579673</v>
      </c>
      <c r="F38" s="58"/>
    </row>
    <row r="39" spans="2:6">
      <c r="B39" s="60" t="s">
        <v>64</v>
      </c>
      <c r="C39" s="59">
        <v>5749.8536160000003</v>
      </c>
      <c r="D39" s="59">
        <v>6039.8536160000012</v>
      </c>
      <c r="E39" s="59">
        <v>3103.1566810400009</v>
      </c>
      <c r="F39" s="58"/>
    </row>
    <row r="40" spans="2:6">
      <c r="B40" s="60" t="s">
        <v>65</v>
      </c>
      <c r="C40" s="59">
        <v>17535.521616999999</v>
      </c>
      <c r="D40" s="59">
        <v>22230.521617000002</v>
      </c>
      <c r="E40" s="59">
        <v>19100.512628529992</v>
      </c>
      <c r="F40" s="58"/>
    </row>
    <row r="41" spans="2:6">
      <c r="B41" s="60" t="s">
        <v>320</v>
      </c>
      <c r="C41" s="59">
        <v>333486.47113800002</v>
      </c>
      <c r="D41" s="59">
        <v>330136.47113800002</v>
      </c>
      <c r="E41" s="59">
        <v>268769.61239343998</v>
      </c>
      <c r="F41" s="58"/>
    </row>
    <row r="42" spans="2:6">
      <c r="B42" s="60" t="s">
        <v>67</v>
      </c>
      <c r="C42" s="59">
        <v>142889.94455499999</v>
      </c>
      <c r="D42" s="59">
        <v>162746.544555</v>
      </c>
      <c r="E42" s="59">
        <v>141107.01956943999</v>
      </c>
      <c r="F42" s="58"/>
    </row>
    <row r="43" spans="2:6">
      <c r="B43" s="55" t="s">
        <v>68</v>
      </c>
      <c r="C43" s="56">
        <f>C44</f>
        <v>12921.593863</v>
      </c>
      <c r="D43" s="56">
        <f>D44</f>
        <v>12921.593863</v>
      </c>
      <c r="E43" s="56">
        <f>E44</f>
        <v>11835.322620449999</v>
      </c>
      <c r="F43" s="58"/>
    </row>
    <row r="44" spans="2:6">
      <c r="B44" s="57" t="s">
        <v>69</v>
      </c>
      <c r="C44" s="46">
        <v>12921.593863</v>
      </c>
      <c r="D44" s="46">
        <v>12921.593863</v>
      </c>
      <c r="E44" s="46">
        <v>11835.322620449999</v>
      </c>
      <c r="F44" s="58"/>
    </row>
    <row r="45" spans="2:6">
      <c r="B45" s="55" t="s">
        <v>70</v>
      </c>
      <c r="C45" s="56">
        <f>C46</f>
        <v>6750.8917369999999</v>
      </c>
      <c r="D45" s="56">
        <f>D46</f>
        <v>8150.8917369999999</v>
      </c>
      <c r="E45" s="56">
        <f>E46</f>
        <v>7559.2250199999999</v>
      </c>
      <c r="F45" s="58"/>
    </row>
    <row r="46" spans="2:6">
      <c r="B46" s="57" t="s">
        <v>71</v>
      </c>
      <c r="C46" s="46">
        <v>6750.8917369999999</v>
      </c>
      <c r="D46" s="46">
        <v>8150.8917369999999</v>
      </c>
      <c r="E46" s="46">
        <v>7559.2250199999999</v>
      </c>
      <c r="F46" s="58"/>
    </row>
    <row r="47" spans="2:6">
      <c r="B47" s="55" t="s">
        <v>72</v>
      </c>
      <c r="C47" s="56">
        <f>C48</f>
        <v>1524.2480869999999</v>
      </c>
      <c r="D47" s="56">
        <f>D48</f>
        <v>1546.9930432000001</v>
      </c>
      <c r="E47" s="56">
        <f>E48</f>
        <v>1418.9722491099999</v>
      </c>
      <c r="F47" s="58"/>
    </row>
    <row r="48" spans="2:6">
      <c r="B48" s="57" t="s">
        <v>73</v>
      </c>
      <c r="C48" s="46">
        <v>1524.2480869999999</v>
      </c>
      <c r="D48" s="46">
        <v>1546.9930432000001</v>
      </c>
      <c r="E48" s="46">
        <v>1418.9722491099999</v>
      </c>
      <c r="F48" s="58"/>
    </row>
    <row r="49" spans="2:6">
      <c r="B49" s="55" t="s">
        <v>74</v>
      </c>
      <c r="C49" s="56">
        <f>C50</f>
        <v>1900.371875</v>
      </c>
      <c r="D49" s="56">
        <f>D50</f>
        <v>2000.371875</v>
      </c>
      <c r="E49" s="56">
        <f>E50</f>
        <v>1841.3037220000001</v>
      </c>
      <c r="F49" s="58"/>
    </row>
    <row r="50" spans="2:6">
      <c r="B50" s="57" t="s">
        <v>75</v>
      </c>
      <c r="C50" s="46">
        <v>1900.371875</v>
      </c>
      <c r="D50" s="46">
        <v>2000.371875</v>
      </c>
      <c r="E50" s="46">
        <v>1841.3037220000001</v>
      </c>
      <c r="F50" s="58"/>
    </row>
    <row r="51" spans="2:6">
      <c r="B51" s="55" t="s">
        <v>76</v>
      </c>
      <c r="C51" s="56">
        <f>C52</f>
        <v>375</v>
      </c>
      <c r="D51" s="56">
        <f>D52</f>
        <v>375.18087100000008</v>
      </c>
      <c r="E51" s="56">
        <f>E52</f>
        <v>317.95907856000014</v>
      </c>
      <c r="F51" s="58"/>
    </row>
    <row r="52" spans="2:6">
      <c r="B52" s="57" t="s">
        <v>77</v>
      </c>
      <c r="C52" s="46">
        <v>375</v>
      </c>
      <c r="D52" s="46">
        <v>375.18087100000008</v>
      </c>
      <c r="E52" s="46">
        <v>317.95907856000014</v>
      </c>
      <c r="F52" s="58"/>
    </row>
    <row r="53" spans="2:6">
      <c r="B53" s="55" t="s">
        <v>78</v>
      </c>
      <c r="C53" s="56">
        <f>C54</f>
        <v>1193.3993809999999</v>
      </c>
      <c r="D53" s="56">
        <f>D54</f>
        <v>1193.3993809999999</v>
      </c>
      <c r="E53" s="56">
        <f>E54</f>
        <v>1113.9932230699999</v>
      </c>
      <c r="F53" s="58"/>
    </row>
    <row r="54" spans="2:6">
      <c r="B54" s="57" t="s">
        <v>315</v>
      </c>
      <c r="C54" s="46">
        <v>1193.3993809999999</v>
      </c>
      <c r="D54" s="46">
        <v>1193.3993809999999</v>
      </c>
      <c r="E54" s="46">
        <v>1113.9932230699999</v>
      </c>
      <c r="F54" s="58"/>
    </row>
    <row r="55" spans="2:6">
      <c r="B55" s="61" t="s">
        <v>79</v>
      </c>
      <c r="C55" s="56">
        <f>C56</f>
        <v>836.66948300000001</v>
      </c>
      <c r="D55" s="56">
        <f>D56</f>
        <v>922.70767499999999</v>
      </c>
      <c r="E55" s="56">
        <f>E56</f>
        <v>659.41641401000004</v>
      </c>
      <c r="F55" s="58"/>
    </row>
    <row r="56" spans="2:6">
      <c r="B56" s="57" t="s">
        <v>306</v>
      </c>
      <c r="C56" s="46">
        <v>836.66948300000001</v>
      </c>
      <c r="D56" s="46">
        <v>922.70767499999999</v>
      </c>
      <c r="E56" s="46">
        <v>659.41641401000004</v>
      </c>
      <c r="F56" s="58"/>
    </row>
    <row r="57" spans="2:6">
      <c r="B57" s="62" t="s">
        <v>35</v>
      </c>
      <c r="C57" s="63">
        <f>C58</f>
        <v>108120.51053500001</v>
      </c>
      <c r="D57" s="63">
        <f>D58</f>
        <v>110120.51053499999</v>
      </c>
      <c r="E57" s="63">
        <f>E58</f>
        <v>76561.908925120006</v>
      </c>
      <c r="F57" s="58"/>
    </row>
    <row r="58" spans="2:6">
      <c r="B58" s="55" t="s">
        <v>43</v>
      </c>
      <c r="C58" s="56">
        <f>SUM(C59:C63)</f>
        <v>108120.51053500001</v>
      </c>
      <c r="D58" s="56">
        <f>SUM(D59:D63)</f>
        <v>110120.51053499999</v>
      </c>
      <c r="E58" s="56">
        <f>SUM(E59:E63)</f>
        <v>76561.908925120006</v>
      </c>
      <c r="F58" s="58"/>
    </row>
    <row r="59" spans="2:6">
      <c r="B59" s="57" t="s">
        <v>48</v>
      </c>
      <c r="C59" s="46">
        <v>0</v>
      </c>
      <c r="D59" s="46">
        <v>50</v>
      </c>
      <c r="E59" s="46">
        <v>43.094942350000004</v>
      </c>
      <c r="F59" s="58"/>
    </row>
    <row r="60" spans="2:6">
      <c r="B60" s="57" t="s">
        <v>52</v>
      </c>
      <c r="C60" s="46">
        <v>0</v>
      </c>
      <c r="D60" s="46">
        <v>2000</v>
      </c>
      <c r="E60" s="46">
        <v>2000</v>
      </c>
      <c r="F60" s="58"/>
    </row>
    <row r="61" spans="2:6">
      <c r="B61" s="57" t="s">
        <v>62</v>
      </c>
      <c r="C61" s="46">
        <v>835.789266</v>
      </c>
      <c r="D61" s="46">
        <v>0</v>
      </c>
      <c r="E61" s="46">
        <v>0</v>
      </c>
      <c r="F61" s="58"/>
    </row>
    <row r="62" spans="2:6">
      <c r="B62" s="57" t="s">
        <v>66</v>
      </c>
      <c r="C62" s="46">
        <v>93784.721269000001</v>
      </c>
      <c r="D62" s="46">
        <v>97283.488652999993</v>
      </c>
      <c r="E62" s="46">
        <v>71164.727122440003</v>
      </c>
      <c r="F62" s="58"/>
    </row>
    <row r="63" spans="2:6">
      <c r="B63" s="57" t="s">
        <v>67</v>
      </c>
      <c r="C63" s="46">
        <v>13500</v>
      </c>
      <c r="D63" s="46">
        <v>10787.021881999999</v>
      </c>
      <c r="E63" s="46">
        <v>3354.08686033</v>
      </c>
    </row>
    <row r="64" spans="2:6">
      <c r="B64" s="50" t="s">
        <v>80</v>
      </c>
      <c r="C64" s="51">
        <f>C13+C57</f>
        <v>1592355.1214940003</v>
      </c>
      <c r="D64" s="51">
        <f>D13+D57</f>
        <v>1671990.4227772194</v>
      </c>
      <c r="E64" s="51">
        <f>(E13+E57)</f>
        <v>1328929.7798874895</v>
      </c>
    </row>
    <row r="65" spans="2:6">
      <c r="B65" s="136" t="s">
        <v>308</v>
      </c>
      <c r="E65" s="21"/>
      <c r="F65" s="58"/>
    </row>
    <row r="66" spans="2:6">
      <c r="B66" s="137" t="s">
        <v>301</v>
      </c>
      <c r="C66" s="138"/>
      <c r="D66" s="138"/>
      <c r="E66" s="138"/>
    </row>
    <row r="67" spans="2:6" ht="32.450000000000003" customHeight="1">
      <c r="B67" s="188" t="s">
        <v>2001</v>
      </c>
      <c r="C67" s="188"/>
      <c r="D67" s="188"/>
      <c r="E67" s="188"/>
    </row>
    <row r="68" spans="2:6" ht="39" customHeight="1">
      <c r="B68" s="188" t="s">
        <v>1964</v>
      </c>
      <c r="C68" s="188"/>
      <c r="D68" s="188"/>
      <c r="E68" s="188"/>
    </row>
    <row r="69" spans="2:6">
      <c r="B69" s="186" t="s">
        <v>310</v>
      </c>
      <c r="C69" s="186"/>
      <c r="D69" s="21"/>
    </row>
    <row r="70" spans="2:6">
      <c r="C70" s="65"/>
      <c r="D70" s="65"/>
      <c r="E70" s="65"/>
    </row>
    <row r="71" spans="2:6">
      <c r="C71" s="65"/>
      <c r="D71" s="65"/>
      <c r="E71" s="65"/>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E11" sqref="E11:E12"/>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82" t="s">
        <v>1967</v>
      </c>
      <c r="B1" s="182"/>
      <c r="C1" s="182"/>
      <c r="D1" s="182"/>
      <c r="E1" s="182"/>
    </row>
    <row r="2" spans="1:6" ht="21" customHeight="1">
      <c r="A2" s="183" t="s">
        <v>0</v>
      </c>
      <c r="B2" s="183"/>
      <c r="C2" s="183"/>
      <c r="D2" s="183"/>
      <c r="E2" s="183"/>
    </row>
    <row r="3" spans="1:6" ht="14.45" customHeight="1">
      <c r="A3" s="184" t="s">
        <v>1</v>
      </c>
      <c r="B3" s="184"/>
      <c r="C3" s="184"/>
      <c r="D3" s="184"/>
      <c r="E3" s="184"/>
    </row>
    <row r="5" spans="1:6" ht="18" customHeight="1">
      <c r="A5" s="185" t="s">
        <v>22</v>
      </c>
      <c r="B5" s="185"/>
      <c r="C5" s="185"/>
      <c r="D5" s="185"/>
      <c r="E5" s="185"/>
      <c r="F5" s="185"/>
    </row>
    <row r="6" spans="1:6" ht="18" customHeight="1">
      <c r="A6" s="185" t="s">
        <v>81</v>
      </c>
      <c r="B6" s="185"/>
      <c r="C6" s="185"/>
      <c r="D6" s="185"/>
      <c r="E6" s="185"/>
      <c r="F6" s="185"/>
    </row>
    <row r="7" spans="1:6" ht="18.75">
      <c r="A7" s="201" t="s">
        <v>1999</v>
      </c>
      <c r="B7" s="201"/>
      <c r="C7" s="201"/>
      <c r="D7" s="201"/>
      <c r="E7" s="201"/>
      <c r="F7" s="201"/>
    </row>
    <row r="8" spans="1:6" ht="18.75">
      <c r="A8" s="189" t="s">
        <v>275</v>
      </c>
      <c r="B8" s="189"/>
      <c r="C8" s="189"/>
      <c r="D8" s="189"/>
      <c r="E8" s="189"/>
      <c r="F8" s="189"/>
    </row>
    <row r="9" spans="1:6" ht="15.75">
      <c r="A9" s="181" t="s">
        <v>4</v>
      </c>
      <c r="B9" s="181"/>
      <c r="C9" s="181"/>
      <c r="D9" s="181"/>
      <c r="E9" s="181"/>
      <c r="F9" s="181"/>
    </row>
    <row r="11" spans="1:6">
      <c r="B11" s="200" t="s">
        <v>5</v>
      </c>
      <c r="C11" s="37" t="s">
        <v>312</v>
      </c>
      <c r="D11" s="200" t="s">
        <v>1962</v>
      </c>
      <c r="E11" s="200" t="s">
        <v>299</v>
      </c>
    </row>
    <row r="12" spans="1:6">
      <c r="B12" s="200"/>
      <c r="C12" s="16" t="s">
        <v>275</v>
      </c>
      <c r="D12" s="200"/>
      <c r="E12" s="200"/>
    </row>
    <row r="13" spans="1:6">
      <c r="B13" s="66" t="s">
        <v>239</v>
      </c>
      <c r="C13" s="133">
        <f>C14+C38+C74+C104+C150</f>
        <v>1484234.610959</v>
      </c>
      <c r="D13" s="133">
        <f>D14+D38+D74+D104+D150</f>
        <v>1561869.91224222</v>
      </c>
      <c r="E13" s="133">
        <f>E14+E38+E74+E104+E150</f>
        <v>1252367.87096237</v>
      </c>
    </row>
    <row r="14" spans="1:6">
      <c r="B14" s="110" t="s">
        <v>302</v>
      </c>
      <c r="C14" s="134">
        <f>C15+C22+C25+C30</f>
        <v>239464.28887499997</v>
      </c>
      <c r="D14" s="134">
        <f>D15+D22+D25+D30</f>
        <v>257494.56361859996</v>
      </c>
      <c r="E14" s="134">
        <f>E15+E22+E25+E30</f>
        <v>207973.16555781997</v>
      </c>
    </row>
    <row r="15" spans="1:6">
      <c r="B15" s="111" t="s">
        <v>82</v>
      </c>
      <c r="C15" s="134">
        <f>SUM(C16:C21)</f>
        <v>92986.411967000007</v>
      </c>
      <c r="D15" s="134">
        <f>SUM(D16:D21)</f>
        <v>105455.94738843999</v>
      </c>
      <c r="E15" s="134">
        <f>SUM(E16:E21)</f>
        <v>86403.977286890004</v>
      </c>
    </row>
    <row r="16" spans="1:6">
      <c r="B16" s="60" t="s">
        <v>83</v>
      </c>
      <c r="C16" s="132">
        <v>7957.6912179999999</v>
      </c>
      <c r="D16" s="132">
        <v>8581.1241183300008</v>
      </c>
      <c r="E16" s="132">
        <v>7901.6320979400007</v>
      </c>
    </row>
    <row r="17" spans="2:5">
      <c r="B17" s="60" t="s">
        <v>84</v>
      </c>
      <c r="C17" s="132">
        <v>50979.967939000002</v>
      </c>
      <c r="D17" s="132">
        <v>54038.910362930001</v>
      </c>
      <c r="E17" s="132">
        <v>39503.35132088</v>
      </c>
    </row>
    <row r="18" spans="2:5">
      <c r="B18" s="60" t="s">
        <v>85</v>
      </c>
      <c r="C18" s="132">
        <v>26405.736634000001</v>
      </c>
      <c r="D18" s="132">
        <v>33856.390007989983</v>
      </c>
      <c r="E18" s="132">
        <v>30795.487333209992</v>
      </c>
    </row>
    <row r="19" spans="2:5">
      <c r="B19" s="60" t="s">
        <v>86</v>
      </c>
      <c r="C19" s="132">
        <v>6738.7567369999997</v>
      </c>
      <c r="D19" s="132">
        <v>8135.7237370000003</v>
      </c>
      <c r="E19" s="132">
        <v>7545.0680199999997</v>
      </c>
    </row>
    <row r="20" spans="2:5">
      <c r="B20" s="60" t="s">
        <v>87</v>
      </c>
      <c r="C20" s="132">
        <v>813.15455099999997</v>
      </c>
      <c r="D20" s="132">
        <v>752.69427418999999</v>
      </c>
      <c r="E20" s="132">
        <v>585.21761174000005</v>
      </c>
    </row>
    <row r="21" spans="2:5">
      <c r="B21" s="60" t="s">
        <v>276</v>
      </c>
      <c r="C21" s="132">
        <v>91.104888000000003</v>
      </c>
      <c r="D21" s="132">
        <v>91.104888000000003</v>
      </c>
      <c r="E21" s="132">
        <v>73.220903120000003</v>
      </c>
    </row>
    <row r="22" spans="2:5">
      <c r="B22" s="111" t="s">
        <v>88</v>
      </c>
      <c r="C22" s="134">
        <f>SUM(C23:C24)</f>
        <v>15166.993748999999</v>
      </c>
      <c r="D22" s="134">
        <f>SUM(D23:D24)</f>
        <v>15292.044762400001</v>
      </c>
      <c r="E22" s="134">
        <f>SUM(E23:E24)</f>
        <v>11919.090952459999</v>
      </c>
    </row>
    <row r="23" spans="2:5">
      <c r="B23" s="60" t="s">
        <v>89</v>
      </c>
      <c r="C23" s="132">
        <v>5679.9169469999997</v>
      </c>
      <c r="D23" s="132">
        <v>5926.8996112800005</v>
      </c>
      <c r="E23" s="132">
        <v>3809.1056832799995</v>
      </c>
    </row>
    <row r="24" spans="2:5">
      <c r="B24" s="60" t="s">
        <v>90</v>
      </c>
      <c r="C24" s="132">
        <v>9487.0768019999996</v>
      </c>
      <c r="D24" s="132">
        <v>9365.1451511199994</v>
      </c>
      <c r="E24" s="132">
        <v>8109.9852691799988</v>
      </c>
    </row>
    <row r="25" spans="2:5">
      <c r="B25" s="111" t="s">
        <v>91</v>
      </c>
      <c r="C25" s="134">
        <f>SUM(C26:C29)</f>
        <v>53706.951427000007</v>
      </c>
      <c r="D25" s="134">
        <f>SUM(D26:D29)</f>
        <v>56169.838951630023</v>
      </c>
      <c r="E25" s="134">
        <f>SUM(E26:E29)</f>
        <v>44291.599063789981</v>
      </c>
    </row>
    <row r="26" spans="2:5">
      <c r="B26" s="60" t="s">
        <v>92</v>
      </c>
      <c r="C26" s="132">
        <v>49289.055265000003</v>
      </c>
      <c r="D26" s="132">
        <v>51280.874438960025</v>
      </c>
      <c r="E26" s="132">
        <v>40628.40677995998</v>
      </c>
    </row>
    <row r="27" spans="2:5">
      <c r="B27" s="60" t="s">
        <v>93</v>
      </c>
      <c r="C27" s="132">
        <v>4065.0264830000001</v>
      </c>
      <c r="D27" s="132">
        <v>4526.0064480000001</v>
      </c>
      <c r="E27" s="132">
        <v>3355.2756886499997</v>
      </c>
    </row>
    <row r="28" spans="2:5">
      <c r="B28" s="60" t="s">
        <v>249</v>
      </c>
      <c r="C28" s="132">
        <v>280.480234</v>
      </c>
      <c r="D28" s="132">
        <v>281.70055266999992</v>
      </c>
      <c r="E28" s="132">
        <v>237.63913074999999</v>
      </c>
    </row>
    <row r="29" spans="2:5">
      <c r="B29" s="60" t="s">
        <v>94</v>
      </c>
      <c r="C29" s="132">
        <v>72.389444999999995</v>
      </c>
      <c r="D29" s="132">
        <v>81.257512000000006</v>
      </c>
      <c r="E29" s="132">
        <v>70.277464430000023</v>
      </c>
    </row>
    <row r="30" spans="2:5">
      <c r="B30" s="111" t="s">
        <v>95</v>
      </c>
      <c r="C30" s="134">
        <f>SUM(C31:C37)</f>
        <v>77603.931731999983</v>
      </c>
      <c r="D30" s="134">
        <f>SUM(D31:D37)</f>
        <v>80576.732516129952</v>
      </c>
      <c r="E30" s="134">
        <f>SUM(E31:E37)</f>
        <v>65358.498254679995</v>
      </c>
    </row>
    <row r="31" spans="2:5">
      <c r="B31" s="60" t="s">
        <v>96</v>
      </c>
      <c r="C31" s="132">
        <v>38088.754744999998</v>
      </c>
      <c r="D31" s="132">
        <v>37224.443896939978</v>
      </c>
      <c r="E31" s="132">
        <v>28454.637711200005</v>
      </c>
    </row>
    <row r="32" spans="2:5">
      <c r="B32" s="60" t="s">
        <v>97</v>
      </c>
      <c r="C32" s="132">
        <v>1400.4293500000001</v>
      </c>
      <c r="D32" s="132">
        <v>1080.1902377900003</v>
      </c>
      <c r="E32" s="132">
        <v>867.94848762000038</v>
      </c>
    </row>
    <row r="33" spans="2:5">
      <c r="B33" s="60" t="s">
        <v>98</v>
      </c>
      <c r="C33" s="132">
        <v>26646.094384</v>
      </c>
      <c r="D33" s="132">
        <v>28773.719787989994</v>
      </c>
      <c r="E33" s="132">
        <v>25734.543550319988</v>
      </c>
    </row>
    <row r="34" spans="2:5">
      <c r="B34" s="60" t="s">
        <v>99</v>
      </c>
      <c r="C34" s="132">
        <v>2809.3564959999999</v>
      </c>
      <c r="D34" s="132">
        <v>3318.0971536699994</v>
      </c>
      <c r="E34" s="132">
        <v>3054.1054853100004</v>
      </c>
    </row>
    <row r="35" spans="2:5">
      <c r="B35" s="60" t="s">
        <v>100</v>
      </c>
      <c r="C35" s="132">
        <v>4003.9843820000001</v>
      </c>
      <c r="D35" s="132">
        <v>4749.7966673999981</v>
      </c>
      <c r="E35" s="132">
        <v>3055.7643738500014</v>
      </c>
    </row>
    <row r="36" spans="2:5">
      <c r="B36" s="60" t="s">
        <v>101</v>
      </c>
      <c r="C36" s="132">
        <v>69.484139999999996</v>
      </c>
      <c r="D36" s="132">
        <v>69.484139999999996</v>
      </c>
      <c r="E36" s="123">
        <v>63.693795000000001</v>
      </c>
    </row>
    <row r="37" spans="2:5">
      <c r="B37" s="60" t="s">
        <v>102</v>
      </c>
      <c r="C37" s="132">
        <v>4585.8282349999999</v>
      </c>
      <c r="D37" s="132">
        <v>5361.0006323399994</v>
      </c>
      <c r="E37" s="135">
        <v>4127.8048513799995</v>
      </c>
    </row>
    <row r="38" spans="2:5">
      <c r="B38" s="110" t="s">
        <v>261</v>
      </c>
      <c r="C38" s="134">
        <f>C39+C43+C49+C51+C56+C59+C65+C67+C69</f>
        <v>230637.10148299995</v>
      </c>
      <c r="D38" s="134">
        <f>D39+D43+D49+D51+D56+D59+D65+D67+D69</f>
        <v>271266.53698296996</v>
      </c>
      <c r="E38" s="134">
        <f>E39+E43+E49+E51+E56+E59+E65+E67+E69</f>
        <v>218208.34269879002</v>
      </c>
    </row>
    <row r="39" spans="2:5">
      <c r="B39" s="111" t="s">
        <v>103</v>
      </c>
      <c r="C39" s="134">
        <f>SUM(C40:C42)</f>
        <v>23281.068770999998</v>
      </c>
      <c r="D39" s="134">
        <f>SUM(D40:D42)</f>
        <v>25598.205748190001</v>
      </c>
      <c r="E39" s="134">
        <f>SUM(E40:E42)</f>
        <v>20650.363474900001</v>
      </c>
    </row>
    <row r="40" spans="2:5">
      <c r="B40" s="60" t="s">
        <v>104</v>
      </c>
      <c r="C40" s="132">
        <v>21343.196200999999</v>
      </c>
      <c r="D40" s="132">
        <v>23465.946542580001</v>
      </c>
      <c r="E40" s="135">
        <v>19273.865123270003</v>
      </c>
    </row>
    <row r="41" spans="2:5">
      <c r="B41" s="60" t="s">
        <v>105</v>
      </c>
      <c r="C41" s="132">
        <v>1694.5834649999999</v>
      </c>
      <c r="D41" s="132">
        <v>1827.4836078800006</v>
      </c>
      <c r="E41" s="135">
        <v>1155.9065360900001</v>
      </c>
    </row>
    <row r="42" spans="2:5">
      <c r="B42" s="60" t="s">
        <v>106</v>
      </c>
      <c r="C42" s="132">
        <v>243.28910500000001</v>
      </c>
      <c r="D42" s="132">
        <v>304.77559773000002</v>
      </c>
      <c r="E42" s="135">
        <v>220.59181554000003</v>
      </c>
    </row>
    <row r="43" spans="2:5">
      <c r="B43" s="111" t="s">
        <v>107</v>
      </c>
      <c r="C43" s="134">
        <f>SUM(C44:C48)</f>
        <v>18069.727753000003</v>
      </c>
      <c r="D43" s="134">
        <f>SUM(D44:D48)</f>
        <v>19710.037302510002</v>
      </c>
      <c r="E43" s="134">
        <f>SUM(E44:E48)</f>
        <v>13290.91768961</v>
      </c>
    </row>
    <row r="44" spans="2:5">
      <c r="B44" s="60" t="s">
        <v>108</v>
      </c>
      <c r="C44" s="132">
        <v>12036.003957000001</v>
      </c>
      <c r="D44" s="132">
        <v>13765.322890990001</v>
      </c>
      <c r="E44" s="132">
        <v>8497.5797171100021</v>
      </c>
    </row>
    <row r="45" spans="2:5">
      <c r="B45" s="60" t="s">
        <v>109</v>
      </c>
      <c r="C45" s="132">
        <v>178.780957</v>
      </c>
      <c r="D45" s="132">
        <v>153.92500000000001</v>
      </c>
      <c r="E45" s="132">
        <v>138.73564138999998</v>
      </c>
    </row>
    <row r="46" spans="2:5">
      <c r="B46" s="60" t="s">
        <v>250</v>
      </c>
      <c r="C46" s="132">
        <v>252.44</v>
      </c>
      <c r="D46" s="132">
        <v>252.44</v>
      </c>
      <c r="E46" s="132">
        <v>0</v>
      </c>
    </row>
    <row r="47" spans="2:5">
      <c r="B47" s="60" t="s">
        <v>110</v>
      </c>
      <c r="C47" s="132">
        <v>281.636753</v>
      </c>
      <c r="D47" s="132">
        <v>161.73818652</v>
      </c>
      <c r="E47" s="132">
        <v>110.96612644999996</v>
      </c>
    </row>
    <row r="48" spans="2:5">
      <c r="B48" s="60" t="s">
        <v>111</v>
      </c>
      <c r="C48" s="132">
        <v>5320.866086</v>
      </c>
      <c r="D48" s="132">
        <v>5376.6112249999996</v>
      </c>
      <c r="E48" s="132">
        <v>4543.6362046599988</v>
      </c>
    </row>
    <row r="49" spans="2:10">
      <c r="B49" s="111" t="s">
        <v>112</v>
      </c>
      <c r="C49" s="134">
        <f>SUM(C50)</f>
        <v>8478.6767419999996</v>
      </c>
      <c r="D49" s="134">
        <f>SUM(D50)</f>
        <v>7823.3398289999996</v>
      </c>
      <c r="E49" s="134">
        <f>SUM(E50)</f>
        <v>4478.0340610499998</v>
      </c>
    </row>
    <row r="50" spans="2:10">
      <c r="B50" s="60" t="s">
        <v>113</v>
      </c>
      <c r="C50" s="132">
        <v>8478.6767419999996</v>
      </c>
      <c r="D50" s="132">
        <v>7823.3398289999996</v>
      </c>
      <c r="E50" s="132">
        <v>4478.0340610499998</v>
      </c>
    </row>
    <row r="51" spans="2:10">
      <c r="B51" s="111" t="s">
        <v>114</v>
      </c>
      <c r="C51" s="134">
        <f>SUM(C52:C55)</f>
        <v>90444.999545999977</v>
      </c>
      <c r="D51" s="134">
        <f>SUM(D52:D55)</f>
        <v>109216.84626258</v>
      </c>
      <c r="E51" s="134">
        <f>SUM(E52:E55)</f>
        <v>96876.278901940022</v>
      </c>
    </row>
    <row r="52" spans="2:10">
      <c r="B52" s="60" t="s">
        <v>115</v>
      </c>
      <c r="C52" s="132">
        <v>670.85495600000002</v>
      </c>
      <c r="D52" s="132">
        <v>652.250539</v>
      </c>
      <c r="E52" s="132">
        <v>425.65815761000005</v>
      </c>
    </row>
    <row r="53" spans="2:10">
      <c r="B53" s="60" t="s">
        <v>116</v>
      </c>
      <c r="C53" s="132">
        <v>84996.417663999993</v>
      </c>
      <c r="D53" s="132">
        <v>104982.55956213</v>
      </c>
      <c r="E53" s="132">
        <v>94909.672275360019</v>
      </c>
    </row>
    <row r="54" spans="2:10">
      <c r="B54" s="60" t="s">
        <v>117</v>
      </c>
      <c r="C54" s="132">
        <v>51.500000999999997</v>
      </c>
      <c r="D54" s="132">
        <v>50.459600999999999</v>
      </c>
      <c r="E54" s="132">
        <v>23.459613299999997</v>
      </c>
    </row>
    <row r="55" spans="2:10">
      <c r="B55" s="60" t="s">
        <v>118</v>
      </c>
      <c r="C55" s="132">
        <v>4726.2269249999999</v>
      </c>
      <c r="D55" s="132">
        <v>3531.5765604500002</v>
      </c>
      <c r="E55" s="132">
        <v>1517.4888556700005</v>
      </c>
    </row>
    <row r="56" spans="2:10">
      <c r="B56" s="111" t="s">
        <v>119</v>
      </c>
      <c r="C56" s="134">
        <f>SUM(C57:C58)</f>
        <v>879.26182300000005</v>
      </c>
      <c r="D56" s="134">
        <f>SUM(D57:D58)</f>
        <v>947.97727200000008</v>
      </c>
      <c r="E56" s="134">
        <f>SUM(E57:E58)</f>
        <v>716.40950578999968</v>
      </c>
    </row>
    <row r="57" spans="2:10">
      <c r="B57" s="60" t="s">
        <v>120</v>
      </c>
      <c r="C57" s="132">
        <v>868.70703800000001</v>
      </c>
      <c r="D57" s="132">
        <v>947.42248700000005</v>
      </c>
      <c r="E57" s="132">
        <v>716.40950578999968</v>
      </c>
    </row>
    <row r="58" spans="2:10">
      <c r="B58" s="60" t="s">
        <v>244</v>
      </c>
      <c r="C58" s="132">
        <v>10.554785000000001</v>
      </c>
      <c r="D58" s="132">
        <v>0.55478499999999997</v>
      </c>
      <c r="E58" s="132">
        <v>0</v>
      </c>
    </row>
    <row r="59" spans="2:10">
      <c r="B59" s="111" t="s">
        <v>121</v>
      </c>
      <c r="C59" s="134">
        <f>SUM(C60:C64)</f>
        <v>77465.525556000008</v>
      </c>
      <c r="D59" s="134">
        <f>SUM(D60:D64)</f>
        <v>96775.770591410008</v>
      </c>
      <c r="E59" s="134">
        <f>SUM(E60:E64)</f>
        <v>75437.523243989999</v>
      </c>
    </row>
    <row r="60" spans="2:10">
      <c r="B60" s="60" t="s">
        <v>122</v>
      </c>
      <c r="C60" s="132">
        <v>37110.140373000002</v>
      </c>
      <c r="D60" s="132">
        <v>53650.158920410002</v>
      </c>
      <c r="E60" s="132">
        <v>41137.441875890006</v>
      </c>
      <c r="J60" s="134"/>
    </row>
    <row r="61" spans="2:10">
      <c r="B61" s="60" t="s">
        <v>123</v>
      </c>
      <c r="C61" s="132">
        <v>21.182604000000001</v>
      </c>
      <c r="D61" s="132">
        <v>223.182604</v>
      </c>
      <c r="E61" s="132">
        <v>221.99172252000002</v>
      </c>
    </row>
    <row r="62" spans="2:10">
      <c r="B62" s="60" t="s">
        <v>124</v>
      </c>
      <c r="C62" s="132">
        <v>35218.491996999997</v>
      </c>
      <c r="D62" s="132">
        <v>37613.649130999998</v>
      </c>
      <c r="E62" s="132">
        <v>30502.034214569994</v>
      </c>
    </row>
    <row r="63" spans="2:10">
      <c r="B63" s="60" t="s">
        <v>125</v>
      </c>
      <c r="C63" s="132">
        <v>1202.5105940000001</v>
      </c>
      <c r="D63" s="132">
        <v>1262.5105940000001</v>
      </c>
      <c r="E63" s="132">
        <v>937.19050307000032</v>
      </c>
    </row>
    <row r="64" spans="2:10">
      <c r="B64" s="60" t="s">
        <v>126</v>
      </c>
      <c r="C64" s="132">
        <v>3913.1999879999998</v>
      </c>
      <c r="D64" s="132">
        <v>4026.2693420000001</v>
      </c>
      <c r="E64" s="132">
        <v>2638.8649279399997</v>
      </c>
    </row>
    <row r="65" spans="2:5">
      <c r="B65" s="111" t="s">
        <v>127</v>
      </c>
      <c r="C65" s="134">
        <f>C66</f>
        <v>3805.3082479999998</v>
      </c>
      <c r="D65" s="134">
        <f>D66</f>
        <v>3071.4238213000003</v>
      </c>
      <c r="E65" s="134">
        <f>E66</f>
        <v>2258.2755034499996</v>
      </c>
    </row>
    <row r="66" spans="2:5">
      <c r="B66" s="60" t="s">
        <v>128</v>
      </c>
      <c r="C66" s="132">
        <v>3805.3082479999998</v>
      </c>
      <c r="D66" s="132">
        <v>3071.4238213000003</v>
      </c>
      <c r="E66" s="132">
        <v>2258.2755034499996</v>
      </c>
    </row>
    <row r="67" spans="2:5">
      <c r="B67" s="111" t="s">
        <v>129</v>
      </c>
      <c r="C67" s="134">
        <f>C68</f>
        <v>149.70302000000001</v>
      </c>
      <c r="D67" s="134">
        <f>D68</f>
        <v>149.70302000000001</v>
      </c>
      <c r="E67" s="134">
        <f>E68</f>
        <v>68.613884129999988</v>
      </c>
    </row>
    <row r="68" spans="2:5">
      <c r="B68" s="60" t="s">
        <v>130</v>
      </c>
      <c r="C68" s="132">
        <v>149.70302000000001</v>
      </c>
      <c r="D68" s="132">
        <v>149.70302000000001</v>
      </c>
      <c r="E68" s="132">
        <v>68.613884129999988</v>
      </c>
    </row>
    <row r="69" spans="2:5">
      <c r="B69" s="111" t="s">
        <v>131</v>
      </c>
      <c r="C69" s="134">
        <f>SUM(C70:C73)</f>
        <v>8062.8300239999999</v>
      </c>
      <c r="D69" s="134">
        <f>SUM(D70:D73)</f>
        <v>7973.2331359799982</v>
      </c>
      <c r="E69" s="134">
        <f>SUM(E70:E73)</f>
        <v>4431.9264339300044</v>
      </c>
    </row>
    <row r="70" spans="2:5">
      <c r="B70" s="60" t="s">
        <v>243</v>
      </c>
      <c r="C70" s="132">
        <v>146.51128</v>
      </c>
      <c r="D70" s="132">
        <v>91.386279999999999</v>
      </c>
      <c r="E70" s="132">
        <v>72.412564840000002</v>
      </c>
    </row>
    <row r="71" spans="2:5">
      <c r="B71" s="60" t="s">
        <v>277</v>
      </c>
      <c r="C71" s="132">
        <v>3.9225690000000002</v>
      </c>
      <c r="D71" s="132">
        <v>0</v>
      </c>
      <c r="E71" s="132">
        <v>0</v>
      </c>
    </row>
    <row r="72" spans="2:5">
      <c r="B72" s="60" t="s">
        <v>132</v>
      </c>
      <c r="C72" s="132">
        <v>7738.7249179999999</v>
      </c>
      <c r="D72" s="132">
        <v>7708.1755989799985</v>
      </c>
      <c r="E72" s="132">
        <v>4200.3152168400038</v>
      </c>
    </row>
    <row r="73" spans="2:5">
      <c r="B73" s="60" t="s">
        <v>251</v>
      </c>
      <c r="C73" s="132">
        <v>173.671257</v>
      </c>
      <c r="D73" s="132">
        <v>173.671257</v>
      </c>
      <c r="E73" s="132">
        <v>159.19865225000001</v>
      </c>
    </row>
    <row r="74" spans="2:5">
      <c r="B74" s="110" t="s">
        <v>268</v>
      </c>
      <c r="C74" s="134">
        <f>C75+C80+C95</f>
        <v>14788.243644000002</v>
      </c>
      <c r="D74" s="134">
        <f>D75+D80+D95</f>
        <v>15323.807878189999</v>
      </c>
      <c r="E74" s="134">
        <f>E75+E80+E95</f>
        <v>9486.1698742600001</v>
      </c>
    </row>
    <row r="75" spans="2:5">
      <c r="B75" s="111" t="s">
        <v>133</v>
      </c>
      <c r="C75" s="134">
        <f>SUM(C76:C79)</f>
        <v>1069.4035680000002</v>
      </c>
      <c r="D75" s="134">
        <f>SUM(D76:D79)</f>
        <v>1077.2832390000001</v>
      </c>
      <c r="E75" s="134">
        <f>SUM(E76:E79)</f>
        <v>443.87283497999999</v>
      </c>
    </row>
    <row r="76" spans="2:5">
      <c r="B76" s="60" t="s">
        <v>134</v>
      </c>
      <c r="C76" s="132">
        <v>225.042</v>
      </c>
      <c r="D76" s="132">
        <v>149.042</v>
      </c>
      <c r="E76" s="132">
        <v>128.61241957999999</v>
      </c>
    </row>
    <row r="77" spans="2:5">
      <c r="B77" s="60" t="s">
        <v>135</v>
      </c>
      <c r="C77" s="132">
        <v>736.63497900000004</v>
      </c>
      <c r="D77" s="132">
        <v>779.83839599999999</v>
      </c>
      <c r="E77" s="132">
        <v>243.79805614000003</v>
      </c>
    </row>
    <row r="78" spans="2:5">
      <c r="B78" s="60" t="s">
        <v>248</v>
      </c>
      <c r="C78" s="132">
        <v>18.204464000000002</v>
      </c>
      <c r="D78" s="132">
        <v>7.7044639999999998</v>
      </c>
      <c r="E78" s="132">
        <v>0</v>
      </c>
    </row>
    <row r="79" spans="2:5">
      <c r="B79" s="60" t="s">
        <v>136</v>
      </c>
      <c r="C79" s="132">
        <v>89.522125000000003</v>
      </c>
      <c r="D79" s="132">
        <v>140.69837899999999</v>
      </c>
      <c r="E79" s="132">
        <v>71.462359259999985</v>
      </c>
    </row>
    <row r="80" spans="2:5">
      <c r="B80" s="111" t="s">
        <v>137</v>
      </c>
      <c r="C80" s="134">
        <f>SUM(C81:C94)</f>
        <v>8369.8522960000009</v>
      </c>
      <c r="D80" s="134">
        <f>SUM(D81:D94)</f>
        <v>8778.322241939999</v>
      </c>
      <c r="E80" s="134">
        <f>SUM(E81:E94)</f>
        <v>5878.2865289399997</v>
      </c>
    </row>
    <row r="81" spans="2:5">
      <c r="B81" s="60" t="s">
        <v>138</v>
      </c>
      <c r="C81" s="132">
        <v>1130.0497190000001</v>
      </c>
      <c r="D81" s="132">
        <v>861.49476254000001</v>
      </c>
      <c r="E81" s="132">
        <v>143.48508611</v>
      </c>
    </row>
    <row r="82" spans="2:5">
      <c r="B82" s="60" t="s">
        <v>252</v>
      </c>
      <c r="C82" s="132">
        <v>31.467776000000001</v>
      </c>
      <c r="D82" s="132">
        <v>3.87276752</v>
      </c>
      <c r="E82" s="132">
        <v>1.3374588999999999</v>
      </c>
    </row>
    <row r="83" spans="2:5">
      <c r="B83" s="60" t="s">
        <v>139</v>
      </c>
      <c r="C83" s="132">
        <v>320.09149500000001</v>
      </c>
      <c r="D83" s="132">
        <v>277.78220599999997</v>
      </c>
      <c r="E83" s="132">
        <v>167.44579425000001</v>
      </c>
    </row>
    <row r="84" spans="2:5">
      <c r="B84" s="60" t="s">
        <v>140</v>
      </c>
      <c r="C84" s="132">
        <v>35</v>
      </c>
      <c r="D84" s="132">
        <v>10.946491</v>
      </c>
      <c r="E84" s="132">
        <v>6.9077041299999999</v>
      </c>
    </row>
    <row r="85" spans="2:5">
      <c r="B85" s="60" t="s">
        <v>141</v>
      </c>
      <c r="C85" s="132">
        <v>8.4097159999999995</v>
      </c>
      <c r="D85" s="132">
        <v>24.79617146</v>
      </c>
      <c r="E85" s="132">
        <v>11.33290324</v>
      </c>
    </row>
    <row r="86" spans="2:5">
      <c r="B86" s="60" t="s">
        <v>142</v>
      </c>
      <c r="C86" s="132">
        <v>166.3</v>
      </c>
      <c r="D86" s="132">
        <v>166.3</v>
      </c>
      <c r="E86" s="132">
        <v>154.59416666999999</v>
      </c>
    </row>
    <row r="87" spans="2:5">
      <c r="B87" s="60" t="s">
        <v>253</v>
      </c>
      <c r="C87" s="132">
        <v>121.855463</v>
      </c>
      <c r="D87" s="132">
        <v>115.68907299999999</v>
      </c>
      <c r="E87" s="132">
        <v>69.409599050000011</v>
      </c>
    </row>
    <row r="88" spans="2:5">
      <c r="B88" s="60" t="s">
        <v>143</v>
      </c>
      <c r="C88" s="132">
        <v>1338.1688340000001</v>
      </c>
      <c r="D88" s="132">
        <v>1098.820072</v>
      </c>
      <c r="E88" s="132">
        <v>826.5738536099999</v>
      </c>
    </row>
    <row r="89" spans="2:5">
      <c r="B89" s="60" t="s">
        <v>144</v>
      </c>
      <c r="C89" s="132">
        <v>2031.4511130000001</v>
      </c>
      <c r="D89" s="132">
        <v>1996.7121559999996</v>
      </c>
      <c r="E89" s="132">
        <v>1448.2770374799995</v>
      </c>
    </row>
    <row r="90" spans="2:5">
      <c r="B90" s="60" t="s">
        <v>145</v>
      </c>
      <c r="C90" s="132">
        <v>101.411794</v>
      </c>
      <c r="D90" s="132">
        <v>106.411794</v>
      </c>
      <c r="E90" s="132">
        <v>78.120024819999998</v>
      </c>
    </row>
    <row r="91" spans="2:5">
      <c r="B91" s="60" t="s">
        <v>146</v>
      </c>
      <c r="C91" s="132">
        <v>1</v>
      </c>
      <c r="D91" s="132">
        <v>1</v>
      </c>
      <c r="E91" s="132">
        <v>0.60308693000000002</v>
      </c>
    </row>
    <row r="92" spans="2:5">
      <c r="B92" s="60" t="s">
        <v>254</v>
      </c>
      <c r="C92" s="132">
        <v>30.547778999999998</v>
      </c>
      <c r="D92" s="132">
        <v>104.233709</v>
      </c>
      <c r="E92" s="132">
        <v>81.284257099999991</v>
      </c>
    </row>
    <row r="93" spans="2:5">
      <c r="B93" s="60" t="s">
        <v>316</v>
      </c>
      <c r="C93" s="132">
        <v>12</v>
      </c>
      <c r="D93" s="132">
        <v>13.9824</v>
      </c>
      <c r="E93" s="132">
        <v>13.91889559</v>
      </c>
    </row>
    <row r="94" spans="2:5">
      <c r="B94" s="60" t="s">
        <v>147</v>
      </c>
      <c r="C94" s="132">
        <v>3042.0986069999999</v>
      </c>
      <c r="D94" s="132">
        <v>3996.2806394200002</v>
      </c>
      <c r="E94" s="132">
        <v>2874.9966610600009</v>
      </c>
    </row>
    <row r="95" spans="2:5">
      <c r="B95" s="111" t="s">
        <v>148</v>
      </c>
      <c r="C95" s="134">
        <f>SUM(C96:C103)</f>
        <v>5348.9877800000004</v>
      </c>
      <c r="D95" s="134">
        <f>SUM(D96:D103)</f>
        <v>5468.2023972499992</v>
      </c>
      <c r="E95" s="134">
        <f>SUM(E96:E103)</f>
        <v>3164.0105103400001</v>
      </c>
    </row>
    <row r="96" spans="2:5">
      <c r="B96" s="60" t="s">
        <v>149</v>
      </c>
      <c r="C96" s="132">
        <v>260.17793799999998</v>
      </c>
      <c r="D96" s="132">
        <v>306.96700349999998</v>
      </c>
      <c r="E96" s="132">
        <v>236.50591368999997</v>
      </c>
    </row>
    <row r="97" spans="2:5">
      <c r="B97" s="60" t="s">
        <v>150</v>
      </c>
      <c r="C97" s="132">
        <v>5.5485429999999996</v>
      </c>
      <c r="D97" s="132">
        <v>5.4519617400000007</v>
      </c>
      <c r="E97" s="132">
        <v>4.7069810499999996</v>
      </c>
    </row>
    <row r="98" spans="2:5">
      <c r="B98" s="60" t="s">
        <v>151</v>
      </c>
      <c r="C98" s="132">
        <v>153.29686799999999</v>
      </c>
      <c r="D98" s="132">
        <v>147.71570700000001</v>
      </c>
      <c r="E98" s="132">
        <v>98.476996990000004</v>
      </c>
    </row>
    <row r="99" spans="2:5">
      <c r="B99" s="60" t="s">
        <v>152</v>
      </c>
      <c r="C99" s="132">
        <v>17.3</v>
      </c>
      <c r="D99" s="132">
        <v>17.3</v>
      </c>
      <c r="E99" s="132">
        <v>3.3827531599999996</v>
      </c>
    </row>
    <row r="100" spans="2:5">
      <c r="B100" s="60" t="s">
        <v>255</v>
      </c>
      <c r="C100" s="132">
        <v>4740.9021789999997</v>
      </c>
      <c r="D100" s="132">
        <v>4105.3717003499996</v>
      </c>
      <c r="E100" s="132">
        <v>2293.8861751000004</v>
      </c>
    </row>
    <row r="101" spans="2:5">
      <c r="B101" s="60" t="s">
        <v>256</v>
      </c>
      <c r="C101" s="132">
        <v>6.0446759999999999</v>
      </c>
      <c r="D101" s="132">
        <v>636.98594639999999</v>
      </c>
      <c r="E101" s="132">
        <v>383.41264784000003</v>
      </c>
    </row>
    <row r="102" spans="2:5">
      <c r="B102" s="60" t="s">
        <v>153</v>
      </c>
      <c r="C102" s="132">
        <v>6.5530090000000003</v>
      </c>
      <c r="D102" s="132">
        <v>4.91725368</v>
      </c>
      <c r="E102" s="132">
        <v>4.0264465600000001</v>
      </c>
    </row>
    <row r="103" spans="2:5">
      <c r="B103" s="60" t="s">
        <v>154</v>
      </c>
      <c r="C103" s="132">
        <v>159.16456700000001</v>
      </c>
      <c r="D103" s="132">
        <v>243.49282457999999</v>
      </c>
      <c r="E103" s="132">
        <v>139.61259594999999</v>
      </c>
    </row>
    <row r="104" spans="2:5">
      <c r="B104" s="110" t="s">
        <v>262</v>
      </c>
      <c r="C104" s="134">
        <f>C105+C110+C117+C124+C136+C145</f>
        <v>665858.50581899995</v>
      </c>
      <c r="D104" s="134">
        <f>D105+D110+D117+D124+D136+D145</f>
        <v>687648.53262446006</v>
      </c>
      <c r="E104" s="134">
        <f>E105+E110+E117+E124+E136+E145</f>
        <v>547930.58043805999</v>
      </c>
    </row>
    <row r="105" spans="2:5">
      <c r="B105" s="111" t="s">
        <v>155</v>
      </c>
      <c r="C105" s="134">
        <f>SUM(C106:C109)</f>
        <v>30826.676151</v>
      </c>
      <c r="D105" s="134">
        <f>SUM(D106:D109)</f>
        <v>35499.300245930004</v>
      </c>
      <c r="E105" s="134">
        <f>SUM(E106:E109)</f>
        <v>28360.190954919999</v>
      </c>
    </row>
    <row r="106" spans="2:5">
      <c r="B106" s="60" t="s">
        <v>156</v>
      </c>
      <c r="C106" s="132">
        <v>8210.0601779999997</v>
      </c>
      <c r="D106" s="132">
        <v>6740.523675129999</v>
      </c>
      <c r="E106" s="132">
        <v>5406.9159413600009</v>
      </c>
    </row>
    <row r="107" spans="2:5">
      <c r="B107" s="60" t="s">
        <v>157</v>
      </c>
      <c r="C107" s="132">
        <v>761.51309400000002</v>
      </c>
      <c r="D107" s="132">
        <v>1338.2341094799999</v>
      </c>
      <c r="E107" s="132">
        <v>778.32143312999995</v>
      </c>
    </row>
    <row r="108" spans="2:5">
      <c r="B108" s="60" t="s">
        <v>158</v>
      </c>
      <c r="C108" s="132">
        <v>21833.102878999998</v>
      </c>
      <c r="D108" s="132">
        <v>27398.992461319998</v>
      </c>
      <c r="E108" s="132">
        <v>22174.953580429999</v>
      </c>
    </row>
    <row r="109" spans="2:5">
      <c r="B109" s="60" t="s">
        <v>272</v>
      </c>
      <c r="C109" s="132">
        <v>22</v>
      </c>
      <c r="D109" s="132">
        <v>21.55</v>
      </c>
      <c r="E109" s="132">
        <v>0</v>
      </c>
    </row>
    <row r="110" spans="2:5">
      <c r="B110" s="111" t="s">
        <v>159</v>
      </c>
      <c r="C110" s="134">
        <f>SUM(C111:C116)</f>
        <v>137362.566364</v>
      </c>
      <c r="D110" s="134">
        <f>SUM(D111:D116)</f>
        <v>150222.41070019003</v>
      </c>
      <c r="E110" s="134">
        <f>SUM(E111:E116)</f>
        <v>127207.06682755997</v>
      </c>
    </row>
    <row r="111" spans="2:5">
      <c r="B111" s="60" t="s">
        <v>257</v>
      </c>
      <c r="C111" s="132">
        <v>212.50466499999999</v>
      </c>
      <c r="D111" s="132">
        <v>212.50466499999999</v>
      </c>
      <c r="E111" s="132">
        <v>211.51656808000001</v>
      </c>
    </row>
    <row r="112" spans="2:5">
      <c r="B112" s="60" t="s">
        <v>160</v>
      </c>
      <c r="C112" s="132">
        <v>13920.343099</v>
      </c>
      <c r="D112" s="132">
        <v>15246.002431760002</v>
      </c>
      <c r="E112" s="132">
        <v>13200.024289050001</v>
      </c>
    </row>
    <row r="113" spans="2:5">
      <c r="B113" s="60" t="s">
        <v>161</v>
      </c>
      <c r="C113" s="132">
        <v>11014.63715</v>
      </c>
      <c r="D113" s="132">
        <v>14319.182758259998</v>
      </c>
      <c r="E113" s="132">
        <v>11631.358711410006</v>
      </c>
    </row>
    <row r="114" spans="2:5">
      <c r="B114" s="60" t="s">
        <v>162</v>
      </c>
      <c r="C114" s="132">
        <v>35.07</v>
      </c>
      <c r="D114" s="132">
        <v>64.634467990000005</v>
      </c>
      <c r="E114" s="132">
        <v>8.9201147899999995</v>
      </c>
    </row>
    <row r="115" spans="2:5">
      <c r="B115" s="60" t="s">
        <v>163</v>
      </c>
      <c r="C115" s="132">
        <v>91.010413999999997</v>
      </c>
      <c r="D115" s="132">
        <v>99.460586570000004</v>
      </c>
      <c r="E115" s="132">
        <v>71.417164450000001</v>
      </c>
    </row>
    <row r="116" spans="2:5">
      <c r="B116" s="60" t="s">
        <v>164</v>
      </c>
      <c r="C116" s="132">
        <v>112089.001036</v>
      </c>
      <c r="D116" s="132">
        <v>120280.62579061002</v>
      </c>
      <c r="E116" s="132">
        <v>102083.82997977997</v>
      </c>
    </row>
    <row r="117" spans="2:5">
      <c r="B117" s="111" t="s">
        <v>165</v>
      </c>
      <c r="C117" s="134">
        <f>SUM(C118:C123)</f>
        <v>12302.416115</v>
      </c>
      <c r="D117" s="134">
        <f>SUM(D118:D123)</f>
        <v>15399.969413860001</v>
      </c>
      <c r="E117" s="134">
        <f>SUM(E118:E123)</f>
        <v>11777.140636919998</v>
      </c>
    </row>
    <row r="118" spans="2:5">
      <c r="B118" s="60" t="s">
        <v>166</v>
      </c>
      <c r="C118" s="132">
        <v>2555.0100000000002</v>
      </c>
      <c r="D118" s="132">
        <v>2834.0446781300002</v>
      </c>
      <c r="E118" s="132">
        <v>2214.8323657600004</v>
      </c>
    </row>
    <row r="119" spans="2:5">
      <c r="B119" s="60" t="s">
        <v>167</v>
      </c>
      <c r="C119" s="132">
        <v>2345.722436</v>
      </c>
      <c r="D119" s="132">
        <v>4335.1129308600002</v>
      </c>
      <c r="E119" s="132">
        <v>3288.5893056199998</v>
      </c>
    </row>
    <row r="120" spans="2:5">
      <c r="B120" s="60" t="s">
        <v>168</v>
      </c>
      <c r="C120" s="132">
        <v>4302.6366909999997</v>
      </c>
      <c r="D120" s="132">
        <v>4783.6174464899987</v>
      </c>
      <c r="E120" s="132">
        <v>3747.0247509999995</v>
      </c>
    </row>
    <row r="121" spans="2:5">
      <c r="B121" s="60" t="s">
        <v>242</v>
      </c>
      <c r="C121" s="132">
        <v>1.3018430000000001</v>
      </c>
      <c r="D121" s="132">
        <v>1.3018430000000001</v>
      </c>
      <c r="E121" s="132">
        <v>0</v>
      </c>
    </row>
    <row r="122" spans="2:5">
      <c r="B122" s="60" t="s">
        <v>169</v>
      </c>
      <c r="C122" s="132">
        <v>209.42951099999999</v>
      </c>
      <c r="D122" s="132">
        <v>717.98974525000017</v>
      </c>
      <c r="E122" s="132">
        <v>667.02799053000001</v>
      </c>
    </row>
    <row r="123" spans="2:5">
      <c r="B123" s="60" t="s">
        <v>170</v>
      </c>
      <c r="C123" s="132">
        <v>2888.315634</v>
      </c>
      <c r="D123" s="132">
        <v>2727.9027701299997</v>
      </c>
      <c r="E123" s="132">
        <v>1859.6662240099997</v>
      </c>
    </row>
    <row r="124" spans="2:5">
      <c r="B124" s="111" t="s">
        <v>278</v>
      </c>
      <c r="C124" s="134">
        <f>SUM(C125:C135)</f>
        <v>309600.27435099997</v>
      </c>
      <c r="D124" s="134">
        <f>SUM(D125:D135)</f>
        <v>309998.21274428</v>
      </c>
      <c r="E124" s="134">
        <f>SUM(E125:E135)</f>
        <v>243427.32970575005</v>
      </c>
    </row>
    <row r="125" spans="2:5">
      <c r="B125" s="60" t="s">
        <v>171</v>
      </c>
      <c r="C125" s="132">
        <v>15790.264520999999</v>
      </c>
      <c r="D125" s="132">
        <v>14911.68502002998</v>
      </c>
      <c r="E125" s="132">
        <v>11138.139499449999</v>
      </c>
    </row>
    <row r="126" spans="2:5">
      <c r="B126" s="60" t="s">
        <v>245</v>
      </c>
      <c r="C126" s="132">
        <v>110523.979362</v>
      </c>
      <c r="D126" s="132">
        <v>114406.65550200999</v>
      </c>
      <c r="E126" s="132">
        <v>89275.612689679969</v>
      </c>
    </row>
    <row r="127" spans="2:5">
      <c r="B127" s="60" t="s">
        <v>246</v>
      </c>
      <c r="C127" s="132">
        <v>33349.383498000003</v>
      </c>
      <c r="D127" s="132">
        <v>32589.239305400002</v>
      </c>
      <c r="E127" s="132">
        <v>25532.340701859994</v>
      </c>
    </row>
    <row r="128" spans="2:5">
      <c r="B128" s="60" t="s">
        <v>172</v>
      </c>
      <c r="C128" s="132">
        <v>25693.434943</v>
      </c>
      <c r="D128" s="132">
        <v>27350.339550449993</v>
      </c>
      <c r="E128" s="132">
        <v>23257.05452872</v>
      </c>
    </row>
    <row r="129" spans="2:5">
      <c r="B129" s="60" t="s">
        <v>173</v>
      </c>
      <c r="C129" s="132">
        <v>4244.5817889999998</v>
      </c>
      <c r="D129" s="132">
        <v>2854.8145405</v>
      </c>
      <c r="E129" s="132">
        <v>1844.3747297499997</v>
      </c>
    </row>
    <row r="130" spans="2:5">
      <c r="B130" s="60" t="s">
        <v>174</v>
      </c>
      <c r="C130" s="132">
        <v>12539.267331999999</v>
      </c>
      <c r="D130" s="132">
        <v>13505.274046609999</v>
      </c>
      <c r="E130" s="132">
        <v>10356.336656410002</v>
      </c>
    </row>
    <row r="131" spans="2:5">
      <c r="B131" s="60" t="s">
        <v>175</v>
      </c>
      <c r="C131" s="132">
        <v>1607.7136760000001</v>
      </c>
      <c r="D131" s="132">
        <v>1507.43133319</v>
      </c>
      <c r="E131" s="132">
        <v>1091.6469101499999</v>
      </c>
    </row>
    <row r="132" spans="2:5">
      <c r="B132" s="60" t="s">
        <v>176</v>
      </c>
      <c r="C132" s="132">
        <v>718.99446699999999</v>
      </c>
      <c r="D132" s="132">
        <v>722.75782656000001</v>
      </c>
      <c r="E132" s="132">
        <v>532.71897854999997</v>
      </c>
    </row>
    <row r="133" spans="2:5">
      <c r="B133" s="60" t="s">
        <v>177</v>
      </c>
      <c r="C133" s="132">
        <v>839.652468</v>
      </c>
      <c r="D133" s="132">
        <v>488.82450523</v>
      </c>
      <c r="E133" s="132">
        <v>314.4274455699998</v>
      </c>
    </row>
    <row r="134" spans="2:5">
      <c r="B134" s="60" t="s">
        <v>178</v>
      </c>
      <c r="C134" s="132">
        <v>973.19638599999996</v>
      </c>
      <c r="D134" s="132">
        <v>2311.7512932200002</v>
      </c>
      <c r="E134" s="132">
        <v>1802.4719481099999</v>
      </c>
    </row>
    <row r="135" spans="2:5">
      <c r="B135" s="60" t="s">
        <v>179</v>
      </c>
      <c r="C135" s="132">
        <v>103319.805909</v>
      </c>
      <c r="D135" s="132">
        <v>99349.439821080057</v>
      </c>
      <c r="E135" s="132">
        <v>78282.205617500047</v>
      </c>
    </row>
    <row r="136" spans="2:5">
      <c r="B136" s="111" t="s">
        <v>263</v>
      </c>
      <c r="C136" s="134">
        <f>SUM(C137:C144)</f>
        <v>174781.847098</v>
      </c>
      <c r="D136" s="134">
        <f>SUM(D137:D144)</f>
        <v>175517.87997184001</v>
      </c>
      <c r="E136" s="134">
        <f>SUM(E137:E144)</f>
        <v>136438.24636986002</v>
      </c>
    </row>
    <row r="137" spans="2:5">
      <c r="B137" s="60" t="s">
        <v>180</v>
      </c>
      <c r="C137" s="132">
        <v>91290.753301999997</v>
      </c>
      <c r="D137" s="132">
        <v>92919.075878360003</v>
      </c>
      <c r="E137" s="132">
        <v>74019.188047620002</v>
      </c>
    </row>
    <row r="138" spans="2:5">
      <c r="B138" s="60" t="s">
        <v>247</v>
      </c>
      <c r="C138" s="132">
        <v>6.6924960000000002</v>
      </c>
      <c r="D138" s="132">
        <v>24.692486989999999</v>
      </c>
      <c r="E138" s="132">
        <v>10.2919982</v>
      </c>
    </row>
    <row r="139" spans="2:5">
      <c r="B139" s="60" t="s">
        <v>181</v>
      </c>
      <c r="C139" s="132">
        <v>1147.105</v>
      </c>
      <c r="D139" s="132">
        <v>649.29763200000002</v>
      </c>
      <c r="E139" s="132">
        <v>265.82541722000002</v>
      </c>
    </row>
    <row r="140" spans="2:5">
      <c r="B140" s="60" t="s">
        <v>182</v>
      </c>
      <c r="C140" s="132">
        <v>3530.3857640000001</v>
      </c>
      <c r="D140" s="132">
        <v>3529.2790570000006</v>
      </c>
      <c r="E140" s="132">
        <v>2380.0057981700006</v>
      </c>
    </row>
    <row r="141" spans="2:5">
      <c r="B141" s="60" t="s">
        <v>183</v>
      </c>
      <c r="C141" s="132">
        <v>1578.403695</v>
      </c>
      <c r="D141" s="132">
        <v>1589.3485140000005</v>
      </c>
      <c r="E141" s="132">
        <v>1148.0090290300004</v>
      </c>
    </row>
    <row r="142" spans="2:5">
      <c r="B142" s="60" t="s">
        <v>184</v>
      </c>
      <c r="C142" s="132">
        <v>73145.556675</v>
      </c>
      <c r="D142" s="132">
        <v>72688.236237490011</v>
      </c>
      <c r="E142" s="132">
        <v>55463.689468830024</v>
      </c>
    </row>
    <row r="143" spans="2:5">
      <c r="B143" s="60" t="s">
        <v>258</v>
      </c>
      <c r="C143" s="132">
        <v>1.6</v>
      </c>
      <c r="D143" s="132">
        <v>1.6</v>
      </c>
      <c r="E143" s="132">
        <v>1.119318</v>
      </c>
    </row>
    <row r="144" spans="2:5">
      <c r="B144" s="60" t="s">
        <v>185</v>
      </c>
      <c r="C144" s="132">
        <v>4081.3501660000002</v>
      </c>
      <c r="D144" s="132">
        <v>4116.3501660000002</v>
      </c>
      <c r="E144" s="132">
        <v>3150.1172927899997</v>
      </c>
    </row>
    <row r="145" spans="2:5">
      <c r="B145" s="111" t="s">
        <v>186</v>
      </c>
      <c r="C145" s="134">
        <f>SUM(C146:C149)</f>
        <v>984.72573999999997</v>
      </c>
      <c r="D145" s="134">
        <f>SUM(D146:D149)</f>
        <v>1010.7595483599999</v>
      </c>
      <c r="E145" s="134">
        <f>SUM(E146:E149)</f>
        <v>720.60594304999995</v>
      </c>
    </row>
    <row r="146" spans="2:5">
      <c r="B146" s="60" t="s">
        <v>187</v>
      </c>
      <c r="C146" s="132">
        <v>224.073001</v>
      </c>
      <c r="D146" s="132">
        <v>243.00775666999999</v>
      </c>
      <c r="E146" s="132">
        <v>158.87428501999995</v>
      </c>
    </row>
    <row r="147" spans="2:5">
      <c r="B147" s="60" t="s">
        <v>259</v>
      </c>
      <c r="C147" s="132">
        <v>112.47176399999999</v>
      </c>
      <c r="D147" s="132">
        <v>112.86176399999999</v>
      </c>
      <c r="E147" s="132">
        <v>55.910203940000002</v>
      </c>
    </row>
    <row r="148" spans="2:5">
      <c r="B148" s="60" t="s">
        <v>188</v>
      </c>
      <c r="C148" s="132">
        <v>253.35952499999999</v>
      </c>
      <c r="D148" s="132">
        <v>233.389351</v>
      </c>
      <c r="E148" s="132">
        <v>127.48696381000001</v>
      </c>
    </row>
    <row r="149" spans="2:5">
      <c r="B149" s="60" t="s">
        <v>189</v>
      </c>
      <c r="C149" s="132">
        <v>394.82145000000003</v>
      </c>
      <c r="D149" s="132">
        <v>421.50067668999998</v>
      </c>
      <c r="E149" s="132">
        <v>378.33449028000001</v>
      </c>
    </row>
    <row r="150" spans="2:5">
      <c r="B150" s="110" t="s">
        <v>279</v>
      </c>
      <c r="C150" s="134">
        <f t="shared" ref="C150:E151" si="0">C151</f>
        <v>333486.47113800002</v>
      </c>
      <c r="D150" s="134">
        <f t="shared" si="0"/>
        <v>330136.47113800002</v>
      </c>
      <c r="E150" s="134">
        <f t="shared" si="0"/>
        <v>268769.61239343998</v>
      </c>
    </row>
    <row r="151" spans="2:5">
      <c r="B151" s="111" t="s">
        <v>280</v>
      </c>
      <c r="C151" s="134">
        <f t="shared" si="0"/>
        <v>333486.47113800002</v>
      </c>
      <c r="D151" s="134">
        <f t="shared" si="0"/>
        <v>330136.47113800002</v>
      </c>
      <c r="E151" s="134">
        <f t="shared" si="0"/>
        <v>268769.61239343998</v>
      </c>
    </row>
    <row r="152" spans="2:5">
      <c r="B152" s="60" t="s">
        <v>281</v>
      </c>
      <c r="C152" s="132">
        <v>333486.47113800002</v>
      </c>
      <c r="D152" s="132">
        <v>330136.47113800002</v>
      </c>
      <c r="E152" s="132">
        <v>268769.61239343998</v>
      </c>
    </row>
    <row r="153" spans="2:5">
      <c r="B153" s="66" t="s">
        <v>241</v>
      </c>
      <c r="C153" s="133">
        <f>C154+C157</f>
        <v>108120.51053499999</v>
      </c>
      <c r="D153" s="133">
        <f t="shared" ref="D153:E153" si="1">D154+D157</f>
        <v>110120.51053499999</v>
      </c>
      <c r="E153" s="133">
        <f t="shared" si="1"/>
        <v>76561.908925120006</v>
      </c>
    </row>
    <row r="154" spans="2:5">
      <c r="B154" s="110" t="s">
        <v>282</v>
      </c>
      <c r="C154" s="134">
        <f t="shared" ref="C154:E155" si="2">C155</f>
        <v>108120.51053499999</v>
      </c>
      <c r="D154" s="134">
        <f t="shared" si="2"/>
        <v>110120.51053499999</v>
      </c>
      <c r="E154" s="134">
        <f t="shared" si="2"/>
        <v>76561.908925120006</v>
      </c>
    </row>
    <row r="155" spans="2:5">
      <c r="B155" s="111" t="s">
        <v>283</v>
      </c>
      <c r="C155" s="134">
        <f t="shared" si="2"/>
        <v>108120.51053499999</v>
      </c>
      <c r="D155" s="134">
        <f t="shared" si="2"/>
        <v>110120.51053499999</v>
      </c>
      <c r="E155" s="134">
        <f>E156</f>
        <v>76561.908925120006</v>
      </c>
    </row>
    <row r="156" spans="2:5">
      <c r="B156" s="60" t="s">
        <v>284</v>
      </c>
      <c r="C156" s="132">
        <v>108120.51053499999</v>
      </c>
      <c r="D156" s="132">
        <v>110120.51053499999</v>
      </c>
      <c r="E156" s="132">
        <v>76561.908925120006</v>
      </c>
    </row>
    <row r="157" spans="2:5">
      <c r="B157" s="110" t="s">
        <v>262</v>
      </c>
      <c r="C157" s="134">
        <f t="shared" ref="C157:E158" si="3">C158</f>
        <v>0</v>
      </c>
      <c r="D157" s="134">
        <f t="shared" si="3"/>
        <v>0</v>
      </c>
      <c r="E157" s="134">
        <f t="shared" si="3"/>
        <v>0</v>
      </c>
    </row>
    <row r="158" spans="2:5">
      <c r="B158" s="111" t="s">
        <v>278</v>
      </c>
      <c r="C158" s="134">
        <f t="shared" si="3"/>
        <v>0</v>
      </c>
      <c r="D158" s="134">
        <f t="shared" si="3"/>
        <v>0</v>
      </c>
      <c r="E158" s="134">
        <f>E159</f>
        <v>0</v>
      </c>
    </row>
    <row r="159" spans="2:5">
      <c r="B159" s="60" t="s">
        <v>179</v>
      </c>
      <c r="C159" s="132">
        <v>0</v>
      </c>
      <c r="D159" s="132">
        <v>0</v>
      </c>
      <c r="E159" s="132">
        <v>0</v>
      </c>
    </row>
    <row r="160" spans="2:5">
      <c r="B160" s="50" t="s">
        <v>240</v>
      </c>
      <c r="C160" s="18">
        <f>C153+C13</f>
        <v>1592355.1214939998</v>
      </c>
      <c r="D160" s="18">
        <f>D153+D13</f>
        <v>1671990.4227772199</v>
      </c>
      <c r="E160" s="18">
        <f>E153+E13</f>
        <v>1328929.77988749</v>
      </c>
    </row>
    <row r="161" spans="2:6">
      <c r="B161" s="136" t="s">
        <v>308</v>
      </c>
      <c r="E161" s="21"/>
      <c r="F161" s="21"/>
    </row>
    <row r="162" spans="2:6">
      <c r="B162" s="137" t="s">
        <v>301</v>
      </c>
      <c r="C162" s="138"/>
      <c r="D162" s="138"/>
      <c r="E162" s="138"/>
      <c r="F162" s="27"/>
    </row>
    <row r="163" spans="2:6" ht="27" customHeight="1">
      <c r="B163" s="188" t="s">
        <v>2001</v>
      </c>
      <c r="C163" s="188"/>
      <c r="D163" s="188"/>
      <c r="E163" s="188"/>
      <c r="F163" s="24"/>
    </row>
    <row r="164" spans="2:6" ht="27" customHeight="1">
      <c r="B164" s="188" t="s">
        <v>1964</v>
      </c>
      <c r="C164" s="188"/>
      <c r="D164" s="188"/>
      <c r="E164" s="188"/>
      <c r="F164" s="24"/>
    </row>
    <row r="165" spans="2:6" ht="25.5" customHeight="1">
      <c r="B165" s="186" t="s">
        <v>309</v>
      </c>
      <c r="C165" s="186"/>
      <c r="D165" s="21"/>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F11" sqref="F11:F12"/>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82" t="s">
        <v>1967</v>
      </c>
      <c r="B1" s="182"/>
      <c r="C1" s="182"/>
      <c r="D1" s="182"/>
      <c r="E1" s="182"/>
      <c r="F1" s="182"/>
    </row>
    <row r="2" spans="1:7" ht="21" customHeight="1">
      <c r="A2" s="183" t="s">
        <v>0</v>
      </c>
      <c r="B2" s="183"/>
      <c r="C2" s="183"/>
      <c r="D2" s="183"/>
      <c r="E2" s="183"/>
      <c r="F2" s="183"/>
    </row>
    <row r="3" spans="1:7" ht="14.45" customHeight="1">
      <c r="A3" s="184" t="s">
        <v>1</v>
      </c>
      <c r="B3" s="184"/>
      <c r="C3" s="184"/>
      <c r="D3" s="184"/>
      <c r="E3" s="184"/>
      <c r="F3" s="184"/>
    </row>
    <row r="5" spans="1:7" ht="18" customHeight="1">
      <c r="A5" s="185" t="s">
        <v>22</v>
      </c>
      <c r="B5" s="185"/>
      <c r="C5" s="185"/>
      <c r="D5" s="185"/>
      <c r="E5" s="185"/>
      <c r="F5" s="185"/>
      <c r="G5" s="32"/>
    </row>
    <row r="6" spans="1:7" ht="18.75">
      <c r="A6" s="199" t="s">
        <v>190</v>
      </c>
      <c r="B6" s="199"/>
      <c r="C6" s="199"/>
      <c r="D6" s="199"/>
      <c r="E6" s="199"/>
      <c r="F6" s="199"/>
    </row>
    <row r="7" spans="1:7" ht="18.75">
      <c r="A7" s="201" t="s">
        <v>1999</v>
      </c>
      <c r="B7" s="201"/>
      <c r="C7" s="201"/>
      <c r="D7" s="201"/>
      <c r="E7" s="201"/>
      <c r="F7" s="201"/>
    </row>
    <row r="8" spans="1:7" ht="18.75">
      <c r="A8" s="189" t="s">
        <v>275</v>
      </c>
      <c r="B8" s="189"/>
      <c r="C8" s="189"/>
      <c r="D8" s="189"/>
      <c r="E8" s="189"/>
      <c r="F8" s="189"/>
    </row>
    <row r="9" spans="1:7" ht="15.75">
      <c r="A9" s="181" t="s">
        <v>4</v>
      </c>
      <c r="B9" s="181"/>
      <c r="C9" s="181"/>
      <c r="D9" s="181"/>
      <c r="E9" s="181"/>
      <c r="F9" s="181"/>
    </row>
    <row r="11" spans="1:7">
      <c r="C11" s="200" t="s">
        <v>5</v>
      </c>
      <c r="D11" s="37" t="s">
        <v>312</v>
      </c>
      <c r="E11" s="200" t="s">
        <v>1962</v>
      </c>
      <c r="F11" s="200" t="s">
        <v>299</v>
      </c>
    </row>
    <row r="12" spans="1:7">
      <c r="C12" s="200"/>
      <c r="D12" s="16" t="s">
        <v>275</v>
      </c>
      <c r="E12" s="200"/>
      <c r="F12" s="200"/>
    </row>
    <row r="13" spans="1:7">
      <c r="C13" s="39" t="s">
        <v>239</v>
      </c>
      <c r="D13" s="56">
        <f>D14+D20+D30+D40+D49+D56+D66+D70</f>
        <v>1484234.610959</v>
      </c>
      <c r="E13" s="56">
        <f>E14+E20+E30+E40+E49+E56+E66+E70</f>
        <v>1561869.9122422202</v>
      </c>
      <c r="F13" s="56">
        <f>F14+F20+F30+F40+F49+F56+F66+F70</f>
        <v>1252367.8709623702</v>
      </c>
    </row>
    <row r="14" spans="1:7">
      <c r="C14" s="110" t="s">
        <v>285</v>
      </c>
      <c r="D14" s="134">
        <f>SUM(D15:D19)</f>
        <v>359129.92480000004</v>
      </c>
      <c r="E14" s="134">
        <f>SUM(E15:E19)</f>
        <v>362396.20228914998</v>
      </c>
      <c r="F14" s="134">
        <f>SUM(F15:F19)</f>
        <v>287681.98140332015</v>
      </c>
    </row>
    <row r="15" spans="1:7">
      <c r="C15" s="112" t="s">
        <v>191</v>
      </c>
      <c r="D15" s="132">
        <v>292808.493173</v>
      </c>
      <c r="E15" s="132">
        <v>294184.13969645998</v>
      </c>
      <c r="F15" s="132">
        <v>232544.53815789017</v>
      </c>
    </row>
    <row r="16" spans="1:7">
      <c r="C16" s="112" t="s">
        <v>192</v>
      </c>
      <c r="D16" s="132">
        <v>24402.035100000001</v>
      </c>
      <c r="E16" s="132">
        <v>25343.096513839992</v>
      </c>
      <c r="F16" s="132">
        <v>20837.610868499993</v>
      </c>
    </row>
    <row r="17" spans="3:6">
      <c r="C17" s="112" t="s">
        <v>193</v>
      </c>
      <c r="D17" s="132">
        <v>1099.1648299999999</v>
      </c>
      <c r="E17" s="132">
        <v>722.13796960000002</v>
      </c>
      <c r="F17" s="132">
        <v>649.30511382999987</v>
      </c>
    </row>
    <row r="18" spans="3:6">
      <c r="C18" s="112" t="s">
        <v>260</v>
      </c>
      <c r="D18" s="132">
        <v>3422.9494800000002</v>
      </c>
      <c r="E18" s="132">
        <v>3203.6407491499995</v>
      </c>
      <c r="F18" s="132">
        <v>1628.4767659700001</v>
      </c>
    </row>
    <row r="19" spans="3:6">
      <c r="C19" s="112" t="s">
        <v>194</v>
      </c>
      <c r="D19" s="132">
        <v>37397.282217</v>
      </c>
      <c r="E19" s="132">
        <v>38943.187360100004</v>
      </c>
      <c r="F19" s="132">
        <v>32022.050497130018</v>
      </c>
    </row>
    <row r="20" spans="3:6">
      <c r="C20" s="110" t="s">
        <v>286</v>
      </c>
      <c r="D20" s="134">
        <f>SUM(D21:D29)</f>
        <v>99817.643202999985</v>
      </c>
      <c r="E20" s="134">
        <f>SUM(E21:E29)</f>
        <v>122192.03454705999</v>
      </c>
      <c r="F20" s="134">
        <f>SUM(F21:F29)</f>
        <v>91628.275872079976</v>
      </c>
    </row>
    <row r="21" spans="3:6">
      <c r="C21" s="112" t="s">
        <v>195</v>
      </c>
      <c r="D21" s="132">
        <v>13742.110764999999</v>
      </c>
      <c r="E21" s="132">
        <v>14573.697298120002</v>
      </c>
      <c r="F21" s="132">
        <v>13342.288280479994</v>
      </c>
    </row>
    <row r="22" spans="3:6">
      <c r="C22" s="112" t="s">
        <v>196</v>
      </c>
      <c r="D22" s="132">
        <v>8656.9223629999997</v>
      </c>
      <c r="E22" s="132">
        <v>10903.111692820001</v>
      </c>
      <c r="F22" s="132">
        <v>6345.6027772900006</v>
      </c>
    </row>
    <row r="23" spans="3:6">
      <c r="C23" s="112" t="s">
        <v>197</v>
      </c>
      <c r="D23" s="132">
        <v>4877.5279819999996</v>
      </c>
      <c r="E23" s="132">
        <v>4297.4833301999988</v>
      </c>
      <c r="F23" s="132">
        <v>3395.4982371100009</v>
      </c>
    </row>
    <row r="24" spans="3:6">
      <c r="C24" s="112" t="s">
        <v>198</v>
      </c>
      <c r="D24" s="132">
        <v>1402.4375700000001</v>
      </c>
      <c r="E24" s="132">
        <v>3487.7773042200006</v>
      </c>
      <c r="F24" s="132">
        <v>2522.1532506100002</v>
      </c>
    </row>
    <row r="25" spans="3:6">
      <c r="C25" s="112" t="s">
        <v>199</v>
      </c>
      <c r="D25" s="132">
        <v>11699.573503</v>
      </c>
      <c r="E25" s="132">
        <v>12295.042279660001</v>
      </c>
      <c r="F25" s="132">
        <v>8525.1410103599992</v>
      </c>
    </row>
    <row r="26" spans="3:6">
      <c r="C26" s="112" t="s">
        <v>200</v>
      </c>
      <c r="D26" s="132">
        <v>7607.6482530000003</v>
      </c>
      <c r="E26" s="132">
        <v>9557.4562673599994</v>
      </c>
      <c r="F26" s="132">
        <v>8071.0850195800031</v>
      </c>
    </row>
    <row r="27" spans="3:6">
      <c r="C27" s="112" t="s">
        <v>201</v>
      </c>
      <c r="D27" s="132">
        <v>5769.9536120000002</v>
      </c>
      <c r="E27" s="132">
        <v>7437.8753210300001</v>
      </c>
      <c r="F27" s="132">
        <v>4255.2105839100004</v>
      </c>
    </row>
    <row r="28" spans="3:6">
      <c r="C28" s="112" t="s">
        <v>202</v>
      </c>
      <c r="D28" s="132">
        <v>15421.115898</v>
      </c>
      <c r="E28" s="132">
        <v>20671.922287249996</v>
      </c>
      <c r="F28" s="132">
        <v>10739.849880910002</v>
      </c>
    </row>
    <row r="29" spans="3:6">
      <c r="C29" s="112" t="s">
        <v>203</v>
      </c>
      <c r="D29" s="132">
        <v>30640.353256999999</v>
      </c>
      <c r="E29" s="132">
        <v>38967.668766399991</v>
      </c>
      <c r="F29" s="132">
        <v>34431.446831829984</v>
      </c>
    </row>
    <row r="30" spans="3:6">
      <c r="C30" s="110" t="s">
        <v>287</v>
      </c>
      <c r="D30" s="134">
        <f>SUM(D31:D39)</f>
        <v>68595.936121999999</v>
      </c>
      <c r="E30" s="134">
        <f>SUM(E31:E39)</f>
        <v>58900.851617210006</v>
      </c>
      <c r="F30" s="134">
        <f>SUM(F31:F39)</f>
        <v>37919.258509490006</v>
      </c>
    </row>
    <row r="31" spans="3:6">
      <c r="C31" s="112" t="s">
        <v>204</v>
      </c>
      <c r="D31" s="132">
        <v>10628.747192999999</v>
      </c>
      <c r="E31" s="132">
        <v>13024.470901679997</v>
      </c>
      <c r="F31" s="132">
        <v>7503.3377269100029</v>
      </c>
    </row>
    <row r="32" spans="3:6">
      <c r="C32" s="112" t="s">
        <v>205</v>
      </c>
      <c r="D32" s="132">
        <v>6846.6156350000001</v>
      </c>
      <c r="E32" s="132">
        <v>4211.6109785900007</v>
      </c>
      <c r="F32" s="132">
        <v>2918.8516576800007</v>
      </c>
    </row>
    <row r="33" spans="3:6">
      <c r="C33" s="112" t="s">
        <v>206</v>
      </c>
      <c r="D33" s="132">
        <v>3047.776625</v>
      </c>
      <c r="E33" s="132">
        <v>2538.9863813399993</v>
      </c>
      <c r="F33" s="132">
        <v>1891.0810447600006</v>
      </c>
    </row>
    <row r="34" spans="3:6">
      <c r="C34" s="112" t="s">
        <v>207</v>
      </c>
      <c r="D34" s="132">
        <v>13549.146817999999</v>
      </c>
      <c r="E34" s="132">
        <v>13250.045462540002</v>
      </c>
      <c r="F34" s="132">
        <v>9562.5065099099957</v>
      </c>
    </row>
    <row r="35" spans="3:6">
      <c r="C35" s="112" t="s">
        <v>208</v>
      </c>
      <c r="D35" s="132">
        <v>513.71471399999996</v>
      </c>
      <c r="E35" s="132">
        <v>587.8110808199998</v>
      </c>
      <c r="F35" s="132">
        <v>354.49301504000022</v>
      </c>
    </row>
    <row r="36" spans="3:6">
      <c r="C36" s="112" t="s">
        <v>209</v>
      </c>
      <c r="D36" s="123">
        <v>4533.8070749999997</v>
      </c>
      <c r="E36" s="123">
        <v>3476.0107735700003</v>
      </c>
      <c r="F36" s="132">
        <v>2807.0873647400003</v>
      </c>
    </row>
    <row r="37" spans="3:6">
      <c r="C37" s="112" t="s">
        <v>210</v>
      </c>
      <c r="D37" s="135">
        <v>8986.8251540000001</v>
      </c>
      <c r="E37" s="135">
        <v>9793.6150098000016</v>
      </c>
      <c r="F37" s="132">
        <v>6825.5738787400023</v>
      </c>
    </row>
    <row r="38" spans="3:6">
      <c r="C38" s="112" t="s">
        <v>211</v>
      </c>
      <c r="D38" s="135">
        <v>3801.497018</v>
      </c>
      <c r="E38" s="135">
        <v>118.3094112</v>
      </c>
      <c r="F38" s="132">
        <v>0</v>
      </c>
    </row>
    <row r="39" spans="3:6">
      <c r="C39" s="112" t="s">
        <v>212</v>
      </c>
      <c r="D39" s="135">
        <v>16687.80589</v>
      </c>
      <c r="E39" s="135">
        <v>11899.991617670003</v>
      </c>
      <c r="F39" s="132">
        <v>6056.3273117100016</v>
      </c>
    </row>
    <row r="40" spans="3:6">
      <c r="C40" s="110" t="s">
        <v>288</v>
      </c>
      <c r="D40" s="134">
        <f>SUM(D41:D48)</f>
        <v>492738.20958100003</v>
      </c>
      <c r="E40" s="134">
        <f>SUM(E41:E48)</f>
        <v>521237.86690887017</v>
      </c>
      <c r="F40" s="134">
        <f>SUM(F41:F48)</f>
        <v>457162.54279449</v>
      </c>
    </row>
    <row r="41" spans="3:6">
      <c r="C41" s="112" t="s">
        <v>213</v>
      </c>
      <c r="D41" s="135">
        <v>158377.96735699999</v>
      </c>
      <c r="E41" s="135">
        <v>157977.35808871003</v>
      </c>
      <c r="F41" s="132">
        <v>128854.75341514005</v>
      </c>
    </row>
    <row r="42" spans="3:6">
      <c r="C42" s="112" t="s">
        <v>317</v>
      </c>
      <c r="D42" s="135">
        <v>155752.82044400001</v>
      </c>
      <c r="E42" s="135">
        <v>163477.28796636002</v>
      </c>
      <c r="F42" s="132">
        <v>145562.33946206997</v>
      </c>
    </row>
    <row r="43" spans="3:6">
      <c r="C43" s="112" t="s">
        <v>214</v>
      </c>
      <c r="D43" s="132">
        <v>15862.403949</v>
      </c>
      <c r="E43" s="132">
        <v>16617.733441880002</v>
      </c>
      <c r="F43" s="132">
        <v>14431.988949959998</v>
      </c>
    </row>
    <row r="44" spans="3:6">
      <c r="C44" s="112" t="s">
        <v>215</v>
      </c>
      <c r="D44" s="132">
        <v>96748.493755000003</v>
      </c>
      <c r="E44" s="132">
        <v>118116.42968516999</v>
      </c>
      <c r="F44" s="132">
        <v>106692.93947179001</v>
      </c>
    </row>
    <row r="45" spans="3:6">
      <c r="C45" s="112" t="s">
        <v>216</v>
      </c>
      <c r="D45" s="132">
        <v>35900.368300000002</v>
      </c>
      <c r="E45" s="132">
        <v>35870.981510750004</v>
      </c>
      <c r="F45" s="132">
        <v>35643.663271620004</v>
      </c>
    </row>
    <row r="46" spans="3:6">
      <c r="C46" s="112" t="s">
        <v>217</v>
      </c>
      <c r="D46" s="132">
        <v>13500</v>
      </c>
      <c r="E46" s="132">
        <v>14934.770116</v>
      </c>
      <c r="F46" s="132">
        <v>13054.280615549998</v>
      </c>
    </row>
    <row r="47" spans="3:6">
      <c r="C47" s="112" t="s">
        <v>218</v>
      </c>
      <c r="D47" s="132">
        <v>966.93837299999996</v>
      </c>
      <c r="E47" s="132">
        <v>890.40141370000003</v>
      </c>
      <c r="F47" s="132">
        <v>590.84715076999998</v>
      </c>
    </row>
    <row r="48" spans="3:6">
      <c r="C48" s="112" t="s">
        <v>219</v>
      </c>
      <c r="D48" s="132">
        <v>15629.217403000001</v>
      </c>
      <c r="E48" s="132">
        <v>13352.904686299999</v>
      </c>
      <c r="F48" s="132">
        <v>12331.730457589998</v>
      </c>
    </row>
    <row r="49" spans="3:6">
      <c r="C49" s="110" t="s">
        <v>289</v>
      </c>
      <c r="D49" s="134">
        <f>SUM(D50:D55)</f>
        <v>60117.023256999993</v>
      </c>
      <c r="E49" s="134">
        <f>SUM(E50:E55)</f>
        <v>74191.623450570012</v>
      </c>
      <c r="F49" s="134">
        <f>SUM(F50:F55)</f>
        <v>60690.42517889</v>
      </c>
    </row>
    <row r="50" spans="3:6">
      <c r="C50" s="112" t="s">
        <v>220</v>
      </c>
      <c r="D50" s="132">
        <v>174.81</v>
      </c>
      <c r="E50" s="132">
        <v>1728.2517198099999</v>
      </c>
      <c r="F50" s="132">
        <v>1685.2797283899999</v>
      </c>
    </row>
    <row r="51" spans="3:6">
      <c r="C51" s="112" t="s">
        <v>318</v>
      </c>
      <c r="D51" s="132">
        <v>9757.551453</v>
      </c>
      <c r="E51" s="132">
        <v>10024.256196850001</v>
      </c>
      <c r="F51" s="132">
        <v>5948.8303635699995</v>
      </c>
    </row>
    <row r="52" spans="3:6">
      <c r="C52" s="112" t="s">
        <v>221</v>
      </c>
      <c r="D52" s="132">
        <v>9925.5430080000006</v>
      </c>
      <c r="E52" s="132">
        <v>16447.629900279993</v>
      </c>
      <c r="F52" s="132">
        <v>15567.165053819996</v>
      </c>
    </row>
    <row r="53" spans="3:6">
      <c r="C53" s="112" t="s">
        <v>319</v>
      </c>
      <c r="D53" s="132">
        <v>37633.288796000001</v>
      </c>
      <c r="E53" s="132">
        <v>42215.879740300006</v>
      </c>
      <c r="F53" s="132">
        <v>35832.750139780001</v>
      </c>
    </row>
    <row r="54" spans="3:6">
      <c r="C54" s="112" t="s">
        <v>222</v>
      </c>
      <c r="D54" s="132">
        <v>2582.63</v>
      </c>
      <c r="E54" s="132">
        <v>3692.63</v>
      </c>
      <c r="F54" s="132">
        <v>1610</v>
      </c>
    </row>
    <row r="55" spans="3:6">
      <c r="C55" s="112" t="s">
        <v>223</v>
      </c>
      <c r="D55" s="132">
        <v>43.2</v>
      </c>
      <c r="E55" s="132">
        <v>82.975893330000005</v>
      </c>
      <c r="F55" s="132">
        <v>46.399893329999998</v>
      </c>
    </row>
    <row r="56" spans="3:6">
      <c r="C56" s="110" t="s">
        <v>290</v>
      </c>
      <c r="D56" s="134">
        <f>SUM(D57:D65)</f>
        <v>34281.034268999996</v>
      </c>
      <c r="E56" s="134">
        <f>SUM(E57:E65)</f>
        <v>34999.435400210001</v>
      </c>
      <c r="F56" s="134">
        <f>SUM(F57:F65)</f>
        <v>18471.49763306</v>
      </c>
    </row>
    <row r="57" spans="3:6">
      <c r="C57" s="112" t="s">
        <v>224</v>
      </c>
      <c r="D57" s="132">
        <v>12876.61881</v>
      </c>
      <c r="E57" s="132">
        <v>6411.3315751599966</v>
      </c>
      <c r="F57" s="132">
        <v>2653.7488619800001</v>
      </c>
    </row>
    <row r="58" spans="3:6">
      <c r="C58" s="112" t="s">
        <v>225</v>
      </c>
      <c r="D58" s="132">
        <v>1615.878299</v>
      </c>
      <c r="E58" s="132">
        <v>3024.3803032900009</v>
      </c>
      <c r="F58" s="132">
        <v>1759.5674479299996</v>
      </c>
    </row>
    <row r="59" spans="3:6">
      <c r="C59" s="112" t="s">
        <v>226</v>
      </c>
      <c r="D59" s="132">
        <v>1644.102108</v>
      </c>
      <c r="E59" s="132">
        <v>2241.0542278500002</v>
      </c>
      <c r="F59" s="132">
        <v>1723.2456794199998</v>
      </c>
    </row>
    <row r="60" spans="3:6">
      <c r="C60" s="112" t="s">
        <v>227</v>
      </c>
      <c r="D60" s="132">
        <v>7693.0715810000002</v>
      </c>
      <c r="E60" s="132">
        <v>9975.1242223299996</v>
      </c>
      <c r="F60" s="132">
        <v>5780.0630350299998</v>
      </c>
    </row>
    <row r="61" spans="3:6">
      <c r="C61" s="112" t="s">
        <v>228</v>
      </c>
      <c r="D61" s="132">
        <v>4718.97192</v>
      </c>
      <c r="E61" s="132">
        <v>4186.791775990002</v>
      </c>
      <c r="F61" s="132">
        <v>1591.0304463999996</v>
      </c>
    </row>
    <row r="62" spans="3:6">
      <c r="C62" s="112" t="s">
        <v>229</v>
      </c>
      <c r="D62" s="132">
        <v>496.204002</v>
      </c>
      <c r="E62" s="132">
        <v>2754.4016153200009</v>
      </c>
      <c r="F62" s="132">
        <v>2069.6318012699999</v>
      </c>
    </row>
    <row r="63" spans="3:6">
      <c r="C63" s="112" t="s">
        <v>230</v>
      </c>
      <c r="D63" s="132">
        <v>559.05767400000002</v>
      </c>
      <c r="E63" s="132">
        <v>633.99772263</v>
      </c>
      <c r="F63" s="132">
        <v>330.66430494000002</v>
      </c>
    </row>
    <row r="64" spans="3:6">
      <c r="C64" s="112" t="s">
        <v>231</v>
      </c>
      <c r="D64" s="132">
        <v>2337.4322139999999</v>
      </c>
      <c r="E64" s="132">
        <v>917.15605171999994</v>
      </c>
      <c r="F64" s="132">
        <v>241.78539070000002</v>
      </c>
    </row>
    <row r="65" spans="3:6">
      <c r="C65" s="112" t="s">
        <v>232</v>
      </c>
      <c r="D65" s="132">
        <v>2339.6976610000002</v>
      </c>
      <c r="E65" s="132">
        <v>4855.1979059200003</v>
      </c>
      <c r="F65" s="132">
        <v>2321.7606653899998</v>
      </c>
    </row>
    <row r="66" spans="3:6">
      <c r="C66" s="110" t="s">
        <v>291</v>
      </c>
      <c r="D66" s="134">
        <f>SUM(D67:D69)</f>
        <v>71068.398115000004</v>
      </c>
      <c r="E66" s="134">
        <f>SUM(E67:E69)</f>
        <v>92821.710161859999</v>
      </c>
      <c r="F66" s="134">
        <f>SUM(F67:F69)</f>
        <v>65050.655266510017</v>
      </c>
    </row>
    <row r="67" spans="3:6">
      <c r="C67" s="112" t="s">
        <v>233</v>
      </c>
      <c r="D67" s="132">
        <v>27030.215823999999</v>
      </c>
      <c r="E67" s="132">
        <v>29032.755708300003</v>
      </c>
      <c r="F67" s="132">
        <v>18862.115932510012</v>
      </c>
    </row>
    <row r="68" spans="3:6">
      <c r="C68" s="112" t="s">
        <v>234</v>
      </c>
      <c r="D68" s="132">
        <v>42591.058016000003</v>
      </c>
      <c r="E68" s="132">
        <v>63165.791246339992</v>
      </c>
      <c r="F68" s="132">
        <v>46188.539334000001</v>
      </c>
    </row>
    <row r="69" spans="3:6">
      <c r="C69" s="112" t="s">
        <v>235</v>
      </c>
      <c r="D69" s="132">
        <v>1447.1242749999999</v>
      </c>
      <c r="E69" s="132">
        <v>623.16320722</v>
      </c>
      <c r="F69" s="132">
        <v>0</v>
      </c>
    </row>
    <row r="70" spans="3:6">
      <c r="C70" s="110" t="s">
        <v>292</v>
      </c>
      <c r="D70" s="134">
        <f>SUM(D71:D74)</f>
        <v>298486.441612</v>
      </c>
      <c r="E70" s="134">
        <f>SUM(E71:E74)</f>
        <v>295130.18786728999</v>
      </c>
      <c r="F70" s="134">
        <f>SUM(F71:F74)</f>
        <v>233763.23430452996</v>
      </c>
    </row>
    <row r="71" spans="3:6">
      <c r="C71" s="112" t="s">
        <v>236</v>
      </c>
      <c r="D71" s="132">
        <v>120010.652162</v>
      </c>
      <c r="E71" s="132">
        <v>119900.376187</v>
      </c>
      <c r="F71" s="132">
        <v>82562.589136019989</v>
      </c>
    </row>
    <row r="72" spans="3:6">
      <c r="C72" s="112" t="s">
        <v>237</v>
      </c>
      <c r="D72" s="132">
        <v>176990.963659</v>
      </c>
      <c r="E72" s="132">
        <v>173140.963659</v>
      </c>
      <c r="F72" s="132">
        <v>149255.98458267999</v>
      </c>
    </row>
    <row r="73" spans="3:6">
      <c r="C73" s="112" t="s">
        <v>238</v>
      </c>
      <c r="D73" s="132">
        <v>1484.825791</v>
      </c>
      <c r="E73" s="132">
        <v>2087.3257910000002</v>
      </c>
      <c r="F73" s="132">
        <v>1943.2331747400001</v>
      </c>
    </row>
    <row r="74" spans="3:6">
      <c r="C74" s="112" t="s">
        <v>307</v>
      </c>
      <c r="D74" s="132">
        <v>0</v>
      </c>
      <c r="E74" s="132">
        <v>1.52223029</v>
      </c>
      <c r="F74" s="132">
        <v>1.4274110900000001</v>
      </c>
    </row>
    <row r="75" spans="3:6">
      <c r="C75" s="39" t="s">
        <v>241</v>
      </c>
      <c r="D75" s="79">
        <f>D76+D78</f>
        <v>108120.51053499999</v>
      </c>
      <c r="E75" s="79">
        <f>E76+E78</f>
        <v>110120.51053500001</v>
      </c>
      <c r="F75" s="79">
        <f>F76+F78</f>
        <v>76561.908925119991</v>
      </c>
    </row>
    <row r="76" spans="3:6">
      <c r="C76" s="110" t="s">
        <v>293</v>
      </c>
      <c r="D76" s="134">
        <f>D77</f>
        <v>5117.7218819999998</v>
      </c>
      <c r="E76" s="134">
        <f>E77</f>
        <v>13579.3</v>
      </c>
      <c r="F76" s="134">
        <f>F77</f>
        <v>5647.8953962199994</v>
      </c>
    </row>
    <row r="77" spans="3:6">
      <c r="C77" s="112" t="s">
        <v>294</v>
      </c>
      <c r="D77" s="132">
        <v>5117.7218819999998</v>
      </c>
      <c r="E77" s="132">
        <v>13579.3</v>
      </c>
      <c r="F77" s="132">
        <v>5647.8953962199994</v>
      </c>
    </row>
    <row r="78" spans="3:6">
      <c r="C78" s="110" t="s">
        <v>295</v>
      </c>
      <c r="D78" s="134">
        <f>D79</f>
        <v>103002.788653</v>
      </c>
      <c r="E78" s="134">
        <f>E79</f>
        <v>96541.210535000006</v>
      </c>
      <c r="F78" s="134">
        <f>F79</f>
        <v>70914.013528899988</v>
      </c>
    </row>
    <row r="79" spans="3:6">
      <c r="C79" s="112" t="s">
        <v>296</v>
      </c>
      <c r="D79" s="132">
        <v>103002.788653</v>
      </c>
      <c r="E79" s="132">
        <v>96541.210535000006</v>
      </c>
      <c r="F79" s="132">
        <v>70914.013528899988</v>
      </c>
    </row>
    <row r="80" spans="3:6">
      <c r="C80" s="50" t="s">
        <v>240</v>
      </c>
      <c r="D80" s="18">
        <f>D75+D13</f>
        <v>1592355.1214939998</v>
      </c>
      <c r="E80" s="18">
        <f>E75+E13</f>
        <v>1671990.4227772201</v>
      </c>
      <c r="F80" s="18">
        <f>F75+F13</f>
        <v>1328929.7798874902</v>
      </c>
    </row>
    <row r="81" spans="3:8">
      <c r="C81" s="136" t="s">
        <v>308</v>
      </c>
      <c r="F81" s="21"/>
      <c r="G81" s="21"/>
      <c r="H81" s="77"/>
    </row>
    <row r="82" spans="3:8">
      <c r="C82" s="137" t="s">
        <v>301</v>
      </c>
      <c r="D82" s="138"/>
      <c r="E82" s="138"/>
      <c r="F82" s="138"/>
      <c r="G82" s="27"/>
    </row>
    <row r="83" spans="3:8" ht="27.75" customHeight="1">
      <c r="C83" s="188" t="s">
        <v>2001</v>
      </c>
      <c r="D83" s="188"/>
      <c r="E83" s="188"/>
      <c r="F83" s="188"/>
      <c r="G83" s="24"/>
    </row>
    <row r="84" spans="3:8" ht="35.450000000000003" customHeight="1">
      <c r="C84" s="188" t="s">
        <v>1964</v>
      </c>
      <c r="D84" s="188"/>
      <c r="E84" s="188"/>
      <c r="F84" s="188"/>
      <c r="G84" s="24"/>
    </row>
    <row r="85" spans="3:8">
      <c r="C85" s="186" t="s">
        <v>309</v>
      </c>
      <c r="D85" s="186"/>
      <c r="E85" s="21"/>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F12" sqref="F12:F14"/>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82" t="s">
        <v>1967</v>
      </c>
      <c r="D1" s="182"/>
      <c r="E1" s="182"/>
      <c r="F1" s="182"/>
    </row>
    <row r="2" spans="3:8" ht="31.5" customHeight="1">
      <c r="C2" s="203" t="s">
        <v>0</v>
      </c>
      <c r="D2" s="203"/>
      <c r="E2" s="203"/>
      <c r="F2" s="203"/>
    </row>
    <row r="3" spans="3:8" ht="15.6" customHeight="1">
      <c r="C3" s="197" t="s">
        <v>1</v>
      </c>
      <c r="D3" s="197"/>
      <c r="E3" s="197"/>
      <c r="F3" s="197"/>
    </row>
    <row r="4" spans="3:8" ht="13.9" customHeight="1">
      <c r="C4" s="12"/>
      <c r="D4" s="12"/>
      <c r="E4" s="12"/>
      <c r="F4" s="12"/>
    </row>
    <row r="5" spans="3:8" ht="18.75">
      <c r="C5" s="185" t="s">
        <v>22</v>
      </c>
      <c r="D5" s="185"/>
      <c r="E5" s="185"/>
      <c r="F5" s="185"/>
    </row>
    <row r="6" spans="3:8" ht="18.75">
      <c r="C6" s="185" t="s">
        <v>266</v>
      </c>
      <c r="D6" s="185"/>
      <c r="E6" s="185"/>
      <c r="F6" s="185"/>
      <c r="H6" s="2"/>
    </row>
    <row r="7" spans="3:8" ht="18.75">
      <c r="C7" s="196" t="s">
        <v>1999</v>
      </c>
      <c r="D7" s="196"/>
      <c r="E7" s="196"/>
      <c r="F7" s="196"/>
      <c r="H7" s="2"/>
    </row>
    <row r="8" spans="3:8" ht="18.75">
      <c r="C8" s="189" t="s">
        <v>275</v>
      </c>
      <c r="D8" s="189"/>
      <c r="E8" s="189"/>
      <c r="F8" s="189"/>
      <c r="G8" s="35"/>
      <c r="H8" s="2"/>
    </row>
    <row r="9" spans="3:8" ht="15.75">
      <c r="C9" s="181" t="s">
        <v>4</v>
      </c>
      <c r="D9" s="181"/>
      <c r="E9" s="181"/>
      <c r="F9" s="181"/>
      <c r="H9" s="3"/>
    </row>
    <row r="10" spans="3:8">
      <c r="C10" s="12"/>
      <c r="D10" s="12"/>
      <c r="E10" s="12"/>
      <c r="F10" s="12"/>
      <c r="H10" s="3"/>
    </row>
    <row r="11" spans="3:8" ht="14.45" customHeight="1">
      <c r="C11" s="8"/>
      <c r="D11" s="8"/>
      <c r="E11" s="8"/>
      <c r="F11" s="8"/>
      <c r="H11" s="3"/>
    </row>
    <row r="12" spans="3:8" ht="9.6" customHeight="1">
      <c r="C12" s="200" t="s">
        <v>5</v>
      </c>
      <c r="D12" s="204" t="s">
        <v>312</v>
      </c>
      <c r="E12" s="204" t="s">
        <v>1962</v>
      </c>
      <c r="F12" s="204" t="s">
        <v>299</v>
      </c>
    </row>
    <row r="13" spans="3:8" ht="13.15" customHeight="1">
      <c r="C13" s="200"/>
      <c r="D13" s="204"/>
      <c r="E13" s="204"/>
      <c r="F13" s="204"/>
      <c r="G13" s="10"/>
    </row>
    <row r="14" spans="3:8" ht="15" customHeight="1">
      <c r="C14" s="200"/>
      <c r="D14" s="67" t="s">
        <v>275</v>
      </c>
      <c r="E14" s="204"/>
      <c r="F14" s="204"/>
      <c r="H14" s="4"/>
    </row>
    <row r="15" spans="3:8">
      <c r="C15" s="68" t="s">
        <v>302</v>
      </c>
      <c r="D15" s="56">
        <f>D16+D18</f>
        <v>882.63869099999999</v>
      </c>
      <c r="E15" s="56">
        <f>E16+E18</f>
        <v>822.17841419000013</v>
      </c>
      <c r="F15" s="56">
        <f>F16+F18</f>
        <v>648.91140673999985</v>
      </c>
      <c r="G15" s="5"/>
      <c r="H15" s="6"/>
    </row>
    <row r="16" spans="3:8">
      <c r="C16" s="69" t="s">
        <v>82</v>
      </c>
      <c r="D16" s="70">
        <f>D17</f>
        <v>813.15455099999997</v>
      </c>
      <c r="E16" s="70">
        <f>E17</f>
        <v>752.6942741900001</v>
      </c>
      <c r="F16" s="70">
        <f t="shared" ref="F16" si="0">F17</f>
        <v>585.21761173999982</v>
      </c>
      <c r="G16" s="5"/>
      <c r="H16" s="4"/>
    </row>
    <row r="17" spans="3:8" ht="16.149999999999999" customHeight="1">
      <c r="C17" s="71" t="s">
        <v>87</v>
      </c>
      <c r="D17" s="59">
        <v>813.15455099999997</v>
      </c>
      <c r="E17" s="59">
        <v>752.6942741900001</v>
      </c>
      <c r="F17" s="46">
        <v>585.21761173999982</v>
      </c>
      <c r="G17" s="5"/>
      <c r="H17" s="9"/>
    </row>
    <row r="18" spans="3:8">
      <c r="C18" s="72" t="s">
        <v>95</v>
      </c>
      <c r="D18" s="64">
        <f>D19</f>
        <v>69.484139999999996</v>
      </c>
      <c r="E18" s="64">
        <f>E19</f>
        <v>69.484139999999996</v>
      </c>
      <c r="F18" s="64">
        <f t="shared" ref="F18" si="1">F19</f>
        <v>63.693795000000001</v>
      </c>
      <c r="G18" s="5"/>
      <c r="H18" s="9"/>
    </row>
    <row r="19" spans="3:8" ht="14.45" customHeight="1">
      <c r="C19" s="73" t="s">
        <v>101</v>
      </c>
      <c r="D19" s="46">
        <v>69.484139999999996</v>
      </c>
      <c r="E19" s="46">
        <v>69.484139999999996</v>
      </c>
      <c r="F19" s="46">
        <v>63.693795000000001</v>
      </c>
      <c r="G19" s="5"/>
      <c r="H19" s="6"/>
    </row>
    <row r="20" spans="3:8">
      <c r="C20" s="68" t="s">
        <v>261</v>
      </c>
      <c r="D20" s="56">
        <f t="shared" ref="D20:F21" si="2">D21</f>
        <v>243.28910500000001</v>
      </c>
      <c r="E20" s="56">
        <f t="shared" si="2"/>
        <v>304.77559773000002</v>
      </c>
      <c r="F20" s="56">
        <f t="shared" si="2"/>
        <v>220.59181553999994</v>
      </c>
      <c r="G20" s="5"/>
      <c r="H20" s="6"/>
    </row>
    <row r="21" spans="3:8">
      <c r="C21" s="72" t="s">
        <v>103</v>
      </c>
      <c r="D21" s="64">
        <f t="shared" si="2"/>
        <v>243.28910500000001</v>
      </c>
      <c r="E21" s="64">
        <f t="shared" si="2"/>
        <v>304.77559773000002</v>
      </c>
      <c r="F21" s="64">
        <f t="shared" si="2"/>
        <v>220.59181553999994</v>
      </c>
      <c r="G21" s="5"/>
      <c r="H21" s="7"/>
    </row>
    <row r="22" spans="3:8">
      <c r="C22" s="74" t="s">
        <v>106</v>
      </c>
      <c r="D22" s="46">
        <v>243.28910500000001</v>
      </c>
      <c r="E22" s="46">
        <v>304.77559773000002</v>
      </c>
      <c r="F22" s="46">
        <v>220.59181553999994</v>
      </c>
      <c r="G22" s="5"/>
      <c r="H22" s="6"/>
    </row>
    <row r="23" spans="3:8">
      <c r="C23" s="68" t="s">
        <v>262</v>
      </c>
      <c r="D23" s="56">
        <f>D24+D26+D28</f>
        <v>1026.4882359999999</v>
      </c>
      <c r="E23" s="56">
        <f>E24+E26+E28</f>
        <v>1100.08650334</v>
      </c>
      <c r="F23" s="56">
        <f t="shared" ref="F23" si="3">F24+F26+F28</f>
        <v>739.81805603999999</v>
      </c>
      <c r="G23" s="5"/>
      <c r="H23" s="6"/>
    </row>
    <row r="24" spans="3:8">
      <c r="C24" s="69" t="s">
        <v>159</v>
      </c>
      <c r="D24" s="70">
        <f>D25</f>
        <v>35.07</v>
      </c>
      <c r="E24" s="70">
        <f>E25</f>
        <v>64.634467990000005</v>
      </c>
      <c r="F24" s="70">
        <f t="shared" ref="F24" si="4">F25</f>
        <v>8.9201147900000013</v>
      </c>
      <c r="G24" s="5"/>
      <c r="H24" s="6"/>
    </row>
    <row r="25" spans="3:8">
      <c r="C25" s="75" t="s">
        <v>162</v>
      </c>
      <c r="D25" s="59">
        <v>35.07</v>
      </c>
      <c r="E25" s="59">
        <v>64.634467990000005</v>
      </c>
      <c r="F25" s="59">
        <v>8.9201147900000013</v>
      </c>
      <c r="G25" s="5"/>
      <c r="H25" s="6"/>
    </row>
    <row r="26" spans="3:8">
      <c r="C26" s="69" t="s">
        <v>263</v>
      </c>
      <c r="D26" s="70">
        <f>D27</f>
        <v>6.6924960000000002</v>
      </c>
      <c r="E26" s="70">
        <f>E27</f>
        <v>24.692486989999999</v>
      </c>
      <c r="F26" s="70">
        <f t="shared" ref="F26" si="5">F27</f>
        <v>10.2919982</v>
      </c>
      <c r="G26" s="5"/>
      <c r="H26" s="6"/>
    </row>
    <row r="27" spans="3:8">
      <c r="C27" s="75" t="s">
        <v>247</v>
      </c>
      <c r="D27" s="59">
        <v>6.6924960000000002</v>
      </c>
      <c r="E27" s="59">
        <v>24.692486989999999</v>
      </c>
      <c r="F27" s="59">
        <v>10.2919982</v>
      </c>
      <c r="G27" s="5"/>
      <c r="H27" s="6"/>
    </row>
    <row r="28" spans="3:8">
      <c r="C28" s="69" t="s">
        <v>186</v>
      </c>
      <c r="D28" s="70">
        <f>D29+D31+D32+D30</f>
        <v>984.72573999999997</v>
      </c>
      <c r="E28" s="70">
        <f>E29+E31+E32+E30</f>
        <v>1010.7595483600001</v>
      </c>
      <c r="F28" s="70">
        <f t="shared" ref="F28" si="6">F29+F31+F32+F30</f>
        <v>720.60594304999995</v>
      </c>
      <c r="G28" s="5"/>
      <c r="H28" s="6"/>
    </row>
    <row r="29" spans="3:8" ht="15.6" customHeight="1">
      <c r="C29" s="75" t="s">
        <v>187</v>
      </c>
      <c r="D29" s="59">
        <v>224.073001</v>
      </c>
      <c r="E29" s="59">
        <v>243.00775667000002</v>
      </c>
      <c r="F29" s="59">
        <v>158.87428502</v>
      </c>
      <c r="G29" s="5"/>
      <c r="H29" s="6"/>
    </row>
    <row r="30" spans="3:8" ht="24.75" customHeight="1">
      <c r="C30" s="75" t="s">
        <v>259</v>
      </c>
      <c r="D30" s="59">
        <v>112.47176399999999</v>
      </c>
      <c r="E30" s="59">
        <v>112.86176399999999</v>
      </c>
      <c r="F30" s="59">
        <v>55.910203939999988</v>
      </c>
      <c r="G30" s="5"/>
      <c r="H30" s="6"/>
    </row>
    <row r="31" spans="3:8" ht="18.600000000000001" customHeight="1">
      <c r="C31" s="75" t="s">
        <v>188</v>
      </c>
      <c r="D31" s="59">
        <v>253.35952499999999</v>
      </c>
      <c r="E31" s="59">
        <v>233.389351</v>
      </c>
      <c r="F31" s="59">
        <v>127.48696380999999</v>
      </c>
      <c r="G31" s="5"/>
      <c r="H31" s="9"/>
    </row>
    <row r="32" spans="3:8" ht="19.899999999999999" customHeight="1">
      <c r="C32" s="75" t="s">
        <v>189</v>
      </c>
      <c r="D32" s="59">
        <v>394.82145000000003</v>
      </c>
      <c r="E32" s="59">
        <v>421.50067668999998</v>
      </c>
      <c r="F32" s="59">
        <v>378.33449027999995</v>
      </c>
      <c r="G32" s="5"/>
      <c r="H32" s="7"/>
    </row>
    <row r="33" spans="3:7">
      <c r="C33" s="76" t="s">
        <v>264</v>
      </c>
      <c r="D33" s="51">
        <f>D15+D20+D23</f>
        <v>2152.4160320000001</v>
      </c>
      <c r="E33" s="51">
        <f>E15+E20+E23</f>
        <v>2227.0405152600001</v>
      </c>
      <c r="F33" s="51">
        <f>F15+F20+F23</f>
        <v>1609.3212783199997</v>
      </c>
      <c r="G33" s="5"/>
    </row>
    <row r="34" spans="3:7" s="142" customFormat="1">
      <c r="C34" s="25" t="s">
        <v>311</v>
      </c>
      <c r="D34" s="143"/>
      <c r="E34" s="143"/>
      <c r="F34" s="143"/>
      <c r="G34" s="144"/>
    </row>
    <row r="35" spans="3:7">
      <c r="C35" s="106" t="s">
        <v>301</v>
      </c>
      <c r="D35" s="139"/>
      <c r="E35" s="139"/>
      <c r="F35" s="139"/>
      <c r="G35" s="21"/>
    </row>
    <row r="36" spans="3:7" ht="30" customHeight="1">
      <c r="C36" s="188" t="s">
        <v>2001</v>
      </c>
      <c r="D36" s="188"/>
      <c r="E36" s="188"/>
      <c r="F36" s="188"/>
      <c r="G36" s="27"/>
    </row>
    <row r="37" spans="3:7" ht="24" customHeight="1">
      <c r="C37" s="188" t="s">
        <v>1964</v>
      </c>
      <c r="D37" s="188"/>
      <c r="E37" s="188"/>
      <c r="F37" s="188"/>
      <c r="G37" s="27"/>
    </row>
    <row r="38" spans="3:7">
      <c r="C38" s="27" t="s">
        <v>309</v>
      </c>
      <c r="D38" s="24"/>
      <c r="E38" s="24"/>
      <c r="F38" s="24"/>
      <c r="G38" s="24"/>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H61" sqref="H61"/>
    </sheetView>
  </sheetViews>
  <sheetFormatPr baseColWidth="10" defaultColWidth="11.5703125" defaultRowHeight="15"/>
  <cols>
    <col min="1" max="1" width="11.5703125" style="77"/>
    <col min="2" max="2" width="87.85546875" style="77" bestFit="1" customWidth="1"/>
    <col min="3" max="3" width="24.7109375" style="77" customWidth="1"/>
    <col min="4" max="4" width="18.7109375" style="77" customWidth="1"/>
    <col min="5" max="5" width="16.7109375" style="77" customWidth="1"/>
    <col min="6" max="6" width="19.28515625" style="77" customWidth="1"/>
    <col min="7" max="7" width="20.140625" style="77" customWidth="1"/>
    <col min="8" max="8" width="17.42578125" style="77" customWidth="1"/>
    <col min="9" max="11" width="11.5703125" style="77"/>
    <col min="12" max="12" width="36.28515625" style="77" bestFit="1" customWidth="1"/>
    <col min="13" max="13" width="26.28515625" style="77" customWidth="1"/>
    <col min="14" max="16384" width="11.5703125" style="77"/>
  </cols>
  <sheetData>
    <row r="1" spans="2:13" ht="28.5" thickBot="1">
      <c r="B1" s="182" t="s">
        <v>1967</v>
      </c>
      <c r="C1" s="182"/>
      <c r="D1" s="182"/>
      <c r="E1" s="182"/>
      <c r="F1" s="182"/>
      <c r="G1" s="182"/>
      <c r="H1" s="182"/>
    </row>
    <row r="2" spans="2:13" ht="21" customHeight="1" thickBot="1">
      <c r="B2" s="183" t="s">
        <v>0</v>
      </c>
      <c r="C2" s="183"/>
      <c r="D2" s="183"/>
      <c r="E2" s="183"/>
      <c r="F2" s="183"/>
      <c r="G2" s="183"/>
      <c r="H2" s="183"/>
      <c r="L2" s="11" t="s">
        <v>267</v>
      </c>
      <c r="M2" s="153">
        <v>7968099.0273052305</v>
      </c>
    </row>
    <row r="3" spans="2:13" ht="14.45" customHeight="1">
      <c r="B3" s="184" t="s">
        <v>1</v>
      </c>
      <c r="C3" s="184"/>
      <c r="D3" s="184"/>
      <c r="E3" s="184"/>
      <c r="F3" s="184"/>
      <c r="G3" s="184"/>
      <c r="H3" s="184"/>
    </row>
    <row r="4" spans="2:13" ht="14.45" customHeight="1">
      <c r="C4" s="12"/>
      <c r="D4" s="12"/>
      <c r="E4" s="12"/>
      <c r="F4" s="12"/>
      <c r="G4" s="12"/>
      <c r="H4" s="12"/>
    </row>
    <row r="5" spans="2:13" ht="18" customHeight="1">
      <c r="B5" s="185" t="s">
        <v>22</v>
      </c>
      <c r="C5" s="185"/>
      <c r="D5" s="185"/>
      <c r="E5" s="185"/>
      <c r="F5" s="185"/>
      <c r="G5" s="185"/>
      <c r="H5" s="185"/>
      <c r="M5" s="83"/>
    </row>
    <row r="6" spans="2:13" ht="18" customHeight="1">
      <c r="B6" s="199" t="s">
        <v>271</v>
      </c>
      <c r="C6" s="199"/>
      <c r="D6" s="199"/>
      <c r="E6" s="199"/>
      <c r="F6" s="199"/>
      <c r="G6" s="199"/>
      <c r="H6" s="199"/>
    </row>
    <row r="7" spans="2:13" ht="18" customHeight="1">
      <c r="B7" s="196" t="s">
        <v>1999</v>
      </c>
      <c r="C7" s="196"/>
      <c r="D7" s="196"/>
      <c r="E7" s="196"/>
      <c r="F7" s="196"/>
      <c r="G7" s="196"/>
      <c r="H7" s="196"/>
    </row>
    <row r="8" spans="2:13" ht="18" customHeight="1">
      <c r="B8" s="189" t="s">
        <v>275</v>
      </c>
      <c r="C8" s="189"/>
      <c r="D8" s="189"/>
      <c r="E8" s="189"/>
      <c r="F8" s="189"/>
      <c r="G8" s="189"/>
      <c r="H8" s="189"/>
    </row>
    <row r="9" spans="2:13" ht="15.6" customHeight="1">
      <c r="B9" s="181" t="s">
        <v>4</v>
      </c>
      <c r="C9" s="181"/>
      <c r="D9" s="181"/>
      <c r="E9" s="181"/>
      <c r="F9" s="181"/>
      <c r="G9" s="181"/>
      <c r="H9" s="181"/>
      <c r="M9" s="10"/>
    </row>
    <row r="11" spans="2:13" ht="11.45" customHeight="1">
      <c r="B11" s="210" t="s">
        <v>5</v>
      </c>
      <c r="C11" s="205" t="s">
        <v>312</v>
      </c>
      <c r="D11" s="206" t="s">
        <v>1965</v>
      </c>
      <c r="E11" s="205" t="s">
        <v>299</v>
      </c>
      <c r="F11" s="205" t="s">
        <v>297</v>
      </c>
      <c r="G11" s="205" t="s">
        <v>298</v>
      </c>
      <c r="H11" s="205" t="s">
        <v>270</v>
      </c>
    </row>
    <row r="12" spans="2:13" ht="2.4500000000000002" customHeight="1">
      <c r="B12" s="210"/>
      <c r="C12" s="205"/>
      <c r="D12" s="207"/>
      <c r="E12" s="205"/>
      <c r="F12" s="205"/>
      <c r="G12" s="205"/>
      <c r="H12" s="205"/>
    </row>
    <row r="13" spans="2:13" ht="6.6" customHeight="1">
      <c r="B13" s="210"/>
      <c r="C13" s="206"/>
      <c r="D13" s="207"/>
      <c r="E13" s="205"/>
      <c r="F13" s="205"/>
      <c r="G13" s="205"/>
      <c r="H13" s="205"/>
    </row>
    <row r="14" spans="2:13" ht="15.6" customHeight="1">
      <c r="B14" s="210"/>
      <c r="C14" s="103" t="s">
        <v>275</v>
      </c>
      <c r="D14" s="208"/>
      <c r="E14" s="205"/>
      <c r="F14" s="205"/>
      <c r="G14" s="205"/>
      <c r="H14" s="205"/>
    </row>
    <row r="15" spans="2:13" ht="13.15" customHeight="1">
      <c r="B15" s="210"/>
      <c r="C15" s="102">
        <v>1</v>
      </c>
      <c r="D15" s="102">
        <v>2</v>
      </c>
      <c r="E15" s="102">
        <v>3</v>
      </c>
      <c r="F15" s="102">
        <v>4</v>
      </c>
      <c r="G15" s="102">
        <v>5</v>
      </c>
      <c r="H15" s="102" t="s">
        <v>1966</v>
      </c>
    </row>
    <row r="16" spans="2:13">
      <c r="B16" s="78" t="s">
        <v>302</v>
      </c>
      <c r="C16" s="79">
        <f>C17</f>
        <v>1400.4293500000001</v>
      </c>
      <c r="D16" s="79">
        <f>D17</f>
        <v>1080.1902377899999</v>
      </c>
      <c r="E16" s="79">
        <f>E17</f>
        <v>867.94848761999992</v>
      </c>
      <c r="F16" s="80">
        <f>F17</f>
        <v>867.94848761999992</v>
      </c>
      <c r="G16" s="79">
        <f>G17</f>
        <v>0</v>
      </c>
      <c r="H16" s="81">
        <f>E16/$M$2</f>
        <v>1.089279242948284E-4</v>
      </c>
      <c r="L16" s="109"/>
    </row>
    <row r="17" spans="2:12">
      <c r="B17" s="82" t="s">
        <v>95</v>
      </c>
      <c r="C17" s="88">
        <f>C18</f>
        <v>1400.4293500000001</v>
      </c>
      <c r="D17" s="88">
        <f>D18</f>
        <v>1080.1902377899999</v>
      </c>
      <c r="E17" s="88">
        <f>E18</f>
        <v>867.94848761999992</v>
      </c>
      <c r="F17" s="83">
        <f>F18</f>
        <v>867.94848761999992</v>
      </c>
      <c r="G17" s="83">
        <v>0</v>
      </c>
      <c r="H17" s="84">
        <f t="shared" ref="H17:H56" si="0">E17/$M$2</f>
        <v>1.089279242948284E-4</v>
      </c>
    </row>
    <row r="18" spans="2:12">
      <c r="B18" s="85" t="s">
        <v>97</v>
      </c>
      <c r="C18" s="83">
        <v>1400.4293500000001</v>
      </c>
      <c r="D18" s="83">
        <v>1080.1902377899999</v>
      </c>
      <c r="E18" s="83">
        <v>867.94848761999992</v>
      </c>
      <c r="F18" s="83">
        <f>E18</f>
        <v>867.94848761999992</v>
      </c>
      <c r="G18" s="83">
        <v>0</v>
      </c>
      <c r="H18" s="86">
        <f t="shared" si="0"/>
        <v>1.089279242948284E-4</v>
      </c>
    </row>
    <row r="19" spans="2:12">
      <c r="B19" s="78" t="s">
        <v>261</v>
      </c>
      <c r="C19" s="79">
        <f>C20+C23+C28+C30</f>
        <v>127066.27533399998</v>
      </c>
      <c r="D19" s="79">
        <f>D20+D23+D28+D30</f>
        <v>148192.09606710001</v>
      </c>
      <c r="E19" s="79">
        <f>E20+E23+E28+E30</f>
        <v>128205.68874875002</v>
      </c>
      <c r="F19" s="79">
        <f>F20+F23+F28+F30</f>
        <v>32153.948809990005</v>
      </c>
      <c r="G19" s="79">
        <f>G20+G23+G28+G30</f>
        <v>96051.739938760002</v>
      </c>
      <c r="H19" s="81">
        <f t="shared" si="0"/>
        <v>1.6089871412166487E-2</v>
      </c>
      <c r="J19" s="87"/>
    </row>
    <row r="20" spans="2:12">
      <c r="B20" s="82" t="s">
        <v>107</v>
      </c>
      <c r="C20" s="88">
        <f>C22+C21</f>
        <v>534.07675300000005</v>
      </c>
      <c r="D20" s="88">
        <f>D22+D21</f>
        <v>414.17818651999994</v>
      </c>
      <c r="E20" s="88">
        <f>E22+E21</f>
        <v>110.96612645</v>
      </c>
      <c r="F20" s="88">
        <f>F22+F21</f>
        <v>110.96612645</v>
      </c>
      <c r="G20" s="88">
        <f>G22+G21</f>
        <v>0</v>
      </c>
      <c r="H20" s="84">
        <f t="shared" si="0"/>
        <v>1.3926298615232969E-5</v>
      </c>
      <c r="J20" s="87"/>
    </row>
    <row r="21" spans="2:12">
      <c r="B21" s="85" t="s">
        <v>269</v>
      </c>
      <c r="C21" s="83">
        <v>252.44</v>
      </c>
      <c r="D21" s="83">
        <v>252.44</v>
      </c>
      <c r="E21" s="83">
        <v>0</v>
      </c>
      <c r="F21" s="83">
        <f>E21</f>
        <v>0</v>
      </c>
      <c r="G21" s="83">
        <v>0</v>
      </c>
      <c r="H21" s="84">
        <f t="shared" si="0"/>
        <v>0</v>
      </c>
      <c r="J21" s="89"/>
      <c r="L21" s="90"/>
    </row>
    <row r="22" spans="2:12">
      <c r="B22" s="85" t="s">
        <v>110</v>
      </c>
      <c r="C22" s="83">
        <v>281.636753</v>
      </c>
      <c r="D22" s="83">
        <v>161.73818651999997</v>
      </c>
      <c r="E22" s="83">
        <v>110.96612645</v>
      </c>
      <c r="F22" s="83">
        <f>E22</f>
        <v>110.96612645</v>
      </c>
      <c r="G22" s="83">
        <v>0</v>
      </c>
      <c r="H22" s="91">
        <f t="shared" si="0"/>
        <v>1.3926298615232969E-5</v>
      </c>
      <c r="J22" s="92"/>
    </row>
    <row r="23" spans="2:12">
      <c r="B23" s="82" t="s">
        <v>114</v>
      </c>
      <c r="C23" s="88">
        <f>SUM(C24:C27)</f>
        <v>90444.999545999977</v>
      </c>
      <c r="D23" s="88">
        <f>SUM(D24:D27)</f>
        <v>109216.84626258</v>
      </c>
      <c r="E23" s="88">
        <f>SUM(E24:E27)</f>
        <v>96876.278901940008</v>
      </c>
      <c r="F23" s="88">
        <f>SUM(F24:F27)</f>
        <v>1540.9484689699996</v>
      </c>
      <c r="G23" s="88">
        <f>SUM(G24:G27)</f>
        <v>95335.330432970004</v>
      </c>
      <c r="H23" s="93">
        <f t="shared" si="0"/>
        <v>1.2158016431518053E-2</v>
      </c>
    </row>
    <row r="24" spans="2:12">
      <c r="B24" s="85" t="s">
        <v>115</v>
      </c>
      <c r="C24" s="83">
        <v>670.85495600000002</v>
      </c>
      <c r="D24" s="83">
        <v>652.250539</v>
      </c>
      <c r="E24" s="83">
        <v>425.65815760999999</v>
      </c>
      <c r="F24" s="83">
        <v>0</v>
      </c>
      <c r="G24" s="83">
        <f>E24</f>
        <v>425.65815760999999</v>
      </c>
      <c r="H24" s="91">
        <f t="shared" si="0"/>
        <v>5.3420289601239474E-5</v>
      </c>
    </row>
    <row r="25" spans="2:12">
      <c r="B25" s="85" t="s">
        <v>116</v>
      </c>
      <c r="C25" s="83">
        <v>84996.417663999993</v>
      </c>
      <c r="D25" s="83">
        <v>104982.55956213</v>
      </c>
      <c r="E25" s="83">
        <v>94909.672275360004</v>
      </c>
      <c r="F25" s="83">
        <v>0</v>
      </c>
      <c r="G25" s="83">
        <f>E25</f>
        <v>94909.672275360004</v>
      </c>
      <c r="H25" s="91">
        <f t="shared" si="0"/>
        <v>1.1911206418258831E-2</v>
      </c>
      <c r="J25" s="94"/>
    </row>
    <row r="26" spans="2:12">
      <c r="B26" s="85" t="s">
        <v>117</v>
      </c>
      <c r="C26" s="83">
        <v>51.500000999999997</v>
      </c>
      <c r="D26" s="83">
        <v>50.459600999999999</v>
      </c>
      <c r="E26" s="83">
        <v>23.459613299999997</v>
      </c>
      <c r="F26" s="83">
        <f>E26</f>
        <v>23.459613299999997</v>
      </c>
      <c r="G26" s="83">
        <v>0</v>
      </c>
      <c r="H26" s="91">
        <f t="shared" si="0"/>
        <v>2.9441919860192696E-6</v>
      </c>
    </row>
    <row r="27" spans="2:12">
      <c r="B27" s="85" t="s">
        <v>118</v>
      </c>
      <c r="C27" s="83">
        <v>4726.2269249999999</v>
      </c>
      <c r="D27" s="83">
        <v>3531.5765604499998</v>
      </c>
      <c r="E27" s="83">
        <v>1517.4888556699996</v>
      </c>
      <c r="F27" s="83">
        <f>E27</f>
        <v>1517.4888556699996</v>
      </c>
      <c r="G27" s="83">
        <v>0</v>
      </c>
      <c r="H27" s="91">
        <f t="shared" si="0"/>
        <v>1.9044553167196348E-4</v>
      </c>
    </row>
    <row r="28" spans="2:12">
      <c r="B28" s="82" t="s">
        <v>119</v>
      </c>
      <c r="C28" s="88">
        <f>C29</f>
        <v>868.70703800000001</v>
      </c>
      <c r="D28" s="88">
        <f>D29</f>
        <v>947.42248700000005</v>
      </c>
      <c r="E28" s="88">
        <f>E29</f>
        <v>716.40950578999991</v>
      </c>
      <c r="F28" s="88">
        <f>F29</f>
        <v>0</v>
      </c>
      <c r="G28" s="88">
        <f>G29</f>
        <v>716.40950578999991</v>
      </c>
      <c r="H28" s="93">
        <f t="shared" si="0"/>
        <v>8.9909714140724715E-5</v>
      </c>
    </row>
    <row r="29" spans="2:12">
      <c r="B29" s="85" t="s">
        <v>120</v>
      </c>
      <c r="C29" s="83">
        <v>868.70703800000001</v>
      </c>
      <c r="D29" s="83">
        <v>947.42248700000005</v>
      </c>
      <c r="E29" s="83">
        <v>716.40950578999991</v>
      </c>
      <c r="F29" s="83">
        <v>0</v>
      </c>
      <c r="G29" s="83">
        <f>E29</f>
        <v>716.40950578999991</v>
      </c>
      <c r="H29" s="91">
        <f t="shared" si="0"/>
        <v>8.9909714140724715E-5</v>
      </c>
    </row>
    <row r="30" spans="2:12">
      <c r="B30" s="82" t="s">
        <v>121</v>
      </c>
      <c r="C30" s="88">
        <f>C31</f>
        <v>35218.491996999997</v>
      </c>
      <c r="D30" s="88">
        <f>D31</f>
        <v>37613.649130999998</v>
      </c>
      <c r="E30" s="88">
        <f>E31</f>
        <v>30502.034214570005</v>
      </c>
      <c r="F30" s="88">
        <f>F31</f>
        <v>30502.034214570005</v>
      </c>
      <c r="G30" s="88">
        <f>G31</f>
        <v>0</v>
      </c>
      <c r="H30" s="93">
        <f t="shared" si="0"/>
        <v>3.8280189678924752E-3</v>
      </c>
    </row>
    <row r="31" spans="2:12">
      <c r="B31" s="85" t="s">
        <v>124</v>
      </c>
      <c r="C31" s="83">
        <v>35218.491996999997</v>
      </c>
      <c r="D31" s="83">
        <v>37613.649130999998</v>
      </c>
      <c r="E31" s="83">
        <v>30502.034214570005</v>
      </c>
      <c r="F31" s="83">
        <f>E31</f>
        <v>30502.034214570005</v>
      </c>
      <c r="G31" s="83">
        <v>0</v>
      </c>
      <c r="H31" s="86">
        <f t="shared" si="0"/>
        <v>3.8280189678924752E-3</v>
      </c>
    </row>
    <row r="32" spans="2:12">
      <c r="B32" s="78" t="s">
        <v>268</v>
      </c>
      <c r="C32" s="79">
        <f>C33+C36+C47</f>
        <v>13678.780962000001</v>
      </c>
      <c r="D32" s="79">
        <f>D33+D36+D47</f>
        <v>14239.456686670001</v>
      </c>
      <c r="E32" s="79">
        <f>E33+E36+E47</f>
        <v>9010.122889369999</v>
      </c>
      <c r="F32" s="79">
        <f>F33+F36+F47</f>
        <v>8928.8386322699989</v>
      </c>
      <c r="G32" s="79">
        <f>G33+G36+G47</f>
        <v>81.284257099999991</v>
      </c>
      <c r="H32" s="81">
        <f t="shared" si="0"/>
        <v>1.1307744618250779E-3</v>
      </c>
    </row>
    <row r="33" spans="2:8">
      <c r="B33" s="82" t="s">
        <v>133</v>
      </c>
      <c r="C33" s="88">
        <f>C34+C35</f>
        <v>314.56412499999999</v>
      </c>
      <c r="D33" s="88">
        <f>D34+D35</f>
        <v>289.74037899999996</v>
      </c>
      <c r="E33" s="88">
        <f>E34+E35</f>
        <v>200.07477884000002</v>
      </c>
      <c r="F33" s="88">
        <f>F34+F35</f>
        <v>200.07477884000002</v>
      </c>
      <c r="G33" s="88">
        <f>G34+G35</f>
        <v>0</v>
      </c>
      <c r="H33" s="84">
        <f t="shared" si="0"/>
        <v>2.5109474437300545E-5</v>
      </c>
    </row>
    <row r="34" spans="2:8">
      <c r="B34" s="85" t="s">
        <v>134</v>
      </c>
      <c r="C34" s="83">
        <v>225.042</v>
      </c>
      <c r="D34" s="83">
        <v>149.042</v>
      </c>
      <c r="E34" s="83">
        <v>128.61241958000002</v>
      </c>
      <c r="F34" s="83">
        <f>E34</f>
        <v>128.61241958000002</v>
      </c>
      <c r="G34" s="83">
        <v>0</v>
      </c>
      <c r="H34" s="86">
        <f t="shared" si="0"/>
        <v>1.6140916313824488E-5</v>
      </c>
    </row>
    <row r="35" spans="2:8">
      <c r="B35" s="85" t="s">
        <v>136</v>
      </c>
      <c r="C35" s="83">
        <v>89.522125000000003</v>
      </c>
      <c r="D35" s="83">
        <v>140.69837899999999</v>
      </c>
      <c r="E35" s="83">
        <v>71.462359259999999</v>
      </c>
      <c r="F35" s="83">
        <f>E35</f>
        <v>71.462359259999999</v>
      </c>
      <c r="G35" s="83">
        <v>0</v>
      </c>
      <c r="H35" s="86">
        <f t="shared" si="0"/>
        <v>8.9685581234760577E-6</v>
      </c>
    </row>
    <row r="36" spans="2:8">
      <c r="B36" s="82" t="s">
        <v>137</v>
      </c>
      <c r="C36" s="88">
        <f>SUM(C37:C46)</f>
        <v>8015.2290570000005</v>
      </c>
      <c r="D36" s="88">
        <f>SUM(D37:D46)</f>
        <v>8481.5139104200007</v>
      </c>
      <c r="E36" s="88">
        <f>SUM(E37:E46)</f>
        <v>5646.0376001899986</v>
      </c>
      <c r="F36" s="88">
        <f>SUM(F37:F46)</f>
        <v>5564.7533430899985</v>
      </c>
      <c r="G36" s="88">
        <f>SUM(G37:G46)</f>
        <v>81.284257099999991</v>
      </c>
      <c r="H36" s="84">
        <f t="shared" si="0"/>
        <v>7.0858024992436104E-4</v>
      </c>
    </row>
    <row r="37" spans="2:8">
      <c r="B37" s="85" t="s">
        <v>138</v>
      </c>
      <c r="C37" s="83">
        <v>1130.0497190000001</v>
      </c>
      <c r="D37" s="83">
        <v>861.49476254000001</v>
      </c>
      <c r="E37" s="83">
        <v>143.48508611000003</v>
      </c>
      <c r="F37" s="83">
        <f>E37</f>
        <v>143.48508611000003</v>
      </c>
      <c r="G37" s="83">
        <v>0</v>
      </c>
      <c r="H37" s="86">
        <f t="shared" si="0"/>
        <v>1.800744263070811E-5</v>
      </c>
    </row>
    <row r="38" spans="2:8">
      <c r="B38" s="85" t="s">
        <v>139</v>
      </c>
      <c r="C38" s="83">
        <v>320.09149500000001</v>
      </c>
      <c r="D38" s="83">
        <v>277.78220599999997</v>
      </c>
      <c r="E38" s="83">
        <v>167.44579425000001</v>
      </c>
      <c r="F38" s="83">
        <f>E38</f>
        <v>167.44579425000001</v>
      </c>
      <c r="G38" s="83">
        <v>0</v>
      </c>
      <c r="H38" s="91">
        <f t="shared" si="0"/>
        <v>2.1014522243786582E-5</v>
      </c>
    </row>
    <row r="39" spans="2:8">
      <c r="B39" s="85" t="s">
        <v>141</v>
      </c>
      <c r="C39" s="83">
        <v>8.4097159999999995</v>
      </c>
      <c r="D39" s="83">
        <v>24.79617146</v>
      </c>
      <c r="E39" s="83">
        <v>11.332903239999998</v>
      </c>
      <c r="F39" s="83">
        <f>E39</f>
        <v>11.332903239999998</v>
      </c>
      <c r="G39" s="83">
        <v>0</v>
      </c>
      <c r="H39" s="91">
        <f t="shared" si="0"/>
        <v>1.4222844371241114E-6</v>
      </c>
    </row>
    <row r="40" spans="2:8">
      <c r="B40" s="85" t="s">
        <v>143</v>
      </c>
      <c r="C40" s="83">
        <v>1338.1688340000001</v>
      </c>
      <c r="D40" s="83">
        <v>1098.820072</v>
      </c>
      <c r="E40" s="83">
        <v>826.5738536099999</v>
      </c>
      <c r="F40" s="83">
        <f t="shared" ref="F40:F43" si="1">E40</f>
        <v>826.5738536099999</v>
      </c>
      <c r="G40" s="83">
        <v>0</v>
      </c>
      <c r="H40" s="91">
        <f t="shared" si="0"/>
        <v>1.037353891784579E-4</v>
      </c>
    </row>
    <row r="41" spans="2:8">
      <c r="B41" s="85" t="s">
        <v>144</v>
      </c>
      <c r="C41" s="83">
        <v>2031.4511130000001</v>
      </c>
      <c r="D41" s="83">
        <v>1996.712156</v>
      </c>
      <c r="E41" s="83">
        <v>1448.27703748</v>
      </c>
      <c r="F41" s="83">
        <f t="shared" si="1"/>
        <v>1448.27703748</v>
      </c>
      <c r="G41" s="83">
        <v>0</v>
      </c>
      <c r="H41" s="91">
        <f t="shared" si="0"/>
        <v>1.817594174616828E-4</v>
      </c>
    </row>
    <row r="42" spans="2:8">
      <c r="B42" s="85" t="s">
        <v>145</v>
      </c>
      <c r="C42" s="83">
        <v>101.411794</v>
      </c>
      <c r="D42" s="83">
        <v>106.411794</v>
      </c>
      <c r="E42" s="83">
        <v>78.120024819999998</v>
      </c>
      <c r="F42" s="83">
        <f t="shared" si="1"/>
        <v>78.120024819999998</v>
      </c>
      <c r="G42" s="83">
        <v>0</v>
      </c>
      <c r="H42" s="91">
        <f t="shared" si="0"/>
        <v>9.8040981358661373E-6</v>
      </c>
    </row>
    <row r="43" spans="2:8">
      <c r="B43" s="85" t="s">
        <v>146</v>
      </c>
      <c r="C43" s="83">
        <v>1</v>
      </c>
      <c r="D43" s="83">
        <v>1</v>
      </c>
      <c r="E43" s="83">
        <v>0.60308693000000002</v>
      </c>
      <c r="F43" s="83">
        <f t="shared" si="1"/>
        <v>0.60308693000000002</v>
      </c>
      <c r="G43" s="83">
        <v>0</v>
      </c>
      <c r="H43" s="91">
        <f t="shared" si="0"/>
        <v>7.5687680076933091E-8</v>
      </c>
    </row>
    <row r="44" spans="2:8">
      <c r="B44" s="85" t="s">
        <v>254</v>
      </c>
      <c r="C44" s="83">
        <v>30.547778999999998</v>
      </c>
      <c r="D44" s="83">
        <v>104.233709</v>
      </c>
      <c r="E44" s="83">
        <v>81.284257099999991</v>
      </c>
      <c r="F44" s="83">
        <v>0</v>
      </c>
      <c r="G44" s="83">
        <f>E44</f>
        <v>81.284257099999991</v>
      </c>
      <c r="H44" s="91">
        <f t="shared" si="0"/>
        <v>1.0201210705521301E-5</v>
      </c>
    </row>
    <row r="45" spans="2:8">
      <c r="B45" s="85" t="s">
        <v>316</v>
      </c>
      <c r="C45" s="83">
        <v>12</v>
      </c>
      <c r="D45" s="83">
        <v>13.9824</v>
      </c>
      <c r="E45" s="83">
        <v>13.91889559</v>
      </c>
      <c r="F45" s="83">
        <f>E45</f>
        <v>13.91889559</v>
      </c>
      <c r="G45" s="83">
        <v>0</v>
      </c>
      <c r="H45" s="91">
        <f t="shared" si="0"/>
        <v>1.7468276363411735E-6</v>
      </c>
    </row>
    <row r="46" spans="2:8">
      <c r="B46" s="85" t="s">
        <v>147</v>
      </c>
      <c r="C46" s="83">
        <v>3042.0986069999999</v>
      </c>
      <c r="D46" s="83">
        <v>3996.2806394200002</v>
      </c>
      <c r="E46" s="83">
        <v>2874.9966610599995</v>
      </c>
      <c r="F46" s="83">
        <f>E46</f>
        <v>2874.9966610599995</v>
      </c>
      <c r="G46" s="83">
        <v>0</v>
      </c>
      <c r="H46" s="91">
        <f t="shared" si="0"/>
        <v>3.6081336981479611E-4</v>
      </c>
    </row>
    <row r="47" spans="2:8">
      <c r="B47" s="82" t="s">
        <v>148</v>
      </c>
      <c r="C47" s="88">
        <f>SUM(C48:C55)</f>
        <v>5348.9877800000004</v>
      </c>
      <c r="D47" s="88">
        <f>SUM(D48:D55)</f>
        <v>5468.2023972499992</v>
      </c>
      <c r="E47" s="88">
        <f>SUM(E48:E55)</f>
        <v>3164.0105103399997</v>
      </c>
      <c r="F47" s="88">
        <f>SUM(F48:F55)</f>
        <v>3164.0105103399997</v>
      </c>
      <c r="G47" s="88">
        <f>SUM(G48:G55)</f>
        <v>0</v>
      </c>
      <c r="H47" s="93">
        <f t="shared" si="0"/>
        <v>3.970847374634162E-4</v>
      </c>
    </row>
    <row r="48" spans="2:8">
      <c r="B48" s="85" t="s">
        <v>149</v>
      </c>
      <c r="C48" s="83">
        <v>260.17793799999998</v>
      </c>
      <c r="D48" s="83">
        <v>306.96700349999998</v>
      </c>
      <c r="E48" s="83">
        <v>236.50591368999997</v>
      </c>
      <c r="F48" s="83">
        <f>E48</f>
        <v>236.50591368999997</v>
      </c>
      <c r="G48" s="83">
        <v>0</v>
      </c>
      <c r="H48" s="91">
        <f t="shared" si="0"/>
        <v>2.9681598192936245E-5</v>
      </c>
    </row>
    <row r="49" spans="2:9">
      <c r="B49" s="85" t="s">
        <v>150</v>
      </c>
      <c r="C49" s="83">
        <v>5.5485429999999996</v>
      </c>
      <c r="D49" s="83">
        <v>5.4519617400000007</v>
      </c>
      <c r="E49" s="83">
        <v>4.7069810499999996</v>
      </c>
      <c r="F49" s="83">
        <f t="shared" ref="F49:F55" si="2">E49</f>
        <v>4.7069810499999996</v>
      </c>
      <c r="G49" s="83">
        <v>0</v>
      </c>
      <c r="H49" s="91">
        <f t="shared" si="0"/>
        <v>5.9072823189948179E-7</v>
      </c>
    </row>
    <row r="50" spans="2:9">
      <c r="B50" s="85" t="s">
        <v>151</v>
      </c>
      <c r="C50" s="83">
        <v>153.29686799999999</v>
      </c>
      <c r="D50" s="83">
        <v>147.71570700000001</v>
      </c>
      <c r="E50" s="83">
        <v>98.476996990000004</v>
      </c>
      <c r="F50" s="83">
        <f t="shared" si="2"/>
        <v>98.476996990000004</v>
      </c>
      <c r="G50" s="83">
        <v>0</v>
      </c>
      <c r="H50" s="86">
        <f t="shared" si="0"/>
        <v>1.2358907269166358E-5</v>
      </c>
    </row>
    <row r="51" spans="2:9">
      <c r="B51" s="85" t="s">
        <v>152</v>
      </c>
      <c r="C51" s="83">
        <v>17.3</v>
      </c>
      <c r="D51" s="83">
        <v>17.3</v>
      </c>
      <c r="E51" s="83">
        <v>3.3827531599999996</v>
      </c>
      <c r="F51" s="83">
        <f t="shared" si="2"/>
        <v>3.3827531599999996</v>
      </c>
      <c r="G51" s="83">
        <v>0</v>
      </c>
      <c r="H51" s="86">
        <f t="shared" si="0"/>
        <v>4.2453703805737326E-7</v>
      </c>
    </row>
    <row r="52" spans="2:9">
      <c r="B52" s="85" t="s">
        <v>255</v>
      </c>
      <c r="C52" s="83">
        <v>4740.9021789999997</v>
      </c>
      <c r="D52" s="83">
        <v>4105.3717003499996</v>
      </c>
      <c r="E52" s="83">
        <v>2293.8861750999999</v>
      </c>
      <c r="F52" s="83">
        <f t="shared" si="2"/>
        <v>2293.8861750999999</v>
      </c>
      <c r="G52" s="83">
        <v>0</v>
      </c>
      <c r="H52" s="86">
        <f t="shared" si="0"/>
        <v>2.8788374331685236E-4</v>
      </c>
    </row>
    <row r="53" spans="2:9">
      <c r="B53" s="85" t="s">
        <v>256</v>
      </c>
      <c r="C53" s="83">
        <v>6.0446759999999999</v>
      </c>
      <c r="D53" s="83">
        <v>636.98594639999999</v>
      </c>
      <c r="E53" s="83">
        <v>383.41264783999998</v>
      </c>
      <c r="F53" s="83">
        <f t="shared" si="2"/>
        <v>383.41264783999998</v>
      </c>
      <c r="G53" s="83">
        <v>0</v>
      </c>
      <c r="H53" s="86">
        <f t="shared" si="0"/>
        <v>4.8118459186578175E-5</v>
      </c>
    </row>
    <row r="54" spans="2:9">
      <c r="B54" s="85" t="s">
        <v>153</v>
      </c>
      <c r="C54" s="83">
        <v>6.5530090000000003</v>
      </c>
      <c r="D54" s="83">
        <v>4.91725368</v>
      </c>
      <c r="E54" s="83">
        <v>4.0264465599999992</v>
      </c>
      <c r="F54" s="83">
        <f t="shared" si="2"/>
        <v>4.0264465599999992</v>
      </c>
      <c r="G54" s="83">
        <v>0</v>
      </c>
      <c r="H54" s="86">
        <f t="shared" si="0"/>
        <v>5.0532084832305633E-7</v>
      </c>
    </row>
    <row r="55" spans="2:9">
      <c r="B55" s="85" t="s">
        <v>154</v>
      </c>
      <c r="C55" s="83">
        <v>159.16456700000001</v>
      </c>
      <c r="D55" s="83">
        <v>243.49282458000002</v>
      </c>
      <c r="E55" s="83">
        <v>139.61259594999999</v>
      </c>
      <c r="F55" s="83">
        <f t="shared" si="2"/>
        <v>139.61259594999999</v>
      </c>
      <c r="G55" s="83">
        <v>0</v>
      </c>
      <c r="H55" s="86">
        <f t="shared" si="0"/>
        <v>1.7521443379603208E-5</v>
      </c>
    </row>
    <row r="56" spans="2:9">
      <c r="B56" s="95" t="s">
        <v>240</v>
      </c>
      <c r="C56" s="96">
        <f>C16+C19+C32</f>
        <v>142145.48564599999</v>
      </c>
      <c r="D56" s="96">
        <f>D16+D19+D32</f>
        <v>163511.74299155999</v>
      </c>
      <c r="E56" s="96">
        <f>E16+E19+E32</f>
        <v>138083.76012574002</v>
      </c>
      <c r="F56" s="96">
        <f>F16+F19+F32</f>
        <v>41950.73592988</v>
      </c>
      <c r="G56" s="96">
        <f>G16+G19+G32</f>
        <v>96133.024195859995</v>
      </c>
      <c r="H56" s="97">
        <f t="shared" si="0"/>
        <v>1.7329573798286393E-2</v>
      </c>
    </row>
    <row r="57" spans="2:9" s="145" customFormat="1">
      <c r="B57" s="25" t="s">
        <v>308</v>
      </c>
      <c r="C57" s="146"/>
      <c r="D57" s="146"/>
      <c r="E57" s="146"/>
      <c r="F57" s="146"/>
      <c r="G57" s="146"/>
      <c r="H57" s="147"/>
    </row>
    <row r="58" spans="2:9">
      <c r="B58" s="137" t="s">
        <v>301</v>
      </c>
      <c r="C58" s="148"/>
      <c r="D58" s="148"/>
      <c r="E58" s="148"/>
      <c r="F58" s="148"/>
      <c r="G58" s="145"/>
      <c r="H58" s="145"/>
      <c r="I58" s="145"/>
    </row>
    <row r="59" spans="2:9" ht="24" customHeight="1">
      <c r="B59" s="209" t="s">
        <v>2001</v>
      </c>
      <c r="C59" s="209"/>
      <c r="D59" s="209"/>
      <c r="E59" s="209"/>
      <c r="F59" s="149"/>
      <c r="G59" s="145"/>
      <c r="H59" s="145"/>
      <c r="I59" s="145"/>
    </row>
    <row r="60" spans="2:9" ht="15.75" customHeight="1">
      <c r="B60" s="187" t="s">
        <v>1963</v>
      </c>
      <c r="C60" s="187"/>
      <c r="D60" s="187"/>
      <c r="E60" s="187"/>
      <c r="F60" s="187"/>
      <c r="G60" s="187"/>
      <c r="H60" s="145"/>
      <c r="I60" s="145"/>
    </row>
    <row r="61" spans="2:9" ht="27.75" customHeight="1">
      <c r="B61" s="187" t="s">
        <v>1964</v>
      </c>
      <c r="C61" s="187"/>
      <c r="D61" s="187"/>
      <c r="E61" s="187"/>
      <c r="F61" s="164"/>
      <c r="G61" s="164"/>
      <c r="H61" s="164"/>
      <c r="I61" s="145"/>
    </row>
    <row r="62" spans="2:9">
      <c r="B62" s="27" t="s">
        <v>310</v>
      </c>
      <c r="C62" s="24"/>
      <c r="D62" s="24"/>
      <c r="E62" s="24"/>
      <c r="F62" s="24"/>
    </row>
    <row r="63" spans="2:9">
      <c r="H63" s="87"/>
      <c r="I63" s="87"/>
    </row>
    <row r="65" spans="8:8">
      <c r="H65" s="87"/>
    </row>
    <row r="66" spans="8:8">
      <c r="H66" s="87"/>
    </row>
    <row r="67" spans="8:8">
      <c r="H67" s="87"/>
    </row>
    <row r="68" spans="8:8">
      <c r="H68" s="98"/>
    </row>
    <row r="69" spans="8:8">
      <c r="H69" s="98"/>
    </row>
    <row r="73" spans="8:8">
      <c r="H73" s="87"/>
    </row>
  </sheetData>
  <mergeCells count="18">
    <mergeCell ref="G11:G14"/>
    <mergeCell ref="H11:H14"/>
    <mergeCell ref="B61:E61"/>
    <mergeCell ref="D11:D14"/>
    <mergeCell ref="B7:H7"/>
    <mergeCell ref="B59:E59"/>
    <mergeCell ref="B60:G60"/>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I1827"/>
  <sheetViews>
    <sheetView showGridLines="0" workbookViewId="0">
      <selection activeCell="F12" sqref="F12:F13"/>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9" s="150" customFormat="1" ht="27.75">
      <c r="A1" s="215" t="s">
        <v>1967</v>
      </c>
      <c r="B1" s="215"/>
      <c r="C1" s="215"/>
      <c r="D1" s="215"/>
      <c r="E1" s="215"/>
      <c r="F1" s="215"/>
    </row>
    <row r="2" spans="1:9" s="150" customFormat="1" ht="20.25">
      <c r="A2" s="216" t="s">
        <v>0</v>
      </c>
      <c r="B2" s="216"/>
      <c r="C2" s="216"/>
      <c r="D2" s="216"/>
      <c r="E2" s="216"/>
      <c r="F2" s="216"/>
    </row>
    <row r="3" spans="1:9" s="150" customFormat="1">
      <c r="A3" s="217" t="s">
        <v>1</v>
      </c>
      <c r="B3" s="217"/>
      <c r="C3" s="217"/>
      <c r="D3" s="217"/>
      <c r="E3" s="217"/>
      <c r="F3" s="217"/>
    </row>
    <row r="4" spans="1:9" s="150" customFormat="1">
      <c r="A4" s="104"/>
      <c r="B4" s="104"/>
      <c r="C4" s="104"/>
      <c r="D4" s="104"/>
      <c r="E4" s="104"/>
      <c r="F4" s="104"/>
    </row>
    <row r="5" spans="1:9" s="150" customFormat="1" ht="18.75">
      <c r="A5" s="218" t="s">
        <v>22</v>
      </c>
      <c r="B5" s="218"/>
      <c r="C5" s="218"/>
      <c r="D5" s="218"/>
      <c r="E5" s="218"/>
      <c r="F5" s="218"/>
    </row>
    <row r="6" spans="1:9" s="150" customFormat="1" ht="18.75">
      <c r="A6" s="219" t="s">
        <v>321</v>
      </c>
      <c r="B6" s="219"/>
      <c r="C6" s="219"/>
      <c r="D6" s="219"/>
      <c r="E6" s="219"/>
      <c r="F6" s="219"/>
    </row>
    <row r="7" spans="1:9" s="150" customFormat="1" ht="18.75">
      <c r="A7" s="211" t="s">
        <v>1999</v>
      </c>
      <c r="B7" s="211"/>
      <c r="C7" s="211"/>
      <c r="D7" s="211"/>
      <c r="E7" s="211"/>
      <c r="F7" s="211"/>
    </row>
    <row r="8" spans="1:9" s="150" customFormat="1" ht="18.75">
      <c r="A8" s="189" t="s">
        <v>275</v>
      </c>
      <c r="B8" s="189"/>
      <c r="C8" s="189"/>
      <c r="D8" s="189"/>
      <c r="E8" s="189"/>
      <c r="F8" s="189"/>
    </row>
    <row r="9" spans="1:9" s="150" customFormat="1" ht="15.75">
      <c r="A9" s="212" t="s">
        <v>4</v>
      </c>
      <c r="B9" s="212"/>
      <c r="C9" s="212"/>
      <c r="D9" s="212"/>
      <c r="E9" s="212"/>
      <c r="F9" s="212"/>
    </row>
    <row r="10" spans="1:9" s="150" customFormat="1">
      <c r="A10" s="104"/>
      <c r="B10" s="104"/>
      <c r="C10" s="104"/>
      <c r="D10" s="104"/>
      <c r="E10" s="104"/>
      <c r="F10" s="104"/>
    </row>
    <row r="12" spans="1:9">
      <c r="C12" s="213" t="s">
        <v>5</v>
      </c>
      <c r="D12" s="99" t="s">
        <v>312</v>
      </c>
      <c r="E12" s="214" t="s">
        <v>1962</v>
      </c>
      <c r="F12" s="214" t="s">
        <v>299</v>
      </c>
    </row>
    <row r="13" spans="1:9">
      <c r="C13" s="213"/>
      <c r="D13" s="105" t="s">
        <v>275</v>
      </c>
      <c r="E13" s="214"/>
      <c r="F13" s="214"/>
    </row>
    <row r="14" spans="1:9">
      <c r="C14" s="113" t="s">
        <v>239</v>
      </c>
      <c r="D14" s="113">
        <v>79003383385</v>
      </c>
      <c r="E14" s="113">
        <v>101572942393.40009</v>
      </c>
      <c r="F14" s="113">
        <v>72651990941.089935</v>
      </c>
    </row>
    <row r="15" spans="1:9">
      <c r="C15" s="68" t="s">
        <v>322</v>
      </c>
      <c r="D15" s="170">
        <v>6834958632</v>
      </c>
      <c r="E15" s="170">
        <v>11686253809.550001</v>
      </c>
      <c r="F15" s="170">
        <v>9131886669.5699997</v>
      </c>
    </row>
    <row r="16" spans="1:9">
      <c r="C16" s="112" t="s">
        <v>323</v>
      </c>
      <c r="D16" s="154">
        <v>4863809031</v>
      </c>
      <c r="E16" s="154">
        <v>9071995134.8199997</v>
      </c>
      <c r="F16" s="154">
        <v>7490696941.4099998</v>
      </c>
      <c r="H16" s="169"/>
      <c r="I16" s="12"/>
    </row>
    <row r="17" spans="3:6">
      <c r="C17" s="60" t="s">
        <v>362</v>
      </c>
      <c r="D17" s="154">
        <v>241517712</v>
      </c>
      <c r="E17" s="154">
        <v>241517712</v>
      </c>
      <c r="F17" s="154">
        <v>241517712</v>
      </c>
    </row>
    <row r="18" spans="3:6">
      <c r="C18" s="60" t="s">
        <v>363</v>
      </c>
      <c r="D18" s="154">
        <v>700000000</v>
      </c>
      <c r="E18" s="154">
        <v>292192632</v>
      </c>
      <c r="F18" s="154">
        <v>253433921.5</v>
      </c>
    </row>
    <row r="19" spans="3:6">
      <c r="C19" s="60" t="s">
        <v>364</v>
      </c>
      <c r="D19" s="154">
        <v>12373947</v>
      </c>
      <c r="E19" s="154">
        <v>12299158.02</v>
      </c>
      <c r="F19" s="154">
        <v>0</v>
      </c>
    </row>
    <row r="20" spans="3:6">
      <c r="C20" s="60" t="s">
        <v>365</v>
      </c>
      <c r="D20" s="154">
        <v>24586631</v>
      </c>
      <c r="E20" s="154">
        <v>1808300</v>
      </c>
      <c r="F20" s="154">
        <v>0</v>
      </c>
    </row>
    <row r="21" spans="3:6">
      <c r="C21" s="60" t="s">
        <v>1898</v>
      </c>
      <c r="D21" s="154">
        <v>0</v>
      </c>
      <c r="E21" s="154">
        <v>45275189</v>
      </c>
      <c r="F21" s="154">
        <v>22540501.489999998</v>
      </c>
    </row>
    <row r="22" spans="3:6">
      <c r="C22" s="60" t="s">
        <v>366</v>
      </c>
      <c r="D22" s="154">
        <v>300000000</v>
      </c>
      <c r="E22" s="154">
        <v>110000000</v>
      </c>
      <c r="F22" s="154">
        <v>0</v>
      </c>
    </row>
    <row r="23" spans="3:6">
      <c r="C23" s="60" t="s">
        <v>367</v>
      </c>
      <c r="D23" s="154">
        <v>20000000</v>
      </c>
      <c r="E23" s="154">
        <v>81597805</v>
      </c>
      <c r="F23" s="154">
        <v>40365510.770000003</v>
      </c>
    </row>
    <row r="24" spans="3:6">
      <c r="C24" s="60" t="s">
        <v>368</v>
      </c>
      <c r="D24" s="154">
        <v>662449960</v>
      </c>
      <c r="E24" s="154">
        <v>128027414.52</v>
      </c>
      <c r="F24" s="154">
        <v>74289634.890000001</v>
      </c>
    </row>
    <row r="25" spans="3:6">
      <c r="C25" s="60" t="s">
        <v>369</v>
      </c>
      <c r="D25" s="154">
        <v>34295224</v>
      </c>
      <c r="E25" s="154">
        <v>15000000</v>
      </c>
      <c r="F25" s="154">
        <v>15000000</v>
      </c>
    </row>
    <row r="26" spans="3:6">
      <c r="C26" s="60" t="s">
        <v>370</v>
      </c>
      <c r="D26" s="154">
        <v>0</v>
      </c>
      <c r="E26" s="154">
        <v>13097168.460000001</v>
      </c>
      <c r="F26" s="154">
        <v>5123514.55</v>
      </c>
    </row>
    <row r="27" spans="3:6">
      <c r="C27" s="60" t="s">
        <v>371</v>
      </c>
      <c r="D27" s="154">
        <v>0</v>
      </c>
      <c r="E27" s="154">
        <v>11715699.15</v>
      </c>
      <c r="F27" s="154">
        <v>4359848.63</v>
      </c>
    </row>
    <row r="28" spans="3:6">
      <c r="C28" s="60" t="s">
        <v>372</v>
      </c>
      <c r="D28" s="154">
        <v>7273652</v>
      </c>
      <c r="E28" s="154">
        <v>7273651.5999999996</v>
      </c>
      <c r="F28" s="154">
        <v>0</v>
      </c>
    </row>
    <row r="29" spans="3:6">
      <c r="C29" s="60" t="s">
        <v>373</v>
      </c>
      <c r="D29" s="154">
        <v>100000000</v>
      </c>
      <c r="E29" s="154">
        <v>676165691</v>
      </c>
      <c r="F29" s="154">
        <v>494809049.82999998</v>
      </c>
    </row>
    <row r="30" spans="3:6">
      <c r="C30" s="60" t="s">
        <v>374</v>
      </c>
      <c r="D30" s="154">
        <v>1235409</v>
      </c>
      <c r="E30" s="154">
        <v>3650540</v>
      </c>
      <c r="F30" s="154">
        <v>0</v>
      </c>
    </row>
    <row r="31" spans="3:6">
      <c r="C31" s="60" t="s">
        <v>375</v>
      </c>
      <c r="D31" s="154">
        <v>8415087</v>
      </c>
      <c r="E31" s="154">
        <v>7769083</v>
      </c>
      <c r="F31" s="154">
        <v>0</v>
      </c>
    </row>
    <row r="32" spans="3:6">
      <c r="C32" s="60" t="s">
        <v>376</v>
      </c>
      <c r="D32" s="154">
        <v>0</v>
      </c>
      <c r="E32" s="154">
        <v>14936741.26</v>
      </c>
      <c r="F32" s="154">
        <v>0</v>
      </c>
    </row>
    <row r="33" spans="3:6">
      <c r="C33" s="60" t="s">
        <v>377</v>
      </c>
      <c r="D33" s="154">
        <v>6705517</v>
      </c>
      <c r="E33" s="154">
        <v>7848000</v>
      </c>
      <c r="F33" s="154">
        <v>0</v>
      </c>
    </row>
    <row r="34" spans="3:6">
      <c r="C34" s="60" t="s">
        <v>378</v>
      </c>
      <c r="D34" s="154">
        <v>0</v>
      </c>
      <c r="E34" s="154">
        <v>13867250.299999999</v>
      </c>
      <c r="F34" s="154">
        <v>4993463.09</v>
      </c>
    </row>
    <row r="35" spans="3:6">
      <c r="C35" s="60" t="s">
        <v>379</v>
      </c>
      <c r="D35" s="154">
        <v>161911169</v>
      </c>
      <c r="E35" s="154">
        <v>37261200</v>
      </c>
      <c r="F35" s="154">
        <v>28271707.149999999</v>
      </c>
    </row>
    <row r="36" spans="3:6">
      <c r="C36" s="60" t="s">
        <v>380</v>
      </c>
      <c r="D36" s="154">
        <v>114305</v>
      </c>
      <c r="E36" s="154">
        <v>0</v>
      </c>
      <c r="F36" s="154">
        <v>0</v>
      </c>
    </row>
    <row r="37" spans="3:6">
      <c r="C37" s="60" t="s">
        <v>381</v>
      </c>
      <c r="D37" s="154">
        <v>200183491</v>
      </c>
      <c r="E37" s="154">
        <v>333268566</v>
      </c>
      <c r="F37" s="154">
        <v>226012590</v>
      </c>
    </row>
    <row r="38" spans="3:6">
      <c r="C38" s="60" t="s">
        <v>382</v>
      </c>
      <c r="D38" s="154">
        <v>110000000</v>
      </c>
      <c r="E38" s="154">
        <v>175046019.66</v>
      </c>
      <c r="F38" s="154">
        <v>128467339.77</v>
      </c>
    </row>
    <row r="39" spans="3:6">
      <c r="C39" s="60" t="s">
        <v>383</v>
      </c>
      <c r="D39" s="154">
        <v>0</v>
      </c>
      <c r="E39" s="154">
        <v>12586095.130000001</v>
      </c>
      <c r="F39" s="154">
        <v>4710480.47</v>
      </c>
    </row>
    <row r="40" spans="3:6">
      <c r="C40" s="60" t="s">
        <v>384</v>
      </c>
      <c r="D40" s="154">
        <v>30000000</v>
      </c>
      <c r="E40" s="154">
        <v>254931000</v>
      </c>
      <c r="F40" s="154">
        <v>254829999.78999999</v>
      </c>
    </row>
    <row r="41" spans="3:6">
      <c r="C41" s="60" t="s">
        <v>385</v>
      </c>
      <c r="D41" s="154">
        <v>45904934</v>
      </c>
      <c r="E41" s="154">
        <v>87731234</v>
      </c>
      <c r="F41" s="154">
        <v>71734415.079999998</v>
      </c>
    </row>
    <row r="42" spans="3:6">
      <c r="C42" s="60" t="s">
        <v>386</v>
      </c>
      <c r="D42" s="154">
        <v>2865375</v>
      </c>
      <c r="E42" s="154">
        <v>2000000</v>
      </c>
      <c r="F42" s="154">
        <v>0</v>
      </c>
    </row>
    <row r="43" spans="3:6">
      <c r="C43" s="60" t="s">
        <v>387</v>
      </c>
      <c r="D43" s="154">
        <v>46244296</v>
      </c>
      <c r="E43" s="154">
        <v>46244296</v>
      </c>
      <c r="F43" s="154">
        <v>46244296</v>
      </c>
    </row>
    <row r="44" spans="3:6">
      <c r="C44" s="60" t="s">
        <v>388</v>
      </c>
      <c r="D44" s="154">
        <v>23765179</v>
      </c>
      <c r="E44" s="154">
        <v>100000</v>
      </c>
      <c r="F44" s="154">
        <v>0</v>
      </c>
    </row>
    <row r="45" spans="3:6">
      <c r="C45" s="60" t="s">
        <v>389</v>
      </c>
      <c r="D45" s="154">
        <v>4000000</v>
      </c>
      <c r="E45" s="154">
        <v>490042293</v>
      </c>
      <c r="F45" s="154">
        <v>490041384.06999999</v>
      </c>
    </row>
    <row r="46" spans="3:6">
      <c r="C46" s="60" t="s">
        <v>390</v>
      </c>
      <c r="D46" s="154">
        <v>0</v>
      </c>
      <c r="E46" s="154">
        <v>11937523.949999999</v>
      </c>
      <c r="F46" s="154">
        <v>4488509</v>
      </c>
    </row>
    <row r="47" spans="3:6">
      <c r="C47" s="60" t="s">
        <v>391</v>
      </c>
      <c r="D47" s="154">
        <v>41404153</v>
      </c>
      <c r="E47" s="154">
        <v>11957618.199999999</v>
      </c>
      <c r="F47" s="154">
        <v>11901973.300000001</v>
      </c>
    </row>
    <row r="48" spans="3:6">
      <c r="C48" s="60" t="s">
        <v>392</v>
      </c>
      <c r="D48" s="154">
        <v>679693856</v>
      </c>
      <c r="E48" s="154">
        <v>1116140781.24</v>
      </c>
      <c r="F48" s="154">
        <v>1116140779.6500001</v>
      </c>
    </row>
    <row r="49" spans="3:6">
      <c r="C49" s="60" t="s">
        <v>393</v>
      </c>
      <c r="D49" s="154">
        <v>1000000</v>
      </c>
      <c r="E49" s="154">
        <v>0</v>
      </c>
      <c r="F49" s="154">
        <v>0</v>
      </c>
    </row>
    <row r="50" spans="3:6">
      <c r="C50" s="60" t="s">
        <v>394</v>
      </c>
      <c r="D50" s="154">
        <v>20934524</v>
      </c>
      <c r="E50" s="154">
        <v>56116571.560000002</v>
      </c>
      <c r="F50" s="154">
        <v>52968317.920000002</v>
      </c>
    </row>
    <row r="51" spans="3:6">
      <c r="C51" s="60" t="s">
        <v>395</v>
      </c>
      <c r="D51" s="154">
        <v>212013478</v>
      </c>
      <c r="E51" s="154">
        <v>535273587.00999999</v>
      </c>
      <c r="F51" s="154">
        <v>535273586.11000001</v>
      </c>
    </row>
    <row r="52" spans="3:6">
      <c r="C52" s="60" t="s">
        <v>396</v>
      </c>
      <c r="D52" s="154">
        <v>3750000</v>
      </c>
      <c r="E52" s="154">
        <v>3750000</v>
      </c>
      <c r="F52" s="154">
        <v>1220543.08</v>
      </c>
    </row>
    <row r="53" spans="3:6">
      <c r="C53" s="60" t="s">
        <v>1970</v>
      </c>
      <c r="D53" s="154">
        <v>0</v>
      </c>
      <c r="E53" s="154">
        <v>1325000000</v>
      </c>
      <c r="F53" s="154">
        <v>873925172.62</v>
      </c>
    </row>
    <row r="54" spans="3:6">
      <c r="C54" s="60" t="s">
        <v>397</v>
      </c>
      <c r="D54" s="154">
        <v>7143615</v>
      </c>
      <c r="E54" s="154">
        <v>3826121</v>
      </c>
      <c r="F54" s="154">
        <v>0</v>
      </c>
    </row>
    <row r="55" spans="3:6">
      <c r="C55" s="60" t="s">
        <v>398</v>
      </c>
      <c r="D55" s="154">
        <v>0</v>
      </c>
      <c r="E55" s="154">
        <v>22297206.050000001</v>
      </c>
      <c r="F55" s="154">
        <v>8030257.5899999999</v>
      </c>
    </row>
    <row r="56" spans="3:6">
      <c r="C56" s="60" t="s">
        <v>399</v>
      </c>
      <c r="D56" s="154">
        <v>0</v>
      </c>
      <c r="E56" s="154">
        <v>4126764.74</v>
      </c>
      <c r="F56" s="154">
        <v>4121928.24</v>
      </c>
    </row>
    <row r="57" spans="3:6">
      <c r="C57" s="60" t="s">
        <v>400</v>
      </c>
      <c r="D57" s="154">
        <v>11563777</v>
      </c>
      <c r="E57" s="154">
        <v>11563777</v>
      </c>
      <c r="F57" s="154">
        <v>3179179.47</v>
      </c>
    </row>
    <row r="58" spans="3:6">
      <c r="C58" s="60" t="s">
        <v>401</v>
      </c>
      <c r="D58" s="154">
        <v>0</v>
      </c>
      <c r="E58" s="154">
        <v>11327450.75</v>
      </c>
      <c r="F58" s="154">
        <v>0</v>
      </c>
    </row>
    <row r="59" spans="3:6">
      <c r="C59" s="60" t="s">
        <v>402</v>
      </c>
      <c r="D59" s="154">
        <v>0</v>
      </c>
      <c r="E59" s="154">
        <v>12216379.859999999</v>
      </c>
      <c r="F59" s="154">
        <v>4461745.2699999996</v>
      </c>
    </row>
    <row r="60" spans="3:6">
      <c r="C60" s="60" t="s">
        <v>1948</v>
      </c>
      <c r="D60" s="154">
        <v>0</v>
      </c>
      <c r="E60" s="154">
        <v>85087934.599999994</v>
      </c>
      <c r="F60" s="154">
        <v>0</v>
      </c>
    </row>
    <row r="61" spans="3:6">
      <c r="C61" s="60" t="s">
        <v>1971</v>
      </c>
      <c r="D61" s="154">
        <v>0</v>
      </c>
      <c r="E61" s="154">
        <v>160000000</v>
      </c>
      <c r="F61" s="154">
        <v>71625000.010000005</v>
      </c>
    </row>
    <row r="62" spans="3:6">
      <c r="C62" s="60" t="s">
        <v>1949</v>
      </c>
      <c r="D62" s="154">
        <v>0</v>
      </c>
      <c r="E62" s="154">
        <v>22000000</v>
      </c>
      <c r="F62" s="154">
        <v>0</v>
      </c>
    </row>
    <row r="63" spans="3:6">
      <c r="C63" s="60" t="s">
        <v>1899</v>
      </c>
      <c r="D63" s="154">
        <v>0</v>
      </c>
      <c r="E63" s="154">
        <v>31977578</v>
      </c>
      <c r="F63" s="154">
        <v>12803781.01</v>
      </c>
    </row>
    <row r="64" spans="3:6">
      <c r="C64" s="60" t="s">
        <v>403</v>
      </c>
      <c r="D64" s="154">
        <v>39721620</v>
      </c>
      <c r="E64" s="154">
        <v>0</v>
      </c>
      <c r="F64" s="154">
        <v>0</v>
      </c>
    </row>
    <row r="65" spans="3:6">
      <c r="C65" s="60" t="s">
        <v>404</v>
      </c>
      <c r="D65" s="154">
        <v>22199522</v>
      </c>
      <c r="E65" s="154">
        <v>22199522</v>
      </c>
      <c r="F65" s="154">
        <v>15649329.08</v>
      </c>
    </row>
    <row r="66" spans="3:6">
      <c r="C66" s="60" t="s">
        <v>405</v>
      </c>
      <c r="D66" s="154">
        <v>676036</v>
      </c>
      <c r="E66" s="154">
        <v>0</v>
      </c>
      <c r="F66" s="154">
        <v>0</v>
      </c>
    </row>
    <row r="67" spans="3:6">
      <c r="C67" s="60" t="s">
        <v>406</v>
      </c>
      <c r="D67" s="154">
        <v>9841932</v>
      </c>
      <c r="E67" s="154">
        <v>9841932</v>
      </c>
      <c r="F67" s="154">
        <v>4280103.04</v>
      </c>
    </row>
    <row r="68" spans="3:6">
      <c r="C68" s="60" t="s">
        <v>407</v>
      </c>
      <c r="D68" s="154">
        <v>153476435</v>
      </c>
      <c r="E68" s="154">
        <v>122190648.53999999</v>
      </c>
      <c r="F68" s="154">
        <v>122188658.65000001</v>
      </c>
    </row>
    <row r="69" spans="3:6">
      <c r="C69" s="60" t="s">
        <v>408</v>
      </c>
      <c r="D69" s="154">
        <v>70000000</v>
      </c>
      <c r="E69" s="154">
        <v>51127128</v>
      </c>
      <c r="F69" s="154">
        <v>4108718.16</v>
      </c>
    </row>
    <row r="70" spans="3:6">
      <c r="C70" s="60" t="s">
        <v>409</v>
      </c>
      <c r="D70" s="154">
        <v>26866592</v>
      </c>
      <c r="E70" s="154">
        <v>0.65</v>
      </c>
      <c r="F70" s="154">
        <v>0</v>
      </c>
    </row>
    <row r="71" spans="3:6">
      <c r="C71" s="60" t="s">
        <v>410</v>
      </c>
      <c r="D71" s="154">
        <v>35594550</v>
      </c>
      <c r="E71" s="154">
        <v>104418878</v>
      </c>
      <c r="F71" s="154">
        <v>73780069.849999994</v>
      </c>
    </row>
    <row r="72" spans="3:6">
      <c r="C72" s="60" t="s">
        <v>411</v>
      </c>
      <c r="D72" s="154">
        <v>100000000</v>
      </c>
      <c r="E72" s="154">
        <v>68978000</v>
      </c>
      <c r="F72" s="154">
        <v>65184420.530000001</v>
      </c>
    </row>
    <row r="73" spans="3:6">
      <c r="C73" s="60" t="s">
        <v>412</v>
      </c>
      <c r="D73" s="154">
        <v>24095551</v>
      </c>
      <c r="E73" s="154">
        <v>45402551</v>
      </c>
      <c r="F73" s="154">
        <v>45402221.5</v>
      </c>
    </row>
    <row r="74" spans="3:6">
      <c r="C74" s="60" t="s">
        <v>1869</v>
      </c>
      <c r="D74" s="154">
        <v>0</v>
      </c>
      <c r="E74" s="154">
        <v>1852755</v>
      </c>
      <c r="F74" s="154">
        <v>0</v>
      </c>
    </row>
    <row r="75" spans="3:6">
      <c r="C75" s="60" t="s">
        <v>413</v>
      </c>
      <c r="D75" s="154">
        <v>12659528</v>
      </c>
      <c r="E75" s="154">
        <v>7659528</v>
      </c>
      <c r="F75" s="154">
        <v>2803677</v>
      </c>
    </row>
    <row r="76" spans="3:6">
      <c r="C76" s="60" t="s">
        <v>414</v>
      </c>
      <c r="D76" s="154">
        <v>5403355</v>
      </c>
      <c r="E76" s="154">
        <v>10005027</v>
      </c>
      <c r="F76" s="154">
        <v>0</v>
      </c>
    </row>
    <row r="77" spans="3:6">
      <c r="C77" s="60" t="s">
        <v>415</v>
      </c>
      <c r="D77" s="154">
        <v>1768693</v>
      </c>
      <c r="E77" s="154">
        <v>1768693</v>
      </c>
      <c r="F77" s="154">
        <v>0</v>
      </c>
    </row>
    <row r="78" spans="3:6">
      <c r="C78" s="60" t="s">
        <v>416</v>
      </c>
      <c r="D78" s="154">
        <v>8125000</v>
      </c>
      <c r="E78" s="154">
        <v>3125000</v>
      </c>
      <c r="F78" s="154">
        <v>3000000</v>
      </c>
    </row>
    <row r="79" spans="3:6">
      <c r="C79" s="60" t="s">
        <v>1950</v>
      </c>
      <c r="D79" s="154">
        <v>0</v>
      </c>
      <c r="E79" s="154">
        <v>132000000</v>
      </c>
      <c r="F79" s="154">
        <v>131294959.45</v>
      </c>
    </row>
    <row r="80" spans="3:6">
      <c r="C80" s="60" t="s">
        <v>417</v>
      </c>
      <c r="D80" s="154">
        <v>41838481</v>
      </c>
      <c r="E80" s="154">
        <v>19851656</v>
      </c>
      <c r="F80" s="154">
        <v>19478533.850000001</v>
      </c>
    </row>
    <row r="81" spans="3:6">
      <c r="C81" s="60" t="s">
        <v>418</v>
      </c>
      <c r="D81" s="154">
        <v>0</v>
      </c>
      <c r="E81" s="154">
        <v>9229580.0500000007</v>
      </c>
      <c r="F81" s="154">
        <v>1387254.8</v>
      </c>
    </row>
    <row r="82" spans="3:6">
      <c r="C82" s="60" t="s">
        <v>419</v>
      </c>
      <c r="D82" s="154">
        <v>3655506</v>
      </c>
      <c r="E82" s="154">
        <v>3440171</v>
      </c>
      <c r="F82" s="154">
        <v>0</v>
      </c>
    </row>
    <row r="83" spans="3:6">
      <c r="C83" s="60" t="s">
        <v>420</v>
      </c>
      <c r="D83" s="154">
        <v>6149974</v>
      </c>
      <c r="E83" s="154">
        <v>3929197</v>
      </c>
      <c r="F83" s="154">
        <v>3926878.57</v>
      </c>
    </row>
    <row r="84" spans="3:6">
      <c r="C84" s="60" t="s">
        <v>421</v>
      </c>
      <c r="D84" s="154">
        <v>332217190</v>
      </c>
      <c r="E84" s="154">
        <v>319865054</v>
      </c>
      <c r="F84" s="154">
        <v>315308233.11000001</v>
      </c>
    </row>
    <row r="85" spans="3:6">
      <c r="C85" s="60" t="s">
        <v>422</v>
      </c>
      <c r="D85" s="154">
        <v>8067310</v>
      </c>
      <c r="E85" s="154">
        <v>4606853</v>
      </c>
      <c r="F85" s="154">
        <v>606852.31999999995</v>
      </c>
    </row>
    <row r="86" spans="3:6">
      <c r="C86" s="60" t="s">
        <v>423</v>
      </c>
      <c r="D86" s="154">
        <v>8726494</v>
      </c>
      <c r="E86" s="154">
        <v>2999031</v>
      </c>
      <c r="F86" s="154">
        <v>2995024.54</v>
      </c>
    </row>
    <row r="87" spans="3:6">
      <c r="C87" s="60" t="s">
        <v>424</v>
      </c>
      <c r="D87" s="154">
        <v>27287191</v>
      </c>
      <c r="E87" s="154">
        <v>30773881</v>
      </c>
      <c r="F87" s="154">
        <v>30773878.309999999</v>
      </c>
    </row>
    <row r="88" spans="3:6">
      <c r="C88" s="60" t="s">
        <v>425</v>
      </c>
      <c r="D88" s="154">
        <v>8726494</v>
      </c>
      <c r="E88" s="154">
        <v>6276599</v>
      </c>
      <c r="F88" s="154">
        <v>6247757.9800000004</v>
      </c>
    </row>
    <row r="89" spans="3:6">
      <c r="C89" s="60" t="s">
        <v>426</v>
      </c>
      <c r="D89" s="154">
        <v>11067494</v>
      </c>
      <c r="E89" s="154">
        <v>3421490</v>
      </c>
      <c r="F89" s="154">
        <v>0</v>
      </c>
    </row>
    <row r="90" spans="3:6">
      <c r="C90" s="60" t="s">
        <v>427</v>
      </c>
      <c r="D90" s="154">
        <v>4221977</v>
      </c>
      <c r="E90" s="154">
        <v>1500000</v>
      </c>
      <c r="F90" s="154">
        <v>0</v>
      </c>
    </row>
    <row r="91" spans="3:6">
      <c r="C91" s="60" t="s">
        <v>428</v>
      </c>
      <c r="D91" s="154">
        <v>7010838</v>
      </c>
      <c r="E91" s="154">
        <v>0</v>
      </c>
      <c r="F91" s="154">
        <v>0</v>
      </c>
    </row>
    <row r="92" spans="3:6">
      <c r="C92" s="60" t="s">
        <v>429</v>
      </c>
      <c r="D92" s="154">
        <v>498000</v>
      </c>
      <c r="E92" s="154">
        <v>0</v>
      </c>
      <c r="F92" s="154">
        <v>0</v>
      </c>
    </row>
    <row r="93" spans="3:6">
      <c r="C93" s="60" t="s">
        <v>430</v>
      </c>
      <c r="D93" s="154">
        <v>172567977</v>
      </c>
      <c r="E93" s="154">
        <v>1536589148</v>
      </c>
      <c r="F93" s="154">
        <v>1534303462.0800002</v>
      </c>
    </row>
    <row r="94" spans="3:6">
      <c r="C94" s="60" t="s">
        <v>431</v>
      </c>
      <c r="D94" s="154">
        <v>0</v>
      </c>
      <c r="E94" s="154">
        <v>1090778.52</v>
      </c>
      <c r="F94" s="154">
        <v>1090766.24</v>
      </c>
    </row>
    <row r="95" spans="3:6">
      <c r="C95" s="112" t="s">
        <v>324</v>
      </c>
      <c r="D95" s="154">
        <v>256200000</v>
      </c>
      <c r="E95" s="154">
        <v>68989907.689999998</v>
      </c>
      <c r="F95" s="154">
        <v>17142924.689999998</v>
      </c>
    </row>
    <row r="96" spans="3:6">
      <c r="C96" s="60" t="s">
        <v>432</v>
      </c>
      <c r="D96" s="154">
        <v>0</v>
      </c>
      <c r="E96" s="154">
        <v>49361681</v>
      </c>
      <c r="F96" s="154">
        <v>8832907.4299999997</v>
      </c>
    </row>
    <row r="97" spans="3:6">
      <c r="C97" s="60" t="s">
        <v>433</v>
      </c>
      <c r="D97" s="154">
        <v>256200000</v>
      </c>
      <c r="E97" s="154">
        <v>1092790.99</v>
      </c>
      <c r="F97" s="154">
        <v>0</v>
      </c>
    </row>
    <row r="98" spans="3:6">
      <c r="C98" s="60" t="s">
        <v>434</v>
      </c>
      <c r="D98" s="154">
        <v>0</v>
      </c>
      <c r="E98" s="154">
        <v>18535435.699999999</v>
      </c>
      <c r="F98" s="154">
        <v>8310017.2599999998</v>
      </c>
    </row>
    <row r="99" spans="3:6">
      <c r="C99" s="112" t="s">
        <v>325</v>
      </c>
      <c r="D99" s="154">
        <v>0</v>
      </c>
      <c r="E99" s="154">
        <v>736557948.03999996</v>
      </c>
      <c r="F99" s="154">
        <v>636035591.45000005</v>
      </c>
    </row>
    <row r="100" spans="3:6">
      <c r="C100" s="60" t="s">
        <v>392</v>
      </c>
      <c r="D100" s="154">
        <v>0</v>
      </c>
      <c r="E100" s="154">
        <v>201258864.03999999</v>
      </c>
      <c r="F100" s="154">
        <v>201197865</v>
      </c>
    </row>
    <row r="101" spans="3:6">
      <c r="C101" s="60" t="s">
        <v>410</v>
      </c>
      <c r="D101" s="154">
        <v>0</v>
      </c>
      <c r="E101" s="154">
        <v>134652611</v>
      </c>
      <c r="F101" s="154">
        <v>34191253.450000003</v>
      </c>
    </row>
    <row r="102" spans="3:6">
      <c r="C102" s="60" t="s">
        <v>430</v>
      </c>
      <c r="D102" s="154">
        <v>0</v>
      </c>
      <c r="E102" s="154">
        <v>400646473</v>
      </c>
      <c r="F102" s="154">
        <v>400646473</v>
      </c>
    </row>
    <row r="103" spans="3:6">
      <c r="C103" s="112" t="s">
        <v>326</v>
      </c>
      <c r="D103" s="154">
        <v>1714949601</v>
      </c>
      <c r="E103" s="154">
        <v>1808710819</v>
      </c>
      <c r="F103" s="154">
        <v>988011212.01999998</v>
      </c>
    </row>
    <row r="104" spans="3:6">
      <c r="C104" s="60" t="s">
        <v>435</v>
      </c>
      <c r="D104" s="154">
        <v>2874479</v>
      </c>
      <c r="E104" s="154">
        <v>2874479</v>
      </c>
      <c r="F104" s="154">
        <v>2185039.27</v>
      </c>
    </row>
    <row r="105" spans="3:6">
      <c r="C105" s="60" t="s">
        <v>436</v>
      </c>
      <c r="D105" s="154">
        <v>1135979999</v>
      </c>
      <c r="E105" s="154">
        <v>1135979999</v>
      </c>
      <c r="F105" s="154">
        <v>400854194.73000002</v>
      </c>
    </row>
    <row r="106" spans="3:6">
      <c r="C106" s="60" t="s">
        <v>381</v>
      </c>
      <c r="D106" s="154">
        <v>0</v>
      </c>
      <c r="E106" s="154">
        <v>213413595</v>
      </c>
      <c r="F106" s="154">
        <v>211319358.55000001</v>
      </c>
    </row>
    <row r="107" spans="3:6">
      <c r="C107" s="60" t="s">
        <v>384</v>
      </c>
      <c r="D107" s="154">
        <v>0</v>
      </c>
      <c r="E107" s="154">
        <v>128000000</v>
      </c>
      <c r="F107" s="154">
        <v>89412849.340000004</v>
      </c>
    </row>
    <row r="108" spans="3:6">
      <c r="C108" s="60" t="s">
        <v>392</v>
      </c>
      <c r="D108" s="154">
        <v>0</v>
      </c>
      <c r="E108" s="154">
        <v>236347623</v>
      </c>
      <c r="F108" s="154">
        <v>236347623</v>
      </c>
    </row>
    <row r="109" spans="3:6">
      <c r="C109" s="60" t="s">
        <v>437</v>
      </c>
      <c r="D109" s="154">
        <v>576095123</v>
      </c>
      <c r="E109" s="154">
        <v>92095123</v>
      </c>
      <c r="F109" s="154">
        <v>47892147.130000003</v>
      </c>
    </row>
    <row r="110" spans="3:6">
      <c r="C110" s="68" t="s">
        <v>327</v>
      </c>
      <c r="D110" s="170">
        <v>2176625371</v>
      </c>
      <c r="E110" s="170">
        <v>2928781026.75</v>
      </c>
      <c r="F110" s="170">
        <v>2036006153.5699997</v>
      </c>
    </row>
    <row r="111" spans="3:6">
      <c r="C111" s="112" t="s">
        <v>323</v>
      </c>
      <c r="D111" s="154">
        <v>2175905652</v>
      </c>
      <c r="E111" s="154">
        <v>2928061307.75</v>
      </c>
      <c r="F111" s="154">
        <v>2036006153.5699997</v>
      </c>
    </row>
    <row r="112" spans="3:6">
      <c r="C112" s="60" t="s">
        <v>438</v>
      </c>
      <c r="D112" s="154">
        <v>25922997</v>
      </c>
      <c r="E112" s="154">
        <v>3000000</v>
      </c>
      <c r="F112" s="154">
        <v>0</v>
      </c>
    </row>
    <row r="113" spans="3:6">
      <c r="C113" s="60" t="s">
        <v>439</v>
      </c>
      <c r="D113" s="154">
        <v>33669994</v>
      </c>
      <c r="E113" s="154">
        <v>96849396</v>
      </c>
      <c r="F113" s="154">
        <v>54798891.509999998</v>
      </c>
    </row>
    <row r="114" spans="3:6">
      <c r="C114" s="60" t="s">
        <v>440</v>
      </c>
      <c r="D114" s="154">
        <v>1803614</v>
      </c>
      <c r="E114" s="154">
        <v>0</v>
      </c>
      <c r="F114" s="154">
        <v>0</v>
      </c>
    </row>
    <row r="115" spans="3:6">
      <c r="C115" s="60" t="s">
        <v>441</v>
      </c>
      <c r="D115" s="154">
        <v>2263438</v>
      </c>
      <c r="E115" s="154">
        <v>0</v>
      </c>
      <c r="F115" s="154">
        <v>0</v>
      </c>
    </row>
    <row r="116" spans="3:6">
      <c r="C116" s="60" t="s">
        <v>442</v>
      </c>
      <c r="D116" s="154">
        <v>1050000000</v>
      </c>
      <c r="E116" s="154">
        <v>1349999999.9999998</v>
      </c>
      <c r="F116" s="154">
        <v>926099465.20000005</v>
      </c>
    </row>
    <row r="117" spans="3:6">
      <c r="C117" s="60" t="s">
        <v>443</v>
      </c>
      <c r="D117" s="154">
        <v>5000000</v>
      </c>
      <c r="E117" s="154">
        <v>5000</v>
      </c>
      <c r="F117" s="154">
        <v>0</v>
      </c>
    </row>
    <row r="118" spans="3:6">
      <c r="C118" s="60" t="s">
        <v>444</v>
      </c>
      <c r="D118" s="154">
        <v>1250434</v>
      </c>
      <c r="E118" s="154">
        <v>819765</v>
      </c>
      <c r="F118" s="154">
        <v>819764.84</v>
      </c>
    </row>
    <row r="119" spans="3:6">
      <c r="C119" s="60" t="s">
        <v>445</v>
      </c>
      <c r="D119" s="154">
        <v>10479065</v>
      </c>
      <c r="E119" s="154">
        <v>9617726</v>
      </c>
      <c r="F119" s="154">
        <v>574400</v>
      </c>
    </row>
    <row r="120" spans="3:6">
      <c r="C120" s="60" t="s">
        <v>446</v>
      </c>
      <c r="D120" s="154">
        <v>82347035</v>
      </c>
      <c r="E120" s="154">
        <v>50814021</v>
      </c>
      <c r="F120" s="154">
        <v>19622172.93</v>
      </c>
    </row>
    <row r="121" spans="3:6">
      <c r="C121" s="60" t="s">
        <v>447</v>
      </c>
      <c r="D121" s="154">
        <v>2070200</v>
      </c>
      <c r="E121" s="154">
        <v>1639531</v>
      </c>
      <c r="F121" s="154">
        <v>984655.82</v>
      </c>
    </row>
    <row r="122" spans="3:6">
      <c r="C122" s="60" t="s">
        <v>448</v>
      </c>
      <c r="D122" s="154">
        <v>646004</v>
      </c>
      <c r="E122" s="154">
        <v>0</v>
      </c>
      <c r="F122" s="154">
        <v>0</v>
      </c>
    </row>
    <row r="123" spans="3:6">
      <c r="C123" s="60" t="s">
        <v>449</v>
      </c>
      <c r="D123" s="154">
        <v>13562081</v>
      </c>
      <c r="E123" s="154">
        <v>2194983.12</v>
      </c>
      <c r="F123" s="154">
        <v>0</v>
      </c>
    </row>
    <row r="124" spans="3:6">
      <c r="C124" s="60" t="s">
        <v>450</v>
      </c>
      <c r="D124" s="154">
        <v>9689330</v>
      </c>
      <c r="E124" s="154">
        <v>108520.56</v>
      </c>
      <c r="F124" s="154">
        <v>0</v>
      </c>
    </row>
    <row r="125" spans="3:6">
      <c r="C125" s="60" t="s">
        <v>451</v>
      </c>
      <c r="D125" s="154">
        <v>5861772</v>
      </c>
      <c r="E125" s="154">
        <v>114053.9</v>
      </c>
      <c r="F125" s="154">
        <v>0</v>
      </c>
    </row>
    <row r="126" spans="3:6">
      <c r="C126" s="60" t="s">
        <v>452</v>
      </c>
      <c r="D126" s="154">
        <v>7330508</v>
      </c>
      <c r="E126" s="154">
        <v>100.36</v>
      </c>
      <c r="F126" s="154">
        <v>0</v>
      </c>
    </row>
    <row r="127" spans="3:6">
      <c r="C127" s="60" t="s">
        <v>453</v>
      </c>
      <c r="D127" s="154">
        <v>9689330</v>
      </c>
      <c r="E127" s="154">
        <v>3617330.65</v>
      </c>
      <c r="F127" s="154">
        <v>0</v>
      </c>
    </row>
    <row r="128" spans="3:6">
      <c r="C128" s="60" t="s">
        <v>454</v>
      </c>
      <c r="D128" s="154">
        <v>7000000</v>
      </c>
      <c r="E128" s="154">
        <v>14709285</v>
      </c>
      <c r="F128" s="154">
        <v>14708324.73</v>
      </c>
    </row>
    <row r="129" spans="3:6">
      <c r="C129" s="60" t="s">
        <v>455</v>
      </c>
      <c r="D129" s="154">
        <v>9689330</v>
      </c>
      <c r="E129" s="154">
        <v>108520.64</v>
      </c>
      <c r="F129" s="154">
        <v>0</v>
      </c>
    </row>
    <row r="130" spans="3:6">
      <c r="C130" s="60" t="s">
        <v>456</v>
      </c>
      <c r="D130" s="154">
        <v>2772824</v>
      </c>
      <c r="E130" s="154">
        <v>10485524.75</v>
      </c>
      <c r="F130" s="154">
        <v>5435048.9900000002</v>
      </c>
    </row>
    <row r="131" spans="3:6">
      <c r="C131" s="60" t="s">
        <v>457</v>
      </c>
      <c r="D131" s="154">
        <v>9800049</v>
      </c>
      <c r="E131" s="154">
        <v>100</v>
      </c>
      <c r="F131" s="154">
        <v>0</v>
      </c>
    </row>
    <row r="132" spans="3:6">
      <c r="C132" s="60" t="s">
        <v>458</v>
      </c>
      <c r="D132" s="154">
        <v>10724015</v>
      </c>
      <c r="E132" s="154">
        <v>7598208</v>
      </c>
      <c r="F132" s="154">
        <v>6078486.1799999997</v>
      </c>
    </row>
    <row r="133" spans="3:6">
      <c r="C133" s="60" t="s">
        <v>459</v>
      </c>
      <c r="D133" s="154">
        <v>30000000</v>
      </c>
      <c r="E133" s="154">
        <v>337000000</v>
      </c>
      <c r="F133" s="154">
        <v>228914713.00999999</v>
      </c>
    </row>
    <row r="134" spans="3:6">
      <c r="C134" s="60" t="s">
        <v>460</v>
      </c>
      <c r="D134" s="154">
        <v>9800049</v>
      </c>
      <c r="E134" s="154">
        <v>100</v>
      </c>
      <c r="F134" s="154">
        <v>0</v>
      </c>
    </row>
    <row r="135" spans="3:6">
      <c r="C135" s="60" t="s">
        <v>461</v>
      </c>
      <c r="D135" s="154">
        <v>5852236</v>
      </c>
      <c r="E135" s="154">
        <v>100</v>
      </c>
      <c r="F135" s="154">
        <v>0</v>
      </c>
    </row>
    <row r="136" spans="3:6">
      <c r="C136" s="60" t="s">
        <v>462</v>
      </c>
      <c r="D136" s="154">
        <v>5861771</v>
      </c>
      <c r="E136" s="154">
        <v>3330724</v>
      </c>
      <c r="F136" s="154">
        <v>92162.62</v>
      </c>
    </row>
    <row r="137" spans="3:6">
      <c r="C137" s="60" t="s">
        <v>463</v>
      </c>
      <c r="D137" s="154">
        <v>9689330</v>
      </c>
      <c r="E137" s="154">
        <v>2500000</v>
      </c>
      <c r="F137" s="154">
        <v>2172416.33</v>
      </c>
    </row>
    <row r="138" spans="3:6">
      <c r="C138" s="60" t="s">
        <v>464</v>
      </c>
      <c r="D138" s="154">
        <v>5861771</v>
      </c>
      <c r="E138" s="154">
        <v>5431102</v>
      </c>
      <c r="F138" s="154">
        <v>2264578.9500000002</v>
      </c>
    </row>
    <row r="139" spans="3:6">
      <c r="C139" s="60" t="s">
        <v>465</v>
      </c>
      <c r="D139" s="154">
        <v>646004</v>
      </c>
      <c r="E139" s="154">
        <v>0</v>
      </c>
      <c r="F139" s="154">
        <v>0</v>
      </c>
    </row>
    <row r="140" spans="3:6">
      <c r="C140" s="60" t="s">
        <v>1900</v>
      </c>
      <c r="D140" s="154">
        <v>9043326</v>
      </c>
      <c r="E140" s="154">
        <v>7185679</v>
      </c>
      <c r="F140" s="154">
        <v>4763184.87</v>
      </c>
    </row>
    <row r="141" spans="3:6">
      <c r="C141" s="60" t="s">
        <v>466</v>
      </c>
      <c r="D141" s="154">
        <v>1407491</v>
      </c>
      <c r="E141" s="154">
        <v>3167156</v>
      </c>
      <c r="F141" s="154">
        <v>3167155.18</v>
      </c>
    </row>
    <row r="142" spans="3:6">
      <c r="C142" s="60" t="s">
        <v>467</v>
      </c>
      <c r="D142" s="154">
        <v>3448179</v>
      </c>
      <c r="E142" s="154">
        <v>9102175</v>
      </c>
      <c r="F142" s="154">
        <v>7267808.0999999996</v>
      </c>
    </row>
    <row r="143" spans="3:6">
      <c r="C143" s="60" t="s">
        <v>468</v>
      </c>
      <c r="D143" s="154">
        <v>1000000</v>
      </c>
      <c r="E143" s="154">
        <v>0</v>
      </c>
      <c r="F143" s="154">
        <v>0</v>
      </c>
    </row>
    <row r="144" spans="3:6">
      <c r="C144" s="60" t="s">
        <v>469</v>
      </c>
      <c r="D144" s="154">
        <v>2113557</v>
      </c>
      <c r="E144" s="154">
        <v>5127888</v>
      </c>
      <c r="F144" s="154">
        <v>4101207.25</v>
      </c>
    </row>
    <row r="145" spans="3:6">
      <c r="C145" s="60" t="s">
        <v>470</v>
      </c>
      <c r="D145" s="154">
        <v>2113557</v>
      </c>
      <c r="E145" s="154">
        <v>1682888</v>
      </c>
      <c r="F145" s="154">
        <v>0</v>
      </c>
    </row>
    <row r="146" spans="3:6">
      <c r="C146" s="60" t="s">
        <v>471</v>
      </c>
      <c r="D146" s="154">
        <v>2113557</v>
      </c>
      <c r="E146" s="154">
        <v>5012888</v>
      </c>
      <c r="F146" s="154">
        <v>4008347.22</v>
      </c>
    </row>
    <row r="147" spans="3:6">
      <c r="C147" s="60" t="s">
        <v>472</v>
      </c>
      <c r="D147" s="154">
        <v>10000000</v>
      </c>
      <c r="E147" s="154">
        <v>18166224</v>
      </c>
      <c r="F147" s="154">
        <v>0</v>
      </c>
    </row>
    <row r="148" spans="3:6">
      <c r="C148" s="60" t="s">
        <v>473</v>
      </c>
      <c r="D148" s="154">
        <v>9367191</v>
      </c>
      <c r="E148" s="154">
        <v>5921134</v>
      </c>
      <c r="F148" s="154">
        <v>0</v>
      </c>
    </row>
    <row r="149" spans="3:6">
      <c r="C149" s="60" t="s">
        <v>474</v>
      </c>
      <c r="D149" s="154">
        <v>46485819</v>
      </c>
      <c r="E149" s="154">
        <v>32751895</v>
      </c>
      <c r="F149" s="154">
        <v>32658377</v>
      </c>
    </row>
    <row r="150" spans="3:6">
      <c r="C150" s="60" t="s">
        <v>475</v>
      </c>
      <c r="D150" s="154">
        <v>5000000</v>
      </c>
      <c r="E150" s="154">
        <v>6000000</v>
      </c>
      <c r="F150" s="154">
        <v>5329387.7300000004</v>
      </c>
    </row>
    <row r="151" spans="3:6">
      <c r="C151" s="60" t="s">
        <v>476</v>
      </c>
      <c r="D151" s="154">
        <v>5338363</v>
      </c>
      <c r="E151" s="154">
        <v>6168015.7699999996</v>
      </c>
      <c r="F151" s="154">
        <v>6164822.5</v>
      </c>
    </row>
    <row r="152" spans="3:6">
      <c r="C152" s="60" t="s">
        <v>477</v>
      </c>
      <c r="D152" s="154">
        <v>33884341</v>
      </c>
      <c r="E152" s="154">
        <v>31796716</v>
      </c>
      <c r="F152" s="154">
        <v>31791004</v>
      </c>
    </row>
    <row r="153" spans="3:6">
      <c r="C153" s="60" t="s">
        <v>478</v>
      </c>
      <c r="D153" s="154">
        <v>37430382</v>
      </c>
      <c r="E153" s="154">
        <v>23888998</v>
      </c>
      <c r="F153" s="154">
        <v>23780785</v>
      </c>
    </row>
    <row r="154" spans="3:6">
      <c r="C154" s="60" t="s">
        <v>479</v>
      </c>
      <c r="D154" s="154">
        <v>24000000</v>
      </c>
      <c r="E154" s="154">
        <v>14379680</v>
      </c>
      <c r="F154" s="154">
        <v>8371729.8200000003</v>
      </c>
    </row>
    <row r="155" spans="3:6">
      <c r="C155" s="60" t="s">
        <v>480</v>
      </c>
      <c r="D155" s="154">
        <v>50190407</v>
      </c>
      <c r="E155" s="154">
        <v>37561131</v>
      </c>
      <c r="F155" s="154">
        <v>37509315.869999997</v>
      </c>
    </row>
    <row r="156" spans="3:6">
      <c r="C156" s="60" t="s">
        <v>481</v>
      </c>
      <c r="D156" s="154">
        <v>37562100</v>
      </c>
      <c r="E156" s="154">
        <v>70227836</v>
      </c>
      <c r="F156" s="154">
        <v>70226854.799999997</v>
      </c>
    </row>
    <row r="157" spans="3:6">
      <c r="C157" s="60" t="s">
        <v>482</v>
      </c>
      <c r="D157" s="154">
        <v>39848367</v>
      </c>
      <c r="E157" s="154">
        <v>27534487</v>
      </c>
      <c r="F157" s="154">
        <v>27532896</v>
      </c>
    </row>
    <row r="158" spans="3:6">
      <c r="C158" s="60" t="s">
        <v>483</v>
      </c>
      <c r="D158" s="154">
        <v>25758899</v>
      </c>
      <c r="E158" s="154">
        <v>154014395</v>
      </c>
      <c r="F158" s="154">
        <v>154014394.18000001</v>
      </c>
    </row>
    <row r="159" spans="3:6">
      <c r="C159" s="60" t="s">
        <v>484</v>
      </c>
      <c r="D159" s="154">
        <v>54490521</v>
      </c>
      <c r="E159" s="154">
        <v>47936556</v>
      </c>
      <c r="F159" s="154">
        <v>47887607.270000003</v>
      </c>
    </row>
    <row r="160" spans="3:6">
      <c r="C160" s="60" t="s">
        <v>485</v>
      </c>
      <c r="D160" s="154">
        <v>59320308</v>
      </c>
      <c r="E160" s="154">
        <v>254558187</v>
      </c>
      <c r="F160" s="154">
        <v>220952259.13</v>
      </c>
    </row>
    <row r="161" spans="3:6">
      <c r="C161" s="60" t="s">
        <v>486</v>
      </c>
      <c r="D161" s="154">
        <v>209900196</v>
      </c>
      <c r="E161" s="154">
        <v>179498827</v>
      </c>
      <c r="F161" s="154">
        <v>0</v>
      </c>
    </row>
    <row r="162" spans="3:6">
      <c r="C162" s="60" t="s">
        <v>487</v>
      </c>
      <c r="D162" s="154">
        <v>40136410</v>
      </c>
      <c r="E162" s="154">
        <v>25296523</v>
      </c>
      <c r="F162" s="154">
        <v>25295573</v>
      </c>
    </row>
    <row r="163" spans="3:6">
      <c r="C163" s="60" t="s">
        <v>488</v>
      </c>
      <c r="D163" s="154">
        <v>96171500</v>
      </c>
      <c r="E163" s="154">
        <v>59002689</v>
      </c>
      <c r="F163" s="154">
        <v>58618363.539999999</v>
      </c>
    </row>
    <row r="164" spans="3:6">
      <c r="C164" s="60" t="s">
        <v>489</v>
      </c>
      <c r="D164" s="154">
        <v>498000</v>
      </c>
      <c r="E164" s="154">
        <v>2135248</v>
      </c>
      <c r="F164" s="154">
        <v>0</v>
      </c>
    </row>
    <row r="165" spans="3:6">
      <c r="C165" s="112" t="s">
        <v>324</v>
      </c>
      <c r="D165" s="154">
        <v>719719</v>
      </c>
      <c r="E165" s="154">
        <v>719719</v>
      </c>
      <c r="F165" s="154">
        <v>0</v>
      </c>
    </row>
    <row r="166" spans="3:6">
      <c r="C166" s="60" t="s">
        <v>478</v>
      </c>
      <c r="D166" s="154">
        <v>719719</v>
      </c>
      <c r="E166" s="154">
        <v>719719</v>
      </c>
      <c r="F166" s="154">
        <v>0</v>
      </c>
    </row>
    <row r="167" spans="3:6">
      <c r="C167" s="68" t="s">
        <v>328</v>
      </c>
      <c r="D167" s="170">
        <v>642205428</v>
      </c>
      <c r="E167" s="170">
        <v>868641202.70999992</v>
      </c>
      <c r="F167" s="170">
        <v>716035532.88999999</v>
      </c>
    </row>
    <row r="168" spans="3:6">
      <c r="C168" s="112" t="s">
        <v>323</v>
      </c>
      <c r="D168" s="154">
        <v>576852165</v>
      </c>
      <c r="E168" s="154">
        <v>823641202.70999992</v>
      </c>
      <c r="F168" s="154">
        <v>671035533.52999997</v>
      </c>
    </row>
    <row r="169" spans="3:6">
      <c r="C169" s="60" t="s">
        <v>490</v>
      </c>
      <c r="D169" s="154">
        <v>1875179</v>
      </c>
      <c r="E169" s="154">
        <v>116190</v>
      </c>
      <c r="F169" s="154">
        <v>0</v>
      </c>
    </row>
    <row r="170" spans="3:6">
      <c r="C170" s="60" t="s">
        <v>491</v>
      </c>
      <c r="D170" s="154">
        <v>2799546</v>
      </c>
      <c r="E170" s="154">
        <v>2368877</v>
      </c>
      <c r="F170" s="154">
        <v>0</v>
      </c>
    </row>
    <row r="171" spans="3:6">
      <c r="C171" s="60" t="s">
        <v>492</v>
      </c>
      <c r="D171" s="154">
        <v>53000000</v>
      </c>
      <c r="E171" s="154">
        <v>20231000</v>
      </c>
      <c r="F171" s="154">
        <v>0</v>
      </c>
    </row>
    <row r="172" spans="3:6">
      <c r="C172" s="60" t="s">
        <v>493</v>
      </c>
      <c r="D172" s="154">
        <v>4364944</v>
      </c>
      <c r="E172" s="154">
        <v>4149609</v>
      </c>
      <c r="F172" s="154">
        <v>0</v>
      </c>
    </row>
    <row r="173" spans="3:6">
      <c r="C173" s="60" t="s">
        <v>494</v>
      </c>
      <c r="D173" s="154">
        <v>1256445</v>
      </c>
      <c r="E173" s="154">
        <v>7220000</v>
      </c>
      <c r="F173" s="154">
        <v>2664927.9</v>
      </c>
    </row>
    <row r="174" spans="3:6">
      <c r="C174" s="60" t="s">
        <v>1906</v>
      </c>
      <c r="D174" s="154">
        <v>0</v>
      </c>
      <c r="E174" s="154">
        <v>10000000</v>
      </c>
      <c r="F174" s="154">
        <v>4815425.37</v>
      </c>
    </row>
    <row r="175" spans="3:6">
      <c r="C175" s="60" t="s">
        <v>495</v>
      </c>
      <c r="D175" s="154">
        <v>24812074</v>
      </c>
      <c r="E175" s="154">
        <v>11790229</v>
      </c>
      <c r="F175" s="154">
        <v>11775813.5</v>
      </c>
    </row>
    <row r="176" spans="3:6">
      <c r="C176" s="60" t="s">
        <v>496</v>
      </c>
      <c r="D176" s="154">
        <v>5309113</v>
      </c>
      <c r="E176" s="154">
        <v>4447774</v>
      </c>
      <c r="F176" s="154">
        <v>0</v>
      </c>
    </row>
    <row r="177" spans="3:6">
      <c r="C177" s="60" t="s">
        <v>497</v>
      </c>
      <c r="D177" s="154">
        <v>44195541</v>
      </c>
      <c r="E177" s="154">
        <v>93028581</v>
      </c>
      <c r="F177" s="154">
        <v>92016897.459999993</v>
      </c>
    </row>
    <row r="178" spans="3:6">
      <c r="C178" s="60" t="s">
        <v>498</v>
      </c>
      <c r="D178" s="154">
        <v>40000000</v>
      </c>
      <c r="E178" s="154">
        <v>69079000</v>
      </c>
      <c r="F178" s="154">
        <v>37928196.609999999</v>
      </c>
    </row>
    <row r="179" spans="3:6">
      <c r="C179" s="60" t="s">
        <v>499</v>
      </c>
      <c r="D179" s="154">
        <v>17512384</v>
      </c>
      <c r="E179" s="154">
        <v>1511676</v>
      </c>
      <c r="F179" s="154">
        <v>0</v>
      </c>
    </row>
    <row r="180" spans="3:6">
      <c r="C180" s="60" t="s">
        <v>500</v>
      </c>
      <c r="D180" s="154">
        <v>31386350</v>
      </c>
      <c r="E180" s="154">
        <v>31386350</v>
      </c>
      <c r="F180" s="154">
        <v>0</v>
      </c>
    </row>
    <row r="181" spans="3:6">
      <c r="C181" s="60" t="s">
        <v>501</v>
      </c>
      <c r="D181" s="154">
        <v>10982339</v>
      </c>
      <c r="E181" s="154">
        <v>3101768</v>
      </c>
      <c r="F181" s="154">
        <v>0</v>
      </c>
    </row>
    <row r="182" spans="3:6">
      <c r="C182" s="60" t="s">
        <v>502</v>
      </c>
      <c r="D182" s="154">
        <v>4040505</v>
      </c>
      <c r="E182" s="154">
        <v>3825170</v>
      </c>
      <c r="F182" s="154">
        <v>0</v>
      </c>
    </row>
    <row r="183" spans="3:6">
      <c r="C183" s="60" t="s">
        <v>503</v>
      </c>
      <c r="D183" s="154">
        <v>19093002</v>
      </c>
      <c r="E183" s="154">
        <v>5000000</v>
      </c>
      <c r="F183" s="154">
        <v>0</v>
      </c>
    </row>
    <row r="184" spans="3:6">
      <c r="C184" s="60" t="s">
        <v>504</v>
      </c>
      <c r="D184" s="154">
        <v>6768144</v>
      </c>
      <c r="E184" s="154">
        <v>114998.42</v>
      </c>
      <c r="F184" s="154">
        <v>0</v>
      </c>
    </row>
    <row r="185" spans="3:6">
      <c r="C185" s="60" t="s">
        <v>505</v>
      </c>
      <c r="D185" s="154">
        <v>1415865</v>
      </c>
      <c r="E185" s="154">
        <v>108048</v>
      </c>
      <c r="F185" s="154">
        <v>0</v>
      </c>
    </row>
    <row r="186" spans="3:6">
      <c r="C186" s="60" t="s">
        <v>506</v>
      </c>
      <c r="D186" s="154">
        <v>3468356</v>
      </c>
      <c r="E186" s="154">
        <v>112893.51</v>
      </c>
      <c r="F186" s="154">
        <v>0</v>
      </c>
    </row>
    <row r="187" spans="3:6">
      <c r="C187" s="60" t="s">
        <v>507</v>
      </c>
      <c r="D187" s="154">
        <v>19003156</v>
      </c>
      <c r="E187" s="154">
        <v>3229890</v>
      </c>
      <c r="F187" s="154">
        <v>2618067.38</v>
      </c>
    </row>
    <row r="188" spans="3:6">
      <c r="C188" s="60" t="s">
        <v>508</v>
      </c>
      <c r="D188" s="154">
        <v>9730988</v>
      </c>
      <c r="E188" s="154">
        <v>9084984</v>
      </c>
      <c r="F188" s="154">
        <v>6439545.9400000004</v>
      </c>
    </row>
    <row r="189" spans="3:6">
      <c r="C189" s="60" t="s">
        <v>509</v>
      </c>
      <c r="D189" s="154">
        <v>36143668</v>
      </c>
      <c r="E189" s="154">
        <v>140297610.21000001</v>
      </c>
      <c r="F189" s="154">
        <v>136811330.50999999</v>
      </c>
    </row>
    <row r="190" spans="3:6">
      <c r="C190" s="60" t="s">
        <v>510</v>
      </c>
      <c r="D190" s="154">
        <v>5922790</v>
      </c>
      <c r="E190" s="154">
        <v>4527333</v>
      </c>
      <c r="F190" s="154">
        <v>2962217.17</v>
      </c>
    </row>
    <row r="191" spans="3:6">
      <c r="C191" s="60" t="s">
        <v>1901</v>
      </c>
      <c r="D191" s="154">
        <v>0</v>
      </c>
      <c r="E191" s="154">
        <v>3723632</v>
      </c>
      <c r="F191" s="154">
        <v>0</v>
      </c>
    </row>
    <row r="192" spans="3:6">
      <c r="C192" s="60" t="s">
        <v>511</v>
      </c>
      <c r="D192" s="154">
        <v>2433363</v>
      </c>
      <c r="E192" s="154">
        <v>1572024</v>
      </c>
      <c r="F192" s="154">
        <v>0</v>
      </c>
    </row>
    <row r="193" spans="3:6">
      <c r="C193" s="60" t="s">
        <v>512</v>
      </c>
      <c r="D193" s="154">
        <v>20000000</v>
      </c>
      <c r="E193" s="154">
        <v>1000000</v>
      </c>
      <c r="F193" s="154">
        <v>0</v>
      </c>
    </row>
    <row r="194" spans="3:6">
      <c r="C194" s="60" t="s">
        <v>513</v>
      </c>
      <c r="D194" s="154">
        <v>20685034</v>
      </c>
      <c r="E194" s="154">
        <v>9566924</v>
      </c>
      <c r="F194" s="154">
        <v>0</v>
      </c>
    </row>
    <row r="195" spans="3:6">
      <c r="C195" s="60" t="s">
        <v>514</v>
      </c>
      <c r="D195" s="154">
        <v>2433461</v>
      </c>
      <c r="E195" s="154">
        <v>110049</v>
      </c>
      <c r="F195" s="154">
        <v>0</v>
      </c>
    </row>
    <row r="196" spans="3:6">
      <c r="C196" s="60" t="s">
        <v>515</v>
      </c>
      <c r="D196" s="154">
        <v>21589475</v>
      </c>
      <c r="E196" s="154">
        <v>1000000</v>
      </c>
      <c r="F196" s="154">
        <v>0</v>
      </c>
    </row>
    <row r="197" spans="3:6">
      <c r="C197" s="60" t="s">
        <v>1939</v>
      </c>
      <c r="D197" s="154">
        <v>0</v>
      </c>
      <c r="E197" s="154">
        <v>10147934</v>
      </c>
      <c r="F197" s="154">
        <v>7645084.6100000003</v>
      </c>
    </row>
    <row r="198" spans="3:6">
      <c r="C198" s="60" t="s">
        <v>1870</v>
      </c>
      <c r="D198" s="154">
        <v>0</v>
      </c>
      <c r="E198" s="154">
        <v>3172169</v>
      </c>
      <c r="F198" s="154">
        <v>0</v>
      </c>
    </row>
    <row r="199" spans="3:6">
      <c r="C199" s="60" t="s">
        <v>516</v>
      </c>
      <c r="D199" s="154">
        <v>76325759</v>
      </c>
      <c r="E199" s="154">
        <v>146280464</v>
      </c>
      <c r="F199" s="154">
        <v>145500764.22</v>
      </c>
    </row>
    <row r="200" spans="3:6">
      <c r="C200" s="60" t="s">
        <v>517</v>
      </c>
      <c r="D200" s="154">
        <v>32164869</v>
      </c>
      <c r="E200" s="154">
        <v>28016616</v>
      </c>
      <c r="F200" s="154">
        <v>27976161.32</v>
      </c>
    </row>
    <row r="201" spans="3:6">
      <c r="C201" s="60" t="s">
        <v>518</v>
      </c>
      <c r="D201" s="154">
        <v>0</v>
      </c>
      <c r="E201" s="154">
        <v>2597192.66</v>
      </c>
      <c r="F201" s="154">
        <v>2587259.5499999998</v>
      </c>
    </row>
    <row r="202" spans="3:6">
      <c r="C202" s="60" t="s">
        <v>519</v>
      </c>
      <c r="D202" s="154">
        <v>55847966</v>
      </c>
      <c r="E202" s="154">
        <v>189430367</v>
      </c>
      <c r="F202" s="154">
        <v>189293841.99000001</v>
      </c>
    </row>
    <row r="203" spans="3:6">
      <c r="C203" s="60" t="s">
        <v>520</v>
      </c>
      <c r="D203" s="154">
        <v>2291849</v>
      </c>
      <c r="E203" s="154">
        <v>2291849.91</v>
      </c>
      <c r="F203" s="154">
        <v>0</v>
      </c>
    </row>
    <row r="204" spans="3:6">
      <c r="C204" s="112" t="s">
        <v>324</v>
      </c>
      <c r="D204" s="154">
        <v>65353263</v>
      </c>
      <c r="E204" s="154">
        <v>45000000</v>
      </c>
      <c r="F204" s="154">
        <v>44999999.359999999</v>
      </c>
    </row>
    <row r="205" spans="3:6">
      <c r="C205" s="60" t="s">
        <v>521</v>
      </c>
      <c r="D205" s="154">
        <v>65353263</v>
      </c>
      <c r="E205" s="154">
        <v>45000000</v>
      </c>
      <c r="F205" s="154">
        <v>44999999.359999999</v>
      </c>
    </row>
    <row r="206" spans="3:6">
      <c r="C206" s="68" t="s">
        <v>329</v>
      </c>
      <c r="D206" s="170">
        <v>1994538093</v>
      </c>
      <c r="E206" s="170">
        <v>1203774874.3499999</v>
      </c>
      <c r="F206" s="170">
        <v>774597976.51999998</v>
      </c>
    </row>
    <row r="207" spans="3:6">
      <c r="C207" s="112" t="s">
        <v>323</v>
      </c>
      <c r="D207" s="154">
        <v>1543538092</v>
      </c>
      <c r="E207" s="154">
        <v>1049738149.79</v>
      </c>
      <c r="F207" s="154">
        <v>695014387.5</v>
      </c>
    </row>
    <row r="208" spans="3:6">
      <c r="C208" s="60" t="s">
        <v>522</v>
      </c>
      <c r="D208" s="154">
        <v>18972995</v>
      </c>
      <c r="E208" s="154">
        <v>32824665</v>
      </c>
      <c r="F208" s="154">
        <v>32824664.140000001</v>
      </c>
    </row>
    <row r="209" spans="3:6">
      <c r="C209" s="60" t="s">
        <v>1987</v>
      </c>
      <c r="D209" s="154">
        <v>0</v>
      </c>
      <c r="E209" s="154">
        <v>17682490.199999999</v>
      </c>
      <c r="F209" s="154">
        <v>0</v>
      </c>
    </row>
    <row r="210" spans="3:6">
      <c r="C210" s="60" t="s">
        <v>523</v>
      </c>
      <c r="D210" s="154">
        <v>20000000</v>
      </c>
      <c r="E210" s="154">
        <v>25000958</v>
      </c>
      <c r="F210" s="154">
        <v>1879957.79</v>
      </c>
    </row>
    <row r="211" spans="3:6">
      <c r="C211" s="60" t="s">
        <v>524</v>
      </c>
      <c r="D211" s="154">
        <v>77083282</v>
      </c>
      <c r="E211" s="154">
        <v>57445048</v>
      </c>
      <c r="F211" s="154">
        <v>57360867.990000002</v>
      </c>
    </row>
    <row r="212" spans="3:6">
      <c r="C212" s="60" t="s">
        <v>525</v>
      </c>
      <c r="D212" s="154">
        <v>0</v>
      </c>
      <c r="E212" s="154">
        <v>4773500</v>
      </c>
      <c r="F212" s="154">
        <v>4773499.3099999996</v>
      </c>
    </row>
    <row r="213" spans="3:6">
      <c r="C213" s="60" t="s">
        <v>526</v>
      </c>
      <c r="D213" s="154">
        <v>8195408</v>
      </c>
      <c r="E213" s="154">
        <v>13323637</v>
      </c>
      <c r="F213" s="154">
        <v>0</v>
      </c>
    </row>
    <row r="214" spans="3:6">
      <c r="C214" s="60" t="s">
        <v>527</v>
      </c>
      <c r="D214" s="154">
        <v>57646988</v>
      </c>
      <c r="E214" s="154">
        <v>39748913</v>
      </c>
      <c r="F214" s="154">
        <v>39566122</v>
      </c>
    </row>
    <row r="215" spans="3:6">
      <c r="C215" s="60" t="s">
        <v>528</v>
      </c>
      <c r="D215" s="154">
        <v>82480910</v>
      </c>
      <c r="E215" s="154">
        <v>0</v>
      </c>
      <c r="F215" s="154">
        <v>0</v>
      </c>
    </row>
    <row r="216" spans="3:6">
      <c r="C216" s="60" t="s">
        <v>529</v>
      </c>
      <c r="D216" s="154">
        <v>1000000</v>
      </c>
      <c r="E216" s="154">
        <v>0</v>
      </c>
      <c r="F216" s="154">
        <v>0</v>
      </c>
    </row>
    <row r="217" spans="3:6">
      <c r="C217" s="60" t="s">
        <v>530</v>
      </c>
      <c r="D217" s="154">
        <v>5789992</v>
      </c>
      <c r="E217" s="154">
        <v>5789992</v>
      </c>
      <c r="F217" s="154">
        <v>2476284.38</v>
      </c>
    </row>
    <row r="218" spans="3:6">
      <c r="C218" s="60" t="s">
        <v>531</v>
      </c>
      <c r="D218" s="154">
        <v>35822391</v>
      </c>
      <c r="E218" s="154">
        <v>770217.47</v>
      </c>
      <c r="F218" s="154">
        <v>0</v>
      </c>
    </row>
    <row r="219" spans="3:6">
      <c r="C219" s="60" t="s">
        <v>532</v>
      </c>
      <c r="D219" s="154">
        <v>100000000</v>
      </c>
      <c r="E219" s="154">
        <v>10000000</v>
      </c>
      <c r="F219" s="154">
        <v>1634471.33</v>
      </c>
    </row>
    <row r="220" spans="3:6">
      <c r="C220" s="60" t="s">
        <v>533</v>
      </c>
      <c r="D220" s="154">
        <v>780209</v>
      </c>
      <c r="E220" s="154">
        <v>0</v>
      </c>
      <c r="F220" s="154">
        <v>0</v>
      </c>
    </row>
    <row r="221" spans="3:6">
      <c r="C221" s="60" t="s">
        <v>534</v>
      </c>
      <c r="D221" s="154">
        <v>1256445</v>
      </c>
      <c r="E221" s="154">
        <v>107351</v>
      </c>
      <c r="F221" s="154">
        <v>0</v>
      </c>
    </row>
    <row r="222" spans="3:6">
      <c r="C222" s="60" t="s">
        <v>535</v>
      </c>
      <c r="D222" s="154">
        <v>10611201</v>
      </c>
      <c r="E222" s="154">
        <v>119581.54</v>
      </c>
      <c r="F222" s="154">
        <v>0</v>
      </c>
    </row>
    <row r="223" spans="3:6">
      <c r="C223" s="60" t="s">
        <v>536</v>
      </c>
      <c r="D223" s="154">
        <v>10611201</v>
      </c>
      <c r="E223" s="154">
        <v>119581.54</v>
      </c>
      <c r="F223" s="154">
        <v>0</v>
      </c>
    </row>
    <row r="224" spans="3:6">
      <c r="C224" s="60" t="s">
        <v>537</v>
      </c>
      <c r="D224" s="154">
        <v>11762182</v>
      </c>
      <c r="E224" s="154">
        <v>111161.9</v>
      </c>
      <c r="F224" s="154">
        <v>0</v>
      </c>
    </row>
    <row r="225" spans="3:6">
      <c r="C225" s="60" t="s">
        <v>538</v>
      </c>
      <c r="D225" s="154">
        <v>2411805</v>
      </c>
      <c r="E225" s="154">
        <v>1550466</v>
      </c>
      <c r="F225" s="154">
        <v>1550400.06</v>
      </c>
    </row>
    <row r="226" spans="3:6">
      <c r="C226" s="60" t="s">
        <v>539</v>
      </c>
      <c r="D226" s="154">
        <v>4364944</v>
      </c>
      <c r="E226" s="154">
        <v>500000</v>
      </c>
      <c r="F226" s="154">
        <v>0</v>
      </c>
    </row>
    <row r="227" spans="3:6">
      <c r="C227" s="60" t="s">
        <v>540</v>
      </c>
      <c r="D227" s="154">
        <v>4364944</v>
      </c>
      <c r="E227" s="154">
        <v>2360561</v>
      </c>
      <c r="F227" s="154">
        <v>2278786.87</v>
      </c>
    </row>
    <row r="228" spans="3:6">
      <c r="C228" s="60" t="s">
        <v>541</v>
      </c>
      <c r="D228" s="154">
        <v>2035527</v>
      </c>
      <c r="E228" s="154">
        <v>7600523</v>
      </c>
      <c r="F228" s="154">
        <v>6051044.7300000004</v>
      </c>
    </row>
    <row r="229" spans="3:6">
      <c r="C229" s="60" t="s">
        <v>542</v>
      </c>
      <c r="D229" s="154">
        <v>4303741</v>
      </c>
      <c r="E229" s="154">
        <v>15600000</v>
      </c>
      <c r="F229" s="154">
        <v>8011297.5800000001</v>
      </c>
    </row>
    <row r="230" spans="3:6">
      <c r="C230" s="60" t="s">
        <v>543</v>
      </c>
      <c r="D230" s="154">
        <v>9546252</v>
      </c>
      <c r="E230" s="154">
        <v>8900248</v>
      </c>
      <c r="F230" s="154">
        <v>8886110.0800000001</v>
      </c>
    </row>
    <row r="231" spans="3:6">
      <c r="C231" s="60" t="s">
        <v>544</v>
      </c>
      <c r="D231" s="154">
        <v>5468175</v>
      </c>
      <c r="E231" s="154">
        <v>1058237</v>
      </c>
      <c r="F231" s="154">
        <v>997000</v>
      </c>
    </row>
    <row r="232" spans="3:6">
      <c r="C232" s="60" t="s">
        <v>545</v>
      </c>
      <c r="D232" s="154">
        <v>9754400</v>
      </c>
      <c r="E232" s="154">
        <v>109300.33</v>
      </c>
      <c r="F232" s="154">
        <v>0</v>
      </c>
    </row>
    <row r="233" spans="3:6">
      <c r="C233" s="60" t="s">
        <v>546</v>
      </c>
      <c r="D233" s="154">
        <v>68386280</v>
      </c>
      <c r="E233" s="154">
        <v>386280</v>
      </c>
      <c r="F233" s="154">
        <v>0</v>
      </c>
    </row>
    <row r="234" spans="3:6">
      <c r="C234" s="60" t="s">
        <v>547</v>
      </c>
      <c r="D234" s="154">
        <v>12217662</v>
      </c>
      <c r="E234" s="154">
        <v>115717</v>
      </c>
      <c r="F234" s="154">
        <v>0</v>
      </c>
    </row>
    <row r="235" spans="3:6">
      <c r="C235" s="60" t="s">
        <v>548</v>
      </c>
      <c r="D235" s="154">
        <v>49999368</v>
      </c>
      <c r="E235" s="154">
        <v>46236148</v>
      </c>
      <c r="F235" s="154">
        <v>45504908.659999996</v>
      </c>
    </row>
    <row r="236" spans="3:6">
      <c r="C236" s="60" t="s">
        <v>549</v>
      </c>
      <c r="D236" s="154">
        <v>9754400</v>
      </c>
      <c r="E236" s="154">
        <v>109300.33</v>
      </c>
      <c r="F236" s="154">
        <v>0</v>
      </c>
    </row>
    <row r="237" spans="3:6">
      <c r="C237" s="60" t="s">
        <v>550</v>
      </c>
      <c r="D237" s="154">
        <v>9754400</v>
      </c>
      <c r="E237" s="154">
        <v>109300.33</v>
      </c>
      <c r="F237" s="154">
        <v>0</v>
      </c>
    </row>
    <row r="238" spans="3:6">
      <c r="C238" s="60" t="s">
        <v>551</v>
      </c>
      <c r="D238" s="154">
        <v>4114177</v>
      </c>
      <c r="E238" s="154">
        <v>3898842</v>
      </c>
      <c r="F238" s="154">
        <v>0</v>
      </c>
    </row>
    <row r="239" spans="3:6">
      <c r="C239" s="60" t="s">
        <v>552</v>
      </c>
      <c r="D239" s="154">
        <v>25000000</v>
      </c>
      <c r="E239" s="154">
        <v>68484605.150000006</v>
      </c>
      <c r="F239" s="154">
        <v>44259803.149999999</v>
      </c>
    </row>
    <row r="240" spans="3:6">
      <c r="C240" s="60" t="s">
        <v>553</v>
      </c>
      <c r="D240" s="154">
        <v>9618926</v>
      </c>
      <c r="E240" s="154">
        <v>6301647</v>
      </c>
      <c r="F240" s="154">
        <v>0</v>
      </c>
    </row>
    <row r="241" spans="3:6">
      <c r="C241" s="60" t="s">
        <v>554</v>
      </c>
      <c r="D241" s="154">
        <v>4114177</v>
      </c>
      <c r="E241" s="154">
        <v>500000</v>
      </c>
      <c r="F241" s="154">
        <v>0</v>
      </c>
    </row>
    <row r="242" spans="3:6">
      <c r="C242" s="60" t="s">
        <v>555</v>
      </c>
      <c r="D242" s="154">
        <v>299768860</v>
      </c>
      <c r="E242" s="154">
        <v>197573212</v>
      </c>
      <c r="F242" s="154">
        <v>2826315.98</v>
      </c>
    </row>
    <row r="243" spans="3:6">
      <c r="C243" s="60" t="s">
        <v>556</v>
      </c>
      <c r="D243" s="154">
        <v>5969519</v>
      </c>
      <c r="E243" s="154">
        <v>1500000</v>
      </c>
      <c r="F243" s="154">
        <v>0</v>
      </c>
    </row>
    <row r="244" spans="3:6">
      <c r="C244" s="60" t="s">
        <v>557</v>
      </c>
      <c r="D244" s="154">
        <v>31500000</v>
      </c>
      <c r="E244" s="154">
        <v>10000000</v>
      </c>
      <c r="F244" s="154">
        <v>9505179.5399999991</v>
      </c>
    </row>
    <row r="245" spans="3:6">
      <c r="C245" s="60" t="s">
        <v>558</v>
      </c>
      <c r="D245" s="154">
        <v>3730008</v>
      </c>
      <c r="E245" s="154">
        <v>2868669</v>
      </c>
      <c r="F245" s="154">
        <v>0</v>
      </c>
    </row>
    <row r="246" spans="3:6">
      <c r="C246" s="60" t="s">
        <v>559</v>
      </c>
      <c r="D246" s="154">
        <v>97182538</v>
      </c>
      <c r="E246" s="154">
        <v>98483218</v>
      </c>
      <c r="F246" s="154">
        <v>96835129.409999996</v>
      </c>
    </row>
    <row r="247" spans="3:6">
      <c r="C247" s="60" t="s">
        <v>560</v>
      </c>
      <c r="D247" s="154">
        <v>10000000</v>
      </c>
      <c r="E247" s="154">
        <v>5000000</v>
      </c>
      <c r="F247" s="154">
        <v>0</v>
      </c>
    </row>
    <row r="248" spans="3:6">
      <c r="C248" s="60" t="s">
        <v>561</v>
      </c>
      <c r="D248" s="154">
        <v>5000000</v>
      </c>
      <c r="E248" s="154">
        <v>5000000</v>
      </c>
      <c r="F248" s="154">
        <v>5000000</v>
      </c>
    </row>
    <row r="249" spans="3:6">
      <c r="C249" s="60" t="s">
        <v>562</v>
      </c>
      <c r="D249" s="154">
        <v>40765042</v>
      </c>
      <c r="E249" s="154">
        <v>37423114</v>
      </c>
      <c r="F249" s="154">
        <v>37423114</v>
      </c>
    </row>
    <row r="250" spans="3:6">
      <c r="C250" s="60" t="s">
        <v>563</v>
      </c>
      <c r="D250" s="154">
        <v>14527129</v>
      </c>
      <c r="E250" s="154">
        <v>4051960</v>
      </c>
      <c r="F250" s="154">
        <v>0</v>
      </c>
    </row>
    <row r="251" spans="3:6">
      <c r="C251" s="60" t="s">
        <v>564</v>
      </c>
      <c r="D251" s="154">
        <v>5000000</v>
      </c>
      <c r="E251" s="154">
        <v>5000000</v>
      </c>
      <c r="F251" s="154">
        <v>5000000</v>
      </c>
    </row>
    <row r="252" spans="3:6">
      <c r="C252" s="60" t="s">
        <v>565</v>
      </c>
      <c r="D252" s="154">
        <v>5507427</v>
      </c>
      <c r="E252" s="154">
        <v>507427</v>
      </c>
      <c r="F252" s="154">
        <v>0</v>
      </c>
    </row>
    <row r="253" spans="3:6">
      <c r="C253" s="60" t="s">
        <v>566</v>
      </c>
      <c r="D253" s="154">
        <v>54873628</v>
      </c>
      <c r="E253" s="154">
        <v>49689340</v>
      </c>
      <c r="F253" s="154">
        <v>48838397.649999999</v>
      </c>
    </row>
    <row r="254" spans="3:6">
      <c r="C254" s="60" t="s">
        <v>567</v>
      </c>
      <c r="D254" s="154">
        <v>5000000</v>
      </c>
      <c r="E254" s="154">
        <v>5511000</v>
      </c>
      <c r="F254" s="154">
        <v>5500000</v>
      </c>
    </row>
    <row r="255" spans="3:6">
      <c r="C255" s="60" t="s">
        <v>568</v>
      </c>
      <c r="D255" s="154">
        <v>5000000</v>
      </c>
      <c r="E255" s="154">
        <v>0</v>
      </c>
      <c r="F255" s="154">
        <v>0</v>
      </c>
    </row>
    <row r="256" spans="3:6">
      <c r="C256" s="60" t="s">
        <v>569</v>
      </c>
      <c r="D256" s="154">
        <v>5000000</v>
      </c>
      <c r="E256" s="154">
        <v>5000000</v>
      </c>
      <c r="F256" s="154">
        <v>0</v>
      </c>
    </row>
    <row r="257" spans="3:6">
      <c r="C257" s="60" t="s">
        <v>570</v>
      </c>
      <c r="D257" s="154">
        <v>89300116</v>
      </c>
      <c r="E257" s="154">
        <v>81550780</v>
      </c>
      <c r="F257" s="154">
        <v>81136771.219999999</v>
      </c>
    </row>
    <row r="258" spans="3:6">
      <c r="C258" s="60" t="s">
        <v>571</v>
      </c>
      <c r="D258" s="154">
        <v>48148600</v>
      </c>
      <c r="E258" s="154">
        <v>44098250</v>
      </c>
      <c r="F258" s="154">
        <v>43405292.380000003</v>
      </c>
    </row>
    <row r="259" spans="3:6">
      <c r="C259" s="60" t="s">
        <v>572</v>
      </c>
      <c r="D259" s="154">
        <v>30749922</v>
      </c>
      <c r="E259" s="154">
        <v>21742518</v>
      </c>
      <c r="F259" s="154">
        <v>21729316.16</v>
      </c>
    </row>
    <row r="260" spans="3:6">
      <c r="C260" s="60" t="s">
        <v>573</v>
      </c>
      <c r="D260" s="154">
        <v>79059020</v>
      </c>
      <c r="E260" s="154">
        <v>72299898</v>
      </c>
      <c r="F260" s="154">
        <v>72204393.829999998</v>
      </c>
    </row>
    <row r="261" spans="3:6">
      <c r="C261" s="60" t="s">
        <v>1871</v>
      </c>
      <c r="D261" s="154">
        <v>0</v>
      </c>
      <c r="E261" s="154">
        <v>10300000</v>
      </c>
      <c r="F261" s="154">
        <v>4030237.37</v>
      </c>
    </row>
    <row r="262" spans="3:6">
      <c r="C262" s="60" t="s">
        <v>574</v>
      </c>
      <c r="D262" s="154">
        <v>27039993</v>
      </c>
      <c r="E262" s="154">
        <v>20000000</v>
      </c>
      <c r="F262" s="154">
        <v>3525021.89</v>
      </c>
    </row>
    <row r="263" spans="3:6">
      <c r="C263" s="60" t="s">
        <v>575</v>
      </c>
      <c r="D263" s="154">
        <v>1941168</v>
      </c>
      <c r="E263" s="154">
        <v>0</v>
      </c>
      <c r="F263" s="154">
        <v>0</v>
      </c>
    </row>
    <row r="264" spans="3:6">
      <c r="C264" s="60" t="s">
        <v>576</v>
      </c>
      <c r="D264" s="154">
        <v>498000</v>
      </c>
      <c r="E264" s="154">
        <v>250247</v>
      </c>
      <c r="F264" s="154">
        <v>0</v>
      </c>
    </row>
    <row r="265" spans="3:6">
      <c r="C265" s="60" t="s">
        <v>577</v>
      </c>
      <c r="D265" s="154">
        <v>754740</v>
      </c>
      <c r="E265" s="154">
        <v>250245</v>
      </c>
      <c r="F265" s="154">
        <v>0</v>
      </c>
    </row>
    <row r="266" spans="3:6">
      <c r="C266" s="112" t="s">
        <v>324</v>
      </c>
      <c r="D266" s="154">
        <v>451000001</v>
      </c>
      <c r="E266" s="154">
        <v>154036724.56</v>
      </c>
      <c r="F266" s="154">
        <v>79583589.020000011</v>
      </c>
    </row>
    <row r="267" spans="3:6">
      <c r="C267" s="60" t="s">
        <v>578</v>
      </c>
      <c r="D267" s="154">
        <v>1000000</v>
      </c>
      <c r="E267" s="154">
        <v>966600</v>
      </c>
      <c r="F267" s="154">
        <v>966580</v>
      </c>
    </row>
    <row r="268" spans="3:6">
      <c r="C268" s="60" t="s">
        <v>579</v>
      </c>
      <c r="D268" s="154">
        <v>450000001</v>
      </c>
      <c r="E268" s="154">
        <v>153070124.56</v>
      </c>
      <c r="F268" s="154">
        <v>78617009.020000011</v>
      </c>
    </row>
    <row r="269" spans="3:6">
      <c r="C269" s="68" t="s">
        <v>330</v>
      </c>
      <c r="D269" s="170">
        <v>1570957495</v>
      </c>
      <c r="E269" s="170">
        <v>1777466465.8200002</v>
      </c>
      <c r="F269" s="170">
        <v>1355823016.2599998</v>
      </c>
    </row>
    <row r="270" spans="3:6">
      <c r="C270" s="112" t="s">
        <v>323</v>
      </c>
      <c r="D270" s="154">
        <v>1570957495</v>
      </c>
      <c r="E270" s="154">
        <v>1777466465.8200002</v>
      </c>
      <c r="F270" s="154">
        <v>1355823016.2599998</v>
      </c>
    </row>
    <row r="271" spans="3:6">
      <c r="C271" s="60" t="s">
        <v>580</v>
      </c>
      <c r="D271" s="154">
        <v>5000000</v>
      </c>
      <c r="E271" s="154">
        <v>2569051</v>
      </c>
      <c r="F271" s="154">
        <v>0</v>
      </c>
    </row>
    <row r="272" spans="3:6">
      <c r="C272" s="60" t="s">
        <v>581</v>
      </c>
      <c r="D272" s="154">
        <v>1000000000</v>
      </c>
      <c r="E272" s="154">
        <v>1000000000</v>
      </c>
      <c r="F272" s="154">
        <v>690515980.75999999</v>
      </c>
    </row>
    <row r="273" spans="3:6">
      <c r="C273" s="60" t="s">
        <v>1872</v>
      </c>
      <c r="D273" s="154">
        <v>0</v>
      </c>
      <c r="E273" s="154">
        <v>16974261.609999999</v>
      </c>
      <c r="F273" s="154">
        <v>7476374.7000000002</v>
      </c>
    </row>
    <row r="274" spans="3:6">
      <c r="C274" s="60" t="s">
        <v>582</v>
      </c>
      <c r="D274" s="154">
        <v>25000000</v>
      </c>
      <c r="E274" s="154">
        <v>126000000</v>
      </c>
      <c r="F274" s="154">
        <v>125596923.89</v>
      </c>
    </row>
    <row r="275" spans="3:6">
      <c r="C275" s="60" t="s">
        <v>583</v>
      </c>
      <c r="D275" s="154">
        <v>35000000</v>
      </c>
      <c r="E275" s="154">
        <v>56816635</v>
      </c>
      <c r="F275" s="154">
        <v>55554853.079999998</v>
      </c>
    </row>
    <row r="276" spans="3:6">
      <c r="C276" s="60" t="s">
        <v>1873</v>
      </c>
      <c r="D276" s="154">
        <v>0</v>
      </c>
      <c r="E276" s="154">
        <v>3100000</v>
      </c>
      <c r="F276" s="154">
        <v>1915389.62</v>
      </c>
    </row>
    <row r="277" spans="3:6">
      <c r="C277" s="60" t="s">
        <v>584</v>
      </c>
      <c r="D277" s="154">
        <v>42776437</v>
      </c>
      <c r="E277" s="154">
        <v>35781503</v>
      </c>
      <c r="F277" s="154">
        <v>35781503</v>
      </c>
    </row>
    <row r="278" spans="3:6">
      <c r="C278" s="60" t="s">
        <v>585</v>
      </c>
      <c r="D278" s="154">
        <v>1256445</v>
      </c>
      <c r="E278" s="154">
        <v>1500000</v>
      </c>
      <c r="F278" s="154">
        <v>1500000</v>
      </c>
    </row>
    <row r="279" spans="3:6">
      <c r="C279" s="60" t="s">
        <v>586</v>
      </c>
      <c r="D279" s="154">
        <v>2035527</v>
      </c>
      <c r="E279" s="154">
        <v>3500000</v>
      </c>
      <c r="F279" s="154">
        <v>1863448.47</v>
      </c>
    </row>
    <row r="280" spans="3:6">
      <c r="C280" s="60" t="s">
        <v>587</v>
      </c>
      <c r="D280" s="154">
        <v>43642562</v>
      </c>
      <c r="E280" s="154">
        <v>29213242</v>
      </c>
      <c r="F280" s="154">
        <v>29212662.809999999</v>
      </c>
    </row>
    <row r="281" spans="3:6">
      <c r="C281" s="60" t="s">
        <v>588</v>
      </c>
      <c r="D281" s="154">
        <v>1615107</v>
      </c>
      <c r="E281" s="154">
        <v>1184438</v>
      </c>
      <c r="F281" s="154">
        <v>0</v>
      </c>
    </row>
    <row r="282" spans="3:6">
      <c r="C282" s="60" t="s">
        <v>589</v>
      </c>
      <c r="D282" s="154">
        <v>65000000</v>
      </c>
      <c r="E282" s="154">
        <v>60600600</v>
      </c>
      <c r="F282" s="154">
        <v>27379302.170000002</v>
      </c>
    </row>
    <row r="283" spans="3:6">
      <c r="C283" s="60" t="s">
        <v>590</v>
      </c>
      <c r="D283" s="154">
        <v>31702983</v>
      </c>
      <c r="E283" s="154">
        <v>25382486</v>
      </c>
      <c r="F283" s="154">
        <v>25286365</v>
      </c>
    </row>
    <row r="284" spans="3:6">
      <c r="C284" s="60" t="s">
        <v>591</v>
      </c>
      <c r="D284" s="154">
        <v>40450972</v>
      </c>
      <c r="E284" s="154">
        <v>32430202</v>
      </c>
      <c r="F284" s="154">
        <v>32324844.920000002</v>
      </c>
    </row>
    <row r="285" spans="3:6">
      <c r="C285" s="60" t="s">
        <v>592</v>
      </c>
      <c r="D285" s="154">
        <v>10928434</v>
      </c>
      <c r="E285" s="154">
        <v>5360137</v>
      </c>
      <c r="F285" s="154">
        <v>0</v>
      </c>
    </row>
    <row r="286" spans="3:6">
      <c r="C286" s="60" t="s">
        <v>1940</v>
      </c>
      <c r="D286" s="154">
        <v>0</v>
      </c>
      <c r="E286" s="154">
        <v>28000000</v>
      </c>
      <c r="F286" s="154">
        <v>11387479.529999999</v>
      </c>
    </row>
    <row r="287" spans="3:6">
      <c r="C287" s="60" t="s">
        <v>593</v>
      </c>
      <c r="D287" s="154">
        <v>10000000</v>
      </c>
      <c r="E287" s="154">
        <v>15000000</v>
      </c>
      <c r="F287" s="154">
        <v>13161709.689999999</v>
      </c>
    </row>
    <row r="288" spans="3:6">
      <c r="C288" s="60" t="s">
        <v>594</v>
      </c>
      <c r="D288" s="154">
        <v>5000000</v>
      </c>
      <c r="E288" s="154">
        <v>11291442</v>
      </c>
      <c r="F288" s="154">
        <v>7049722.9800000004</v>
      </c>
    </row>
    <row r="289" spans="3:6">
      <c r="C289" s="60" t="s">
        <v>595</v>
      </c>
      <c r="D289" s="154">
        <v>1083448</v>
      </c>
      <c r="E289" s="154">
        <v>652779</v>
      </c>
      <c r="F289" s="154">
        <v>652000</v>
      </c>
    </row>
    <row r="290" spans="3:6">
      <c r="C290" s="60" t="s">
        <v>596</v>
      </c>
      <c r="D290" s="154">
        <v>763869</v>
      </c>
      <c r="E290" s="154">
        <v>548534</v>
      </c>
      <c r="F290" s="154">
        <v>548000</v>
      </c>
    </row>
    <row r="291" spans="3:6">
      <c r="C291" s="60" t="s">
        <v>597</v>
      </c>
      <c r="D291" s="154">
        <v>1552536</v>
      </c>
      <c r="E291" s="154">
        <v>1121867</v>
      </c>
      <c r="F291" s="154">
        <v>0</v>
      </c>
    </row>
    <row r="292" spans="3:6">
      <c r="C292" s="60" t="s">
        <v>598</v>
      </c>
      <c r="D292" s="154">
        <v>42609614</v>
      </c>
      <c r="E292" s="154">
        <v>116117</v>
      </c>
      <c r="F292" s="154">
        <v>0</v>
      </c>
    </row>
    <row r="293" spans="3:6">
      <c r="C293" s="60" t="s">
        <v>599</v>
      </c>
      <c r="D293" s="154">
        <v>7040167</v>
      </c>
      <c r="E293" s="154">
        <v>4016066.8</v>
      </c>
      <c r="F293" s="154">
        <v>0</v>
      </c>
    </row>
    <row r="294" spans="3:6">
      <c r="C294" s="60" t="s">
        <v>600</v>
      </c>
      <c r="D294" s="154">
        <v>30011676</v>
      </c>
      <c r="E294" s="154">
        <v>22768189</v>
      </c>
      <c r="F294" s="154">
        <v>22760391</v>
      </c>
    </row>
    <row r="295" spans="3:6">
      <c r="C295" s="60" t="s">
        <v>1988</v>
      </c>
      <c r="D295" s="154">
        <v>0</v>
      </c>
      <c r="E295" s="154">
        <v>4221894.4000000004</v>
      </c>
      <c r="F295" s="154">
        <v>0</v>
      </c>
    </row>
    <row r="296" spans="3:6">
      <c r="C296" s="60" t="s">
        <v>601</v>
      </c>
      <c r="D296" s="154">
        <v>168487718</v>
      </c>
      <c r="E296" s="154">
        <v>289317021.00999999</v>
      </c>
      <c r="F296" s="154">
        <v>265856064.63999999</v>
      </c>
    </row>
    <row r="297" spans="3:6">
      <c r="C297" s="68" t="s">
        <v>331</v>
      </c>
      <c r="D297" s="170">
        <v>2226093904</v>
      </c>
      <c r="E297" s="170">
        <v>3791401548.52</v>
      </c>
      <c r="F297" s="170">
        <v>3229227507.1999998</v>
      </c>
    </row>
    <row r="298" spans="3:6">
      <c r="C298" s="112" t="s">
        <v>323</v>
      </c>
      <c r="D298" s="154">
        <v>1744361889</v>
      </c>
      <c r="E298" s="154">
        <v>3513463276.52</v>
      </c>
      <c r="F298" s="154">
        <v>3090780466.0999999</v>
      </c>
    </row>
    <row r="299" spans="3:6">
      <c r="C299" s="60" t="s">
        <v>602</v>
      </c>
      <c r="D299" s="154">
        <v>5000000</v>
      </c>
      <c r="E299" s="154">
        <v>5000000</v>
      </c>
      <c r="F299" s="154">
        <v>0</v>
      </c>
    </row>
    <row r="300" spans="3:6">
      <c r="C300" s="60" t="s">
        <v>603</v>
      </c>
      <c r="D300" s="154">
        <v>43219709</v>
      </c>
      <c r="E300" s="154">
        <v>26223039</v>
      </c>
      <c r="F300" s="154">
        <v>14848871.32</v>
      </c>
    </row>
    <row r="301" spans="3:6">
      <c r="C301" s="60" t="s">
        <v>604</v>
      </c>
      <c r="D301" s="154">
        <v>2025413</v>
      </c>
      <c r="E301" s="154">
        <v>1379409</v>
      </c>
      <c r="F301" s="154">
        <v>238584.72</v>
      </c>
    </row>
    <row r="302" spans="3:6">
      <c r="C302" s="60" t="s">
        <v>605</v>
      </c>
      <c r="D302" s="154">
        <v>10000000</v>
      </c>
      <c r="E302" s="154">
        <v>19141229</v>
      </c>
      <c r="F302" s="154">
        <v>6138080.3399999999</v>
      </c>
    </row>
    <row r="303" spans="3:6">
      <c r="C303" s="60" t="s">
        <v>606</v>
      </c>
      <c r="D303" s="154">
        <v>3181309</v>
      </c>
      <c r="E303" s="154">
        <v>2965974</v>
      </c>
      <c r="F303" s="154">
        <v>2900000</v>
      </c>
    </row>
    <row r="304" spans="3:6">
      <c r="C304" s="60" t="s">
        <v>607</v>
      </c>
      <c r="D304" s="154">
        <v>8367524</v>
      </c>
      <c r="E304" s="154">
        <v>2314592.36</v>
      </c>
      <c r="F304" s="154">
        <v>2201236.2400000002</v>
      </c>
    </row>
    <row r="305" spans="3:6">
      <c r="C305" s="60" t="s">
        <v>608</v>
      </c>
      <c r="D305" s="154">
        <v>12214957</v>
      </c>
      <c r="E305" s="154">
        <v>12214957</v>
      </c>
      <c r="F305" s="154">
        <v>0</v>
      </c>
    </row>
    <row r="306" spans="3:6">
      <c r="C306" s="60" t="s">
        <v>609</v>
      </c>
      <c r="D306" s="154">
        <v>11951551</v>
      </c>
      <c r="E306" s="154">
        <v>24445747</v>
      </c>
      <c r="F306" s="154">
        <v>4425000</v>
      </c>
    </row>
    <row r="307" spans="3:6">
      <c r="C307" s="60" t="s">
        <v>610</v>
      </c>
      <c r="D307" s="154">
        <v>31844312</v>
      </c>
      <c r="E307" s="154">
        <v>10844312</v>
      </c>
      <c r="F307" s="154">
        <v>1426504.85</v>
      </c>
    </row>
    <row r="308" spans="3:6">
      <c r="C308" s="60" t="s">
        <v>611</v>
      </c>
      <c r="D308" s="154">
        <v>24467133</v>
      </c>
      <c r="E308" s="154">
        <v>28367133</v>
      </c>
      <c r="F308" s="154">
        <v>7105494.6399999997</v>
      </c>
    </row>
    <row r="309" spans="3:6">
      <c r="C309" s="60" t="s">
        <v>612</v>
      </c>
      <c r="D309" s="154">
        <v>50000000</v>
      </c>
      <c r="E309" s="154">
        <v>90781969.909999996</v>
      </c>
      <c r="F309" s="154">
        <v>77993437.969999999</v>
      </c>
    </row>
    <row r="310" spans="3:6">
      <c r="C310" s="60" t="s">
        <v>613</v>
      </c>
      <c r="D310" s="154">
        <v>0</v>
      </c>
      <c r="E310" s="154">
        <v>22074151.359999999</v>
      </c>
      <c r="F310" s="154">
        <v>16161488.539999999</v>
      </c>
    </row>
    <row r="311" spans="3:6">
      <c r="C311" s="60" t="s">
        <v>614</v>
      </c>
      <c r="D311" s="154">
        <v>38141743</v>
      </c>
      <c r="E311" s="154">
        <v>27247115</v>
      </c>
      <c r="F311" s="154">
        <v>22397050.969999999</v>
      </c>
    </row>
    <row r="312" spans="3:6">
      <c r="C312" s="60" t="s">
        <v>615</v>
      </c>
      <c r="D312" s="154">
        <v>31500968</v>
      </c>
      <c r="E312" s="154">
        <v>24608667</v>
      </c>
      <c r="F312" s="154">
        <v>24607035.399999999</v>
      </c>
    </row>
    <row r="313" spans="3:6">
      <c r="C313" s="60" t="s">
        <v>616</v>
      </c>
      <c r="D313" s="154">
        <v>2355166</v>
      </c>
      <c r="E313" s="154">
        <v>6643827</v>
      </c>
      <c r="F313" s="154">
        <v>5214524.8600000003</v>
      </c>
    </row>
    <row r="314" spans="3:6">
      <c r="C314" s="60" t="s">
        <v>617</v>
      </c>
      <c r="D314" s="154">
        <v>5000000</v>
      </c>
      <c r="E314" s="154">
        <v>2000000</v>
      </c>
      <c r="F314" s="154">
        <v>0</v>
      </c>
    </row>
    <row r="315" spans="3:6">
      <c r="C315" s="60" t="s">
        <v>618</v>
      </c>
      <c r="D315" s="154">
        <v>8311329</v>
      </c>
      <c r="E315" s="154">
        <v>2774501</v>
      </c>
      <c r="F315" s="154">
        <v>774500.8</v>
      </c>
    </row>
    <row r="316" spans="3:6">
      <c r="C316" s="60" t="s">
        <v>619</v>
      </c>
      <c r="D316" s="154">
        <v>4224748</v>
      </c>
      <c r="E316" s="154">
        <v>3578744</v>
      </c>
      <c r="F316" s="154">
        <v>1365610.61</v>
      </c>
    </row>
    <row r="317" spans="3:6">
      <c r="C317" s="60" t="s">
        <v>620</v>
      </c>
      <c r="D317" s="154">
        <v>8311369</v>
      </c>
      <c r="E317" s="154">
        <v>2649538</v>
      </c>
      <c r="F317" s="154">
        <v>281112.08</v>
      </c>
    </row>
    <row r="318" spans="3:6">
      <c r="C318" s="60" t="s">
        <v>1907</v>
      </c>
      <c r="D318" s="154">
        <v>0</v>
      </c>
      <c r="E318" s="154">
        <v>2600000</v>
      </c>
      <c r="F318" s="154">
        <v>1044496.98</v>
      </c>
    </row>
    <row r="319" spans="3:6">
      <c r="C319" s="60" t="s">
        <v>621</v>
      </c>
      <c r="D319" s="154">
        <v>3026487</v>
      </c>
      <c r="E319" s="154">
        <v>112445.6</v>
      </c>
      <c r="F319" s="154">
        <v>0</v>
      </c>
    </row>
    <row r="320" spans="3:6">
      <c r="C320" s="60" t="s">
        <v>622</v>
      </c>
      <c r="D320" s="154">
        <v>3026487</v>
      </c>
      <c r="E320" s="154">
        <v>112445.6</v>
      </c>
      <c r="F320" s="154">
        <v>0</v>
      </c>
    </row>
    <row r="321" spans="3:6">
      <c r="C321" s="60" t="s">
        <v>623</v>
      </c>
      <c r="D321" s="154">
        <v>3448179</v>
      </c>
      <c r="E321" s="154">
        <v>112086.99</v>
      </c>
      <c r="F321" s="154">
        <v>0</v>
      </c>
    </row>
    <row r="322" spans="3:6">
      <c r="C322" s="60" t="s">
        <v>624</v>
      </c>
      <c r="D322" s="154">
        <v>27191764</v>
      </c>
      <c r="E322" s="154">
        <v>8029523</v>
      </c>
      <c r="F322" s="154">
        <v>3768105.64</v>
      </c>
    </row>
    <row r="323" spans="3:6">
      <c r="C323" s="60" t="s">
        <v>625</v>
      </c>
      <c r="D323" s="154">
        <v>5879038</v>
      </c>
      <c r="E323" s="154">
        <v>100</v>
      </c>
      <c r="F323" s="154">
        <v>0</v>
      </c>
    </row>
    <row r="324" spans="3:6">
      <c r="C324" s="60" t="s">
        <v>626</v>
      </c>
      <c r="D324" s="154">
        <v>5879038</v>
      </c>
      <c r="E324" s="154">
        <v>2000000</v>
      </c>
      <c r="F324" s="154">
        <v>0</v>
      </c>
    </row>
    <row r="325" spans="3:6">
      <c r="C325" s="60" t="s">
        <v>627</v>
      </c>
      <c r="D325" s="154">
        <v>42655051</v>
      </c>
      <c r="E325" s="154">
        <v>24595659.649999999</v>
      </c>
      <c r="F325" s="154">
        <v>24595022.34</v>
      </c>
    </row>
    <row r="326" spans="3:6">
      <c r="C326" s="60" t="s">
        <v>628</v>
      </c>
      <c r="D326" s="154">
        <v>8722081</v>
      </c>
      <c r="E326" s="154">
        <v>100</v>
      </c>
      <c r="F326" s="154">
        <v>0</v>
      </c>
    </row>
    <row r="327" spans="3:6">
      <c r="C327" s="60" t="s">
        <v>629</v>
      </c>
      <c r="D327" s="154">
        <v>3448179</v>
      </c>
      <c r="E327" s="154">
        <v>2802175</v>
      </c>
      <c r="F327" s="154">
        <v>0</v>
      </c>
    </row>
    <row r="328" spans="3:6">
      <c r="C328" s="60" t="s">
        <v>630</v>
      </c>
      <c r="D328" s="154">
        <v>9542834</v>
      </c>
      <c r="E328" s="154">
        <v>4312877</v>
      </c>
      <c r="F328" s="154">
        <v>0</v>
      </c>
    </row>
    <row r="329" spans="3:6">
      <c r="C329" s="60" t="s">
        <v>631</v>
      </c>
      <c r="D329" s="154">
        <v>4550604</v>
      </c>
      <c r="E329" s="154">
        <v>111238.07</v>
      </c>
      <c r="F329" s="154">
        <v>0</v>
      </c>
    </row>
    <row r="330" spans="3:6">
      <c r="C330" s="60" t="s">
        <v>632</v>
      </c>
      <c r="D330" s="154">
        <v>20000000</v>
      </c>
      <c r="E330" s="154">
        <v>50000000</v>
      </c>
      <c r="F330" s="154">
        <v>45000000</v>
      </c>
    </row>
    <row r="331" spans="3:6">
      <c r="C331" s="60" t="s">
        <v>633</v>
      </c>
      <c r="D331" s="154">
        <v>13139317</v>
      </c>
      <c r="E331" s="154">
        <v>106625.73</v>
      </c>
      <c r="F331" s="154">
        <v>0</v>
      </c>
    </row>
    <row r="332" spans="3:6">
      <c r="C332" s="60" t="s">
        <v>634</v>
      </c>
      <c r="D332" s="154">
        <v>40000000</v>
      </c>
      <c r="E332" s="154">
        <v>193070268</v>
      </c>
      <c r="F332" s="154">
        <v>165013032.53999999</v>
      </c>
    </row>
    <row r="333" spans="3:6">
      <c r="C333" s="60" t="s">
        <v>635</v>
      </c>
      <c r="D333" s="154">
        <v>30000000</v>
      </c>
      <c r="E333" s="154">
        <v>251303374</v>
      </c>
      <c r="F333" s="154">
        <v>241726017.44</v>
      </c>
    </row>
    <row r="334" spans="3:6">
      <c r="C334" s="60" t="s">
        <v>636</v>
      </c>
      <c r="D334" s="154">
        <v>7286083</v>
      </c>
      <c r="E334" s="154">
        <v>100.08</v>
      </c>
      <c r="F334" s="154">
        <v>0</v>
      </c>
    </row>
    <row r="335" spans="3:6">
      <c r="C335" s="60" t="s">
        <v>637</v>
      </c>
      <c r="D335" s="154">
        <v>6021071</v>
      </c>
      <c r="E335" s="154">
        <v>100</v>
      </c>
      <c r="F335" s="154">
        <v>0</v>
      </c>
    </row>
    <row r="336" spans="3:6">
      <c r="C336" s="60" t="s">
        <v>638</v>
      </c>
      <c r="D336" s="154">
        <v>10000000</v>
      </c>
      <c r="E336" s="154">
        <v>7500000</v>
      </c>
      <c r="F336" s="154">
        <v>5000000</v>
      </c>
    </row>
    <row r="337" spans="3:6">
      <c r="C337" s="60" t="s">
        <v>639</v>
      </c>
      <c r="D337" s="154">
        <v>15376092</v>
      </c>
      <c r="E337" s="154">
        <v>13526961</v>
      </c>
      <c r="F337" s="154">
        <v>0</v>
      </c>
    </row>
    <row r="338" spans="3:6">
      <c r="C338" s="60" t="s">
        <v>640</v>
      </c>
      <c r="D338" s="154">
        <v>5103175</v>
      </c>
      <c r="E338" s="154">
        <v>102643.82</v>
      </c>
      <c r="F338" s="154">
        <v>0</v>
      </c>
    </row>
    <row r="339" spans="3:6">
      <c r="C339" s="60" t="s">
        <v>641</v>
      </c>
      <c r="D339" s="154">
        <v>75940047</v>
      </c>
      <c r="E339" s="154">
        <v>43143047</v>
      </c>
      <c r="F339" s="154">
        <v>31430326.199999999</v>
      </c>
    </row>
    <row r="340" spans="3:6">
      <c r="C340" s="60" t="s">
        <v>642</v>
      </c>
      <c r="D340" s="154">
        <v>7330508</v>
      </c>
      <c r="E340" s="154">
        <v>103497.58</v>
      </c>
      <c r="F340" s="154">
        <v>0</v>
      </c>
    </row>
    <row r="341" spans="3:6">
      <c r="C341" s="60" t="s">
        <v>643</v>
      </c>
      <c r="D341" s="154">
        <v>7330508</v>
      </c>
      <c r="E341" s="154">
        <v>100.58</v>
      </c>
      <c r="F341" s="154">
        <v>0</v>
      </c>
    </row>
    <row r="342" spans="3:6">
      <c r="C342" s="60" t="s">
        <v>644</v>
      </c>
      <c r="D342" s="154">
        <v>761695</v>
      </c>
      <c r="E342" s="154">
        <v>109272</v>
      </c>
      <c r="F342" s="154">
        <v>0</v>
      </c>
    </row>
    <row r="343" spans="3:6">
      <c r="C343" s="60" t="s">
        <v>645</v>
      </c>
      <c r="D343" s="154">
        <v>761695</v>
      </c>
      <c r="E343" s="154">
        <v>109272</v>
      </c>
      <c r="F343" s="154">
        <v>0</v>
      </c>
    </row>
    <row r="344" spans="3:6">
      <c r="C344" s="60" t="s">
        <v>646</v>
      </c>
      <c r="D344" s="154">
        <v>1384399</v>
      </c>
      <c r="E344" s="154">
        <v>104910</v>
      </c>
      <c r="F344" s="154">
        <v>0</v>
      </c>
    </row>
    <row r="345" spans="3:6">
      <c r="C345" s="60" t="s">
        <v>647</v>
      </c>
      <c r="D345" s="154">
        <v>0</v>
      </c>
      <c r="E345" s="154">
        <v>3185158.6599999997</v>
      </c>
      <c r="F345" s="154">
        <v>2995401.4</v>
      </c>
    </row>
    <row r="346" spans="3:6">
      <c r="C346" s="60" t="s">
        <v>648</v>
      </c>
      <c r="D346" s="154">
        <v>761695</v>
      </c>
      <c r="E346" s="154">
        <v>109272</v>
      </c>
      <c r="F346" s="154">
        <v>0</v>
      </c>
    </row>
    <row r="347" spans="3:6">
      <c r="C347" s="60" t="s">
        <v>649</v>
      </c>
      <c r="D347" s="154">
        <v>7233108</v>
      </c>
      <c r="E347" s="154">
        <v>102036.58</v>
      </c>
      <c r="F347" s="154">
        <v>0</v>
      </c>
    </row>
    <row r="348" spans="3:6">
      <c r="C348" s="60" t="s">
        <v>650</v>
      </c>
      <c r="D348" s="154">
        <v>12167387</v>
      </c>
      <c r="E348" s="154">
        <v>115213.43</v>
      </c>
      <c r="F348" s="154">
        <v>0</v>
      </c>
    </row>
    <row r="349" spans="3:6">
      <c r="C349" s="60" t="s">
        <v>651</v>
      </c>
      <c r="D349" s="154">
        <v>10000000</v>
      </c>
      <c r="E349" s="154">
        <v>14000000</v>
      </c>
      <c r="F349" s="154">
        <v>0</v>
      </c>
    </row>
    <row r="350" spans="3:6">
      <c r="C350" s="60" t="s">
        <v>652</v>
      </c>
      <c r="D350" s="154">
        <v>53185650</v>
      </c>
      <c r="E350" s="154">
        <v>43099428</v>
      </c>
      <c r="F350" s="154">
        <v>42546726</v>
      </c>
    </row>
    <row r="351" spans="3:6">
      <c r="C351" s="60" t="s">
        <v>653</v>
      </c>
      <c r="D351" s="154">
        <v>12167387</v>
      </c>
      <c r="E351" s="154">
        <v>115213.43</v>
      </c>
      <c r="F351" s="154">
        <v>0</v>
      </c>
    </row>
    <row r="352" spans="3:6">
      <c r="C352" s="60" t="s">
        <v>654</v>
      </c>
      <c r="D352" s="154">
        <v>12167387</v>
      </c>
      <c r="E352" s="154">
        <v>115213.43</v>
      </c>
      <c r="F352" s="154">
        <v>0</v>
      </c>
    </row>
    <row r="353" spans="3:6">
      <c r="C353" s="60" t="s">
        <v>655</v>
      </c>
      <c r="D353" s="154">
        <v>5098639</v>
      </c>
      <c r="E353" s="154">
        <v>102549.22</v>
      </c>
      <c r="F353" s="154">
        <v>0</v>
      </c>
    </row>
    <row r="354" spans="3:6">
      <c r="C354" s="60" t="s">
        <v>656</v>
      </c>
      <c r="D354" s="154">
        <v>20929582</v>
      </c>
      <c r="E354" s="154">
        <v>425227</v>
      </c>
      <c r="F354" s="154">
        <v>0</v>
      </c>
    </row>
    <row r="355" spans="3:6">
      <c r="C355" s="60" t="s">
        <v>657</v>
      </c>
      <c r="D355" s="154">
        <v>5098639</v>
      </c>
      <c r="E355" s="154">
        <v>102549.22</v>
      </c>
      <c r="F355" s="154">
        <v>0</v>
      </c>
    </row>
    <row r="356" spans="3:6">
      <c r="C356" s="60" t="s">
        <v>658</v>
      </c>
      <c r="D356" s="154">
        <v>5098639</v>
      </c>
      <c r="E356" s="154">
        <v>102549.22</v>
      </c>
      <c r="F356" s="154">
        <v>0</v>
      </c>
    </row>
    <row r="357" spans="3:6">
      <c r="C357" s="60" t="s">
        <v>659</v>
      </c>
      <c r="D357" s="154">
        <v>361715383</v>
      </c>
      <c r="E357" s="154">
        <v>1835764844.8299999</v>
      </c>
      <c r="F357" s="154">
        <v>1829856842.7900002</v>
      </c>
    </row>
    <row r="358" spans="3:6">
      <c r="C358" s="60" t="s">
        <v>660</v>
      </c>
      <c r="D358" s="154">
        <v>8572349</v>
      </c>
      <c r="E358" s="154">
        <v>4572349</v>
      </c>
      <c r="F358" s="154">
        <v>0</v>
      </c>
    </row>
    <row r="359" spans="3:6">
      <c r="C359" s="60" t="s">
        <v>1874</v>
      </c>
      <c r="D359" s="154">
        <v>0</v>
      </c>
      <c r="E359" s="154">
        <v>2000000</v>
      </c>
      <c r="F359" s="154">
        <v>0</v>
      </c>
    </row>
    <row r="360" spans="3:6">
      <c r="C360" s="60" t="s">
        <v>661</v>
      </c>
      <c r="D360" s="154">
        <v>45982468</v>
      </c>
      <c r="E360" s="154">
        <v>208224370</v>
      </c>
      <c r="F360" s="154">
        <v>202426452.64000002</v>
      </c>
    </row>
    <row r="361" spans="3:6">
      <c r="C361" s="60" t="s">
        <v>662</v>
      </c>
      <c r="D361" s="154">
        <v>41691694</v>
      </c>
      <c r="E361" s="154">
        <v>30298185</v>
      </c>
      <c r="F361" s="154">
        <v>29751911.449999999</v>
      </c>
    </row>
    <row r="362" spans="3:6">
      <c r="C362" s="60" t="s">
        <v>663</v>
      </c>
      <c r="D362" s="154">
        <v>4120000</v>
      </c>
      <c r="E362" s="154">
        <v>311068.56</v>
      </c>
      <c r="F362" s="154">
        <v>0</v>
      </c>
    </row>
    <row r="363" spans="3:6">
      <c r="C363" s="60" t="s">
        <v>664</v>
      </c>
      <c r="D363" s="154">
        <v>105141182</v>
      </c>
      <c r="E363" s="154">
        <v>75792822</v>
      </c>
      <c r="F363" s="154">
        <v>75544140.620000005</v>
      </c>
    </row>
    <row r="364" spans="3:6">
      <c r="C364" s="60" t="s">
        <v>665</v>
      </c>
      <c r="D364" s="154">
        <v>1000000</v>
      </c>
      <c r="E364" s="154">
        <v>0</v>
      </c>
      <c r="F364" s="154">
        <v>0</v>
      </c>
    </row>
    <row r="365" spans="3:6">
      <c r="C365" s="60" t="s">
        <v>666</v>
      </c>
      <c r="D365" s="154">
        <v>40000000</v>
      </c>
      <c r="E365" s="154">
        <v>35177341.609999999</v>
      </c>
      <c r="F365" s="154">
        <v>35177341.609999999</v>
      </c>
    </row>
    <row r="366" spans="3:6">
      <c r="C366" s="60" t="s">
        <v>667</v>
      </c>
      <c r="D366" s="154">
        <v>58295592</v>
      </c>
      <c r="E366" s="154">
        <v>19923262</v>
      </c>
      <c r="F366" s="154">
        <v>0</v>
      </c>
    </row>
    <row r="367" spans="3:6">
      <c r="C367" s="60" t="s">
        <v>668</v>
      </c>
      <c r="D367" s="154">
        <v>30074683</v>
      </c>
      <c r="E367" s="154">
        <v>12000000</v>
      </c>
      <c r="F367" s="154">
        <v>0</v>
      </c>
    </row>
    <row r="368" spans="3:6">
      <c r="C368" s="60" t="s">
        <v>669</v>
      </c>
      <c r="D368" s="154">
        <v>33000000</v>
      </c>
      <c r="E368" s="154">
        <v>12000000</v>
      </c>
      <c r="F368" s="154">
        <v>12000000</v>
      </c>
    </row>
    <row r="369" spans="3:6">
      <c r="C369" s="60" t="s">
        <v>670</v>
      </c>
      <c r="D369" s="154">
        <v>129753211</v>
      </c>
      <c r="E369" s="154">
        <v>125665550</v>
      </c>
      <c r="F369" s="154">
        <v>35500000</v>
      </c>
    </row>
    <row r="370" spans="3:6">
      <c r="C370" s="60" t="s">
        <v>671</v>
      </c>
      <c r="D370" s="154">
        <v>0</v>
      </c>
      <c r="E370" s="154">
        <v>106000000</v>
      </c>
      <c r="F370" s="154">
        <v>54857946.549999997</v>
      </c>
    </row>
    <row r="371" spans="3:6">
      <c r="C371" s="60" t="s">
        <v>672</v>
      </c>
      <c r="D371" s="154">
        <v>83185651</v>
      </c>
      <c r="E371" s="154">
        <v>64935345</v>
      </c>
      <c r="F371" s="154">
        <v>64468168.560000002</v>
      </c>
    </row>
    <row r="372" spans="3:6">
      <c r="C372" s="112" t="s">
        <v>324</v>
      </c>
      <c r="D372" s="154">
        <v>98434809</v>
      </c>
      <c r="E372" s="154">
        <v>198566132</v>
      </c>
      <c r="F372" s="154">
        <v>138447041.09999999</v>
      </c>
    </row>
    <row r="373" spans="3:6">
      <c r="C373" s="60" t="s">
        <v>673</v>
      </c>
      <c r="D373" s="154">
        <v>3922442</v>
      </c>
      <c r="E373" s="154">
        <v>3922442</v>
      </c>
      <c r="F373" s="154">
        <v>3900000</v>
      </c>
    </row>
    <row r="374" spans="3:6">
      <c r="C374" s="60" t="s">
        <v>674</v>
      </c>
      <c r="D374" s="154">
        <v>355985</v>
      </c>
      <c r="E374" s="154">
        <v>0</v>
      </c>
      <c r="F374" s="154">
        <v>0</v>
      </c>
    </row>
    <row r="375" spans="3:6">
      <c r="C375" s="60" t="s">
        <v>675</v>
      </c>
      <c r="D375" s="154">
        <v>5000000</v>
      </c>
      <c r="E375" s="154">
        <v>5000000</v>
      </c>
      <c r="F375" s="154">
        <v>0</v>
      </c>
    </row>
    <row r="376" spans="3:6">
      <c r="C376" s="60" t="s">
        <v>676</v>
      </c>
      <c r="D376" s="154">
        <v>43156382</v>
      </c>
      <c r="E376" s="154">
        <v>40998565</v>
      </c>
      <c r="F376" s="154">
        <v>0</v>
      </c>
    </row>
    <row r="377" spans="3:6">
      <c r="C377" s="60" t="s">
        <v>661</v>
      </c>
      <c r="D377" s="154">
        <v>45000000</v>
      </c>
      <c r="E377" s="154">
        <v>147645125</v>
      </c>
      <c r="F377" s="154">
        <v>133986777.33</v>
      </c>
    </row>
    <row r="378" spans="3:6">
      <c r="C378" s="60" t="s">
        <v>670</v>
      </c>
      <c r="D378" s="154">
        <v>1000000</v>
      </c>
      <c r="E378" s="154">
        <v>1000000</v>
      </c>
      <c r="F378" s="154">
        <v>560263.77</v>
      </c>
    </row>
    <row r="379" spans="3:6">
      <c r="C379" s="112" t="s">
        <v>326</v>
      </c>
      <c r="D379" s="154">
        <v>237320066</v>
      </c>
      <c r="E379" s="154">
        <v>0</v>
      </c>
      <c r="F379" s="154">
        <v>0</v>
      </c>
    </row>
    <row r="380" spans="3:6">
      <c r="C380" s="60" t="s">
        <v>609</v>
      </c>
      <c r="D380" s="154">
        <v>237320066</v>
      </c>
      <c r="E380" s="154">
        <v>0</v>
      </c>
      <c r="F380" s="154">
        <v>0</v>
      </c>
    </row>
    <row r="381" spans="3:6">
      <c r="C381" s="112" t="s">
        <v>332</v>
      </c>
      <c r="D381" s="154">
        <v>145977140</v>
      </c>
      <c r="E381" s="154">
        <v>79372140</v>
      </c>
      <c r="F381" s="154">
        <v>0</v>
      </c>
    </row>
    <row r="382" spans="3:6">
      <c r="C382" s="60" t="s">
        <v>608</v>
      </c>
      <c r="D382" s="154">
        <v>79372140</v>
      </c>
      <c r="E382" s="154">
        <v>79372140</v>
      </c>
      <c r="F382" s="154">
        <v>0</v>
      </c>
    </row>
    <row r="383" spans="3:6">
      <c r="C383" s="60" t="s">
        <v>609</v>
      </c>
      <c r="D383" s="154">
        <v>66605000</v>
      </c>
      <c r="E383" s="154">
        <v>0</v>
      </c>
      <c r="F383" s="154">
        <v>0</v>
      </c>
    </row>
    <row r="384" spans="3:6">
      <c r="C384" s="68" t="s">
        <v>333</v>
      </c>
      <c r="D384" s="170">
        <v>542758310</v>
      </c>
      <c r="E384" s="170">
        <v>1793257375.3000002</v>
      </c>
      <c r="F384" s="170">
        <v>1571359637.7900002</v>
      </c>
    </row>
    <row r="385" spans="3:6">
      <c r="C385" s="112" t="s">
        <v>323</v>
      </c>
      <c r="D385" s="154">
        <v>522690848</v>
      </c>
      <c r="E385" s="154">
        <v>1626502032.7800002</v>
      </c>
      <c r="F385" s="154">
        <v>1405492434.7700002</v>
      </c>
    </row>
    <row r="386" spans="3:6">
      <c r="C386" s="60" t="s">
        <v>677</v>
      </c>
      <c r="D386" s="154">
        <v>35501007</v>
      </c>
      <c r="E386" s="154">
        <v>27678598</v>
      </c>
      <c r="F386" s="154">
        <v>27635151.050000001</v>
      </c>
    </row>
    <row r="387" spans="3:6">
      <c r="C387" s="60" t="s">
        <v>678</v>
      </c>
      <c r="D387" s="154">
        <v>24367708</v>
      </c>
      <c r="E387" s="154">
        <v>27615290.469999999</v>
      </c>
      <c r="F387" s="154">
        <v>17637134.52</v>
      </c>
    </row>
    <row r="388" spans="3:6">
      <c r="C388" s="60" t="s">
        <v>679</v>
      </c>
      <c r="D388" s="154">
        <v>37821946</v>
      </c>
      <c r="E388" s="154">
        <v>30016423</v>
      </c>
      <c r="F388" s="154">
        <v>29955638</v>
      </c>
    </row>
    <row r="389" spans="3:6">
      <c r="C389" s="60" t="s">
        <v>680</v>
      </c>
      <c r="D389" s="154">
        <v>7036873</v>
      </c>
      <c r="E389" s="154">
        <v>294694</v>
      </c>
      <c r="F389" s="154">
        <v>0</v>
      </c>
    </row>
    <row r="390" spans="3:6">
      <c r="C390" s="60" t="s">
        <v>681</v>
      </c>
      <c r="D390" s="154">
        <v>2400521</v>
      </c>
      <c r="E390" s="154">
        <v>4139482</v>
      </c>
      <c r="F390" s="154">
        <v>3316375.28</v>
      </c>
    </row>
    <row r="391" spans="3:6">
      <c r="C391" s="60" t="s">
        <v>682</v>
      </c>
      <c r="D391" s="154">
        <v>2200407</v>
      </c>
      <c r="E391" s="154">
        <v>108808</v>
      </c>
      <c r="F391" s="154">
        <v>0</v>
      </c>
    </row>
    <row r="392" spans="3:6">
      <c r="C392" s="60" t="s">
        <v>683</v>
      </c>
      <c r="D392" s="154">
        <v>5848496</v>
      </c>
      <c r="E392" s="154">
        <v>113774.24</v>
      </c>
      <c r="F392" s="154">
        <v>0</v>
      </c>
    </row>
    <row r="393" spans="3:6">
      <c r="C393" s="60" t="s">
        <v>684</v>
      </c>
      <c r="D393" s="154">
        <v>57660333</v>
      </c>
      <c r="E393" s="154">
        <v>14379606</v>
      </c>
      <c r="F393" s="154">
        <v>10484996.07</v>
      </c>
    </row>
    <row r="394" spans="3:6">
      <c r="C394" s="60" t="s">
        <v>685</v>
      </c>
      <c r="D394" s="154">
        <v>30000000</v>
      </c>
      <c r="E394" s="154">
        <v>30000000</v>
      </c>
      <c r="F394" s="154">
        <v>24746701.640000001</v>
      </c>
    </row>
    <row r="395" spans="3:6">
      <c r="C395" s="60" t="s">
        <v>686</v>
      </c>
      <c r="D395" s="154">
        <v>0</v>
      </c>
      <c r="E395" s="154">
        <v>1292687.92</v>
      </c>
      <c r="F395" s="154">
        <v>0</v>
      </c>
    </row>
    <row r="396" spans="3:6">
      <c r="C396" s="60" t="s">
        <v>1985</v>
      </c>
      <c r="D396" s="154">
        <v>0</v>
      </c>
      <c r="E396" s="154">
        <v>416849000</v>
      </c>
      <c r="F396" s="154">
        <v>338559320.89999998</v>
      </c>
    </row>
    <row r="397" spans="3:6">
      <c r="C397" s="60" t="s">
        <v>687</v>
      </c>
      <c r="D397" s="154">
        <v>55000000</v>
      </c>
      <c r="E397" s="154">
        <v>99346725</v>
      </c>
      <c r="F397" s="154">
        <v>99346722.640000001</v>
      </c>
    </row>
    <row r="398" spans="3:6">
      <c r="C398" s="60" t="s">
        <v>688</v>
      </c>
      <c r="D398" s="154">
        <v>0</v>
      </c>
      <c r="E398" s="154">
        <v>261967.95</v>
      </c>
      <c r="F398" s="154">
        <v>0</v>
      </c>
    </row>
    <row r="399" spans="3:6">
      <c r="C399" s="60" t="s">
        <v>689</v>
      </c>
      <c r="D399" s="154">
        <v>2000000</v>
      </c>
      <c r="E399" s="154">
        <v>2000000</v>
      </c>
      <c r="F399" s="154">
        <v>0</v>
      </c>
    </row>
    <row r="400" spans="3:6">
      <c r="C400" s="60" t="s">
        <v>690</v>
      </c>
      <c r="D400" s="154">
        <v>7331935</v>
      </c>
      <c r="E400" s="154">
        <v>103519.09</v>
      </c>
      <c r="F400" s="154">
        <v>0</v>
      </c>
    </row>
    <row r="401" spans="3:6">
      <c r="C401" s="60" t="s">
        <v>691</v>
      </c>
      <c r="D401" s="154">
        <v>0</v>
      </c>
      <c r="E401" s="154">
        <v>3050194.41</v>
      </c>
      <c r="F401" s="154">
        <v>0</v>
      </c>
    </row>
    <row r="402" spans="3:6">
      <c r="C402" s="60" t="s">
        <v>692</v>
      </c>
      <c r="D402" s="154">
        <v>30000000</v>
      </c>
      <c r="E402" s="154">
        <v>22900059.699999999</v>
      </c>
      <c r="F402" s="154">
        <v>22863557.329999998</v>
      </c>
    </row>
    <row r="403" spans="3:6">
      <c r="C403" s="60" t="s">
        <v>693</v>
      </c>
      <c r="D403" s="154">
        <v>30581085</v>
      </c>
      <c r="E403" s="154">
        <v>23061008</v>
      </c>
      <c r="F403" s="154">
        <v>23000000</v>
      </c>
    </row>
    <row r="404" spans="3:6">
      <c r="C404" s="60" t="s">
        <v>1875</v>
      </c>
      <c r="D404" s="154">
        <v>0</v>
      </c>
      <c r="E404" s="154">
        <v>1628108</v>
      </c>
      <c r="F404" s="154">
        <v>0</v>
      </c>
    </row>
    <row r="405" spans="3:6">
      <c r="C405" s="60" t="s">
        <v>694</v>
      </c>
      <c r="D405" s="154">
        <v>33147489</v>
      </c>
      <c r="E405" s="154">
        <v>25715505</v>
      </c>
      <c r="F405" s="154">
        <v>25715505</v>
      </c>
    </row>
    <row r="406" spans="3:6">
      <c r="C406" s="60" t="s">
        <v>695</v>
      </c>
      <c r="D406" s="154">
        <v>42313597</v>
      </c>
      <c r="E406" s="154">
        <v>36650994</v>
      </c>
      <c r="F406" s="154">
        <v>36639463.57</v>
      </c>
    </row>
    <row r="407" spans="3:6">
      <c r="C407" s="60" t="s">
        <v>696</v>
      </c>
      <c r="D407" s="154">
        <v>9114710</v>
      </c>
      <c r="E407" s="154">
        <v>5114710</v>
      </c>
      <c r="F407" s="154">
        <v>1993343.39</v>
      </c>
    </row>
    <row r="408" spans="3:6">
      <c r="C408" s="60" t="s">
        <v>697</v>
      </c>
      <c r="D408" s="154">
        <v>1388002</v>
      </c>
      <c r="E408" s="154">
        <v>0</v>
      </c>
      <c r="F408" s="154">
        <v>0</v>
      </c>
    </row>
    <row r="409" spans="3:6">
      <c r="C409" s="60" t="s">
        <v>698</v>
      </c>
      <c r="D409" s="154">
        <v>714679</v>
      </c>
      <c r="E409" s="154">
        <v>714679</v>
      </c>
      <c r="F409" s="154">
        <v>0</v>
      </c>
    </row>
    <row r="410" spans="3:6">
      <c r="C410" s="60" t="s">
        <v>699</v>
      </c>
      <c r="D410" s="154">
        <v>83038632</v>
      </c>
      <c r="E410" s="154">
        <v>266276171</v>
      </c>
      <c r="F410" s="154">
        <v>261728413.19999999</v>
      </c>
    </row>
    <row r="411" spans="3:6">
      <c r="C411" s="60" t="s">
        <v>700</v>
      </c>
      <c r="D411" s="154">
        <v>25223428</v>
      </c>
      <c r="E411" s="154">
        <v>587190028</v>
      </c>
      <c r="F411" s="154">
        <v>481870112.18000001</v>
      </c>
    </row>
    <row r="412" spans="3:6">
      <c r="C412" s="112" t="s">
        <v>324</v>
      </c>
      <c r="D412" s="154">
        <v>20067462</v>
      </c>
      <c r="E412" s="154">
        <v>166755342.52000001</v>
      </c>
      <c r="F412" s="154">
        <v>165867203.02000001</v>
      </c>
    </row>
    <row r="413" spans="3:6">
      <c r="C413" s="60" t="s">
        <v>701</v>
      </c>
      <c r="D413" s="154">
        <v>67462</v>
      </c>
      <c r="E413" s="154">
        <v>721942.52</v>
      </c>
      <c r="F413" s="154">
        <v>721942.02</v>
      </c>
    </row>
    <row r="414" spans="3:6">
      <c r="C414" s="60" t="s">
        <v>700</v>
      </c>
      <c r="D414" s="154">
        <v>20000000</v>
      </c>
      <c r="E414" s="154">
        <v>166033400</v>
      </c>
      <c r="F414" s="154">
        <v>165145261</v>
      </c>
    </row>
    <row r="415" spans="3:6">
      <c r="C415" s="68" t="s">
        <v>334</v>
      </c>
      <c r="D415" s="170">
        <v>1835873973</v>
      </c>
      <c r="E415" s="170">
        <v>1302103459.74</v>
      </c>
      <c r="F415" s="170">
        <v>679026023.18000007</v>
      </c>
    </row>
    <row r="416" spans="3:6">
      <c r="C416" s="112" t="s">
        <v>323</v>
      </c>
      <c r="D416" s="154">
        <v>1691564330</v>
      </c>
      <c r="E416" s="154">
        <v>1015390137.53</v>
      </c>
      <c r="F416" s="154">
        <v>521122602.44000006</v>
      </c>
    </row>
    <row r="417" spans="3:6">
      <c r="C417" s="60" t="s">
        <v>702</v>
      </c>
      <c r="D417" s="154">
        <v>53828367</v>
      </c>
      <c r="E417" s="154">
        <v>29064400</v>
      </c>
      <c r="F417" s="154">
        <v>0</v>
      </c>
    </row>
    <row r="418" spans="3:6">
      <c r="C418" s="60" t="s">
        <v>703</v>
      </c>
      <c r="D418" s="154">
        <v>73520872</v>
      </c>
      <c r="E418" s="154">
        <v>52520872</v>
      </c>
      <c r="F418" s="154">
        <v>20766162.530000001</v>
      </c>
    </row>
    <row r="419" spans="3:6">
      <c r="C419" s="60" t="s">
        <v>704</v>
      </c>
      <c r="D419" s="154">
        <v>5000000</v>
      </c>
      <c r="E419" s="154">
        <v>3215660</v>
      </c>
      <c r="F419" s="154">
        <v>1215659.1599999999</v>
      </c>
    </row>
    <row r="420" spans="3:6">
      <c r="C420" s="60" t="s">
        <v>705</v>
      </c>
      <c r="D420" s="154">
        <v>11814538</v>
      </c>
      <c r="E420" s="154">
        <v>11814538</v>
      </c>
      <c r="F420" s="154">
        <v>0</v>
      </c>
    </row>
    <row r="421" spans="3:6">
      <c r="C421" s="60" t="s">
        <v>706</v>
      </c>
      <c r="D421" s="154">
        <v>16115496</v>
      </c>
      <c r="E421" s="154">
        <v>25000000</v>
      </c>
      <c r="F421" s="154">
        <v>0</v>
      </c>
    </row>
    <row r="422" spans="3:6">
      <c r="C422" s="60" t="s">
        <v>707</v>
      </c>
      <c r="D422" s="154">
        <v>260000000</v>
      </c>
      <c r="E422" s="154">
        <v>2000000</v>
      </c>
      <c r="F422" s="154">
        <v>0</v>
      </c>
    </row>
    <row r="423" spans="3:6">
      <c r="C423" s="60" t="s">
        <v>708</v>
      </c>
      <c r="D423" s="154">
        <v>2335247</v>
      </c>
      <c r="E423" s="154">
        <v>0</v>
      </c>
      <c r="F423" s="154">
        <v>0</v>
      </c>
    </row>
    <row r="424" spans="3:6">
      <c r="C424" s="60" t="s">
        <v>709</v>
      </c>
      <c r="D424" s="154">
        <v>119460239</v>
      </c>
      <c r="E424" s="154">
        <v>115218963</v>
      </c>
      <c r="F424" s="154">
        <v>0</v>
      </c>
    </row>
    <row r="425" spans="3:6">
      <c r="C425" s="60" t="s">
        <v>710</v>
      </c>
      <c r="D425" s="154">
        <v>7306888</v>
      </c>
      <c r="E425" s="154">
        <v>2916811</v>
      </c>
      <c r="F425" s="154">
        <v>0</v>
      </c>
    </row>
    <row r="426" spans="3:6">
      <c r="C426" s="60" t="s">
        <v>711</v>
      </c>
      <c r="D426" s="154">
        <v>56778348</v>
      </c>
      <c r="E426" s="154">
        <v>154293348</v>
      </c>
      <c r="F426" s="154">
        <v>150563812.31</v>
      </c>
    </row>
    <row r="427" spans="3:6">
      <c r="C427" s="60" t="s">
        <v>712</v>
      </c>
      <c r="D427" s="154">
        <v>2030470</v>
      </c>
      <c r="E427" s="154">
        <v>3319466</v>
      </c>
      <c r="F427" s="154">
        <v>2653210.75</v>
      </c>
    </row>
    <row r="428" spans="3:6">
      <c r="C428" s="60" t="s">
        <v>713</v>
      </c>
      <c r="D428" s="154">
        <v>0</v>
      </c>
      <c r="E428" s="154">
        <v>3970557.58</v>
      </c>
      <c r="F428" s="154">
        <v>1628330.82</v>
      </c>
    </row>
    <row r="429" spans="3:6">
      <c r="C429" s="60" t="s">
        <v>714</v>
      </c>
      <c r="D429" s="154">
        <v>7851414</v>
      </c>
      <c r="E429" s="154">
        <v>1287061</v>
      </c>
      <c r="F429" s="154">
        <v>0</v>
      </c>
    </row>
    <row r="430" spans="3:6">
      <c r="C430" s="60" t="s">
        <v>715</v>
      </c>
      <c r="D430" s="154">
        <v>2030470</v>
      </c>
      <c r="E430" s="154">
        <v>110757</v>
      </c>
      <c r="F430" s="154">
        <v>0</v>
      </c>
    </row>
    <row r="431" spans="3:6">
      <c r="C431" s="60" t="s">
        <v>716</v>
      </c>
      <c r="D431" s="154">
        <v>1340925</v>
      </c>
      <c r="E431" s="154">
        <v>148532</v>
      </c>
      <c r="F431" s="154">
        <v>0</v>
      </c>
    </row>
    <row r="432" spans="3:6">
      <c r="C432" s="60" t="s">
        <v>717</v>
      </c>
      <c r="D432" s="154">
        <v>1394931</v>
      </c>
      <c r="E432" s="154">
        <v>1179596</v>
      </c>
      <c r="F432" s="154">
        <v>755063.19</v>
      </c>
    </row>
    <row r="433" spans="3:6">
      <c r="C433" s="60" t="s">
        <v>1908</v>
      </c>
      <c r="D433" s="154">
        <v>0</v>
      </c>
      <c r="E433" s="154">
        <v>1170493</v>
      </c>
      <c r="F433" s="154">
        <v>510915.91</v>
      </c>
    </row>
    <row r="434" spans="3:6">
      <c r="C434" s="60" t="s">
        <v>1951</v>
      </c>
      <c r="D434" s="154">
        <v>0</v>
      </c>
      <c r="E434" s="154">
        <v>6100000</v>
      </c>
      <c r="F434" s="154">
        <v>0</v>
      </c>
    </row>
    <row r="435" spans="3:6">
      <c r="C435" s="60" t="s">
        <v>718</v>
      </c>
      <c r="D435" s="154">
        <v>20000000</v>
      </c>
      <c r="E435" s="154">
        <v>23000000</v>
      </c>
      <c r="F435" s="154">
        <v>15788867.82</v>
      </c>
    </row>
    <row r="436" spans="3:6">
      <c r="C436" s="60" t="s">
        <v>719</v>
      </c>
      <c r="D436" s="154">
        <v>20000000</v>
      </c>
      <c r="E436" s="154">
        <v>3000000</v>
      </c>
      <c r="F436" s="154">
        <v>0</v>
      </c>
    </row>
    <row r="437" spans="3:6">
      <c r="C437" s="60" t="s">
        <v>720</v>
      </c>
      <c r="D437" s="154">
        <v>145075093</v>
      </c>
      <c r="E437" s="154">
        <v>19326713</v>
      </c>
      <c r="F437" s="154">
        <v>0</v>
      </c>
    </row>
    <row r="438" spans="3:6">
      <c r="C438" s="60" t="s">
        <v>721</v>
      </c>
      <c r="D438" s="154">
        <v>20000000</v>
      </c>
      <c r="E438" s="154">
        <v>18231995</v>
      </c>
      <c r="F438" s="154">
        <v>14231000</v>
      </c>
    </row>
    <row r="439" spans="3:6">
      <c r="C439" s="60" t="s">
        <v>722</v>
      </c>
      <c r="D439" s="154">
        <v>85571997</v>
      </c>
      <c r="E439" s="154">
        <v>25155720</v>
      </c>
      <c r="F439" s="154">
        <v>0</v>
      </c>
    </row>
    <row r="440" spans="3:6">
      <c r="C440" s="60" t="s">
        <v>723</v>
      </c>
      <c r="D440" s="154">
        <v>12438836</v>
      </c>
      <c r="E440" s="154">
        <v>24812881.949999999</v>
      </c>
      <c r="F440" s="154">
        <v>24812881.52</v>
      </c>
    </row>
    <row r="441" spans="3:6">
      <c r="C441" s="60" t="s">
        <v>724</v>
      </c>
      <c r="D441" s="154">
        <v>100453305</v>
      </c>
      <c r="E441" s="154">
        <v>79208853</v>
      </c>
      <c r="F441" s="154">
        <v>79207982.329999998</v>
      </c>
    </row>
    <row r="442" spans="3:6">
      <c r="C442" s="60" t="s">
        <v>725</v>
      </c>
      <c r="D442" s="154">
        <v>83357913</v>
      </c>
      <c r="E442" s="154">
        <v>69359645</v>
      </c>
      <c r="F442" s="154">
        <v>69357823.359999999</v>
      </c>
    </row>
    <row r="443" spans="3:6">
      <c r="C443" s="60" t="s">
        <v>726</v>
      </c>
      <c r="D443" s="154">
        <v>354098605</v>
      </c>
      <c r="E443" s="154">
        <v>179098605</v>
      </c>
      <c r="F443" s="154">
        <v>13883274.42</v>
      </c>
    </row>
    <row r="444" spans="3:6">
      <c r="C444" s="60" t="s">
        <v>727</v>
      </c>
      <c r="D444" s="154">
        <v>8000000</v>
      </c>
      <c r="E444" s="154">
        <v>3948312</v>
      </c>
      <c r="F444" s="154">
        <v>0</v>
      </c>
    </row>
    <row r="445" spans="3:6">
      <c r="C445" s="60" t="s">
        <v>728</v>
      </c>
      <c r="D445" s="154">
        <v>10217612</v>
      </c>
      <c r="E445" s="154">
        <v>3206731</v>
      </c>
      <c r="F445" s="154">
        <v>0</v>
      </c>
    </row>
    <row r="446" spans="3:6">
      <c r="C446" s="60" t="s">
        <v>729</v>
      </c>
      <c r="D446" s="154">
        <v>90994893</v>
      </c>
      <c r="E446" s="154">
        <v>63000000</v>
      </c>
      <c r="F446" s="154">
        <v>40037991.359999999</v>
      </c>
    </row>
    <row r="447" spans="3:6">
      <c r="C447" s="60" t="s">
        <v>730</v>
      </c>
      <c r="D447" s="154">
        <v>42029812</v>
      </c>
      <c r="E447" s="154">
        <v>5000000</v>
      </c>
      <c r="F447" s="154">
        <v>0</v>
      </c>
    </row>
    <row r="448" spans="3:6">
      <c r="C448" s="60" t="s">
        <v>731</v>
      </c>
      <c r="D448" s="154">
        <v>18486497</v>
      </c>
      <c r="E448" s="154">
        <v>0</v>
      </c>
      <c r="F448" s="154">
        <v>0</v>
      </c>
    </row>
    <row r="449" spans="3:6">
      <c r="C449" s="60" t="s">
        <v>732</v>
      </c>
      <c r="D449" s="154">
        <v>10000000</v>
      </c>
      <c r="E449" s="154">
        <v>0</v>
      </c>
      <c r="F449" s="154">
        <v>0</v>
      </c>
    </row>
    <row r="450" spans="3:6">
      <c r="C450" s="60" t="s">
        <v>733</v>
      </c>
      <c r="D450" s="154">
        <v>50031562</v>
      </c>
      <c r="E450" s="154">
        <v>73209627</v>
      </c>
      <c r="F450" s="154">
        <v>73209626.960000008</v>
      </c>
    </row>
    <row r="451" spans="3:6">
      <c r="C451" s="60" t="s">
        <v>734</v>
      </c>
      <c r="D451" s="154">
        <v>0</v>
      </c>
      <c r="E451" s="154">
        <v>12500000</v>
      </c>
      <c r="F451" s="154">
        <v>12500000</v>
      </c>
    </row>
    <row r="452" spans="3:6">
      <c r="C452" s="112" t="s">
        <v>324</v>
      </c>
      <c r="D452" s="154">
        <v>144309643</v>
      </c>
      <c r="E452" s="154">
        <v>286713322.21000004</v>
      </c>
      <c r="F452" s="154">
        <v>157903420.74000001</v>
      </c>
    </row>
    <row r="453" spans="3:6">
      <c r="C453" s="60" t="s">
        <v>735</v>
      </c>
      <c r="D453" s="154">
        <v>19999999</v>
      </c>
      <c r="E453" s="154">
        <v>29999999</v>
      </c>
      <c r="F453" s="154">
        <v>29961446.16</v>
      </c>
    </row>
    <row r="454" spans="3:6">
      <c r="C454" s="60" t="s">
        <v>736</v>
      </c>
      <c r="D454" s="154">
        <v>41000000</v>
      </c>
      <c r="E454" s="154">
        <v>210631679.21000001</v>
      </c>
      <c r="F454" s="154">
        <v>127941974.58</v>
      </c>
    </row>
    <row r="455" spans="3:6">
      <c r="C455" s="60" t="s">
        <v>731</v>
      </c>
      <c r="D455" s="154">
        <v>83309644</v>
      </c>
      <c r="E455" s="154">
        <v>46081644</v>
      </c>
      <c r="F455" s="154">
        <v>0</v>
      </c>
    </row>
    <row r="456" spans="3:6">
      <c r="C456" s="68" t="s">
        <v>335</v>
      </c>
      <c r="D456" s="170">
        <v>491426007</v>
      </c>
      <c r="E456" s="170">
        <v>797507164.88</v>
      </c>
      <c r="F456" s="170">
        <v>536474085.55000001</v>
      </c>
    </row>
    <row r="457" spans="3:6">
      <c r="C457" s="112" t="s">
        <v>323</v>
      </c>
      <c r="D457" s="154">
        <v>471426007</v>
      </c>
      <c r="E457" s="154">
        <v>616590464.88</v>
      </c>
      <c r="F457" s="154">
        <v>433819924.34000003</v>
      </c>
    </row>
    <row r="458" spans="3:6">
      <c r="C458" s="60" t="s">
        <v>1909</v>
      </c>
      <c r="D458" s="154">
        <v>0</v>
      </c>
      <c r="E458" s="154">
        <v>5040000</v>
      </c>
      <c r="F458" s="154">
        <v>4017281.21</v>
      </c>
    </row>
    <row r="459" spans="3:6">
      <c r="C459" s="60" t="s">
        <v>1989</v>
      </c>
      <c r="D459" s="154">
        <v>0</v>
      </c>
      <c r="E459" s="154">
        <v>16076435.1</v>
      </c>
      <c r="F459" s="154">
        <v>0</v>
      </c>
    </row>
    <row r="460" spans="3:6">
      <c r="C460" s="60" t="s">
        <v>1910</v>
      </c>
      <c r="D460" s="154">
        <v>0</v>
      </c>
      <c r="E460" s="154">
        <v>1800000</v>
      </c>
      <c r="F460" s="154">
        <v>0</v>
      </c>
    </row>
    <row r="461" spans="3:6">
      <c r="C461" s="60" t="s">
        <v>737</v>
      </c>
      <c r="D461" s="154">
        <v>4603072</v>
      </c>
      <c r="E461" s="154">
        <v>3957068</v>
      </c>
      <c r="F461" s="154">
        <v>3357769.94</v>
      </c>
    </row>
    <row r="462" spans="3:6">
      <c r="C462" s="60" t="s">
        <v>738</v>
      </c>
      <c r="D462" s="154">
        <v>48240000</v>
      </c>
      <c r="E462" s="154">
        <v>54188000</v>
      </c>
      <c r="F462" s="154">
        <v>31388560.969999999</v>
      </c>
    </row>
    <row r="463" spans="3:6">
      <c r="C463" s="60" t="s">
        <v>739</v>
      </c>
      <c r="D463" s="154">
        <v>789735</v>
      </c>
      <c r="E463" s="154">
        <v>983400</v>
      </c>
      <c r="F463" s="154">
        <v>786750.68</v>
      </c>
    </row>
    <row r="464" spans="3:6">
      <c r="C464" s="60" t="s">
        <v>740</v>
      </c>
      <c r="D464" s="154">
        <v>4810533</v>
      </c>
      <c r="E464" s="154">
        <v>110284.78</v>
      </c>
      <c r="F464" s="154">
        <v>0</v>
      </c>
    </row>
    <row r="465" spans="3:6">
      <c r="C465" s="60" t="s">
        <v>741</v>
      </c>
      <c r="D465" s="154">
        <v>62021281</v>
      </c>
      <c r="E465" s="154">
        <v>20475556</v>
      </c>
      <c r="F465" s="154">
        <v>10100527.77</v>
      </c>
    </row>
    <row r="466" spans="3:6">
      <c r="C466" s="60" t="s">
        <v>742</v>
      </c>
      <c r="D466" s="154">
        <v>20787154</v>
      </c>
      <c r="E466" s="154">
        <v>0</v>
      </c>
      <c r="F466" s="154">
        <v>0</v>
      </c>
    </row>
    <row r="467" spans="3:6">
      <c r="C467" s="60" t="s">
        <v>1911</v>
      </c>
      <c r="D467" s="154">
        <v>0</v>
      </c>
      <c r="E467" s="154">
        <v>100</v>
      </c>
      <c r="F467" s="154">
        <v>0</v>
      </c>
    </row>
    <row r="468" spans="3:6">
      <c r="C468" s="60" t="s">
        <v>743</v>
      </c>
      <c r="D468" s="154">
        <v>2523769</v>
      </c>
      <c r="E468" s="154">
        <v>2308434</v>
      </c>
      <c r="F468" s="154">
        <v>0</v>
      </c>
    </row>
    <row r="469" spans="3:6">
      <c r="C469" s="60" t="s">
        <v>1912</v>
      </c>
      <c r="D469" s="154">
        <v>0</v>
      </c>
      <c r="E469" s="154">
        <v>0</v>
      </c>
      <c r="F469" s="154">
        <v>0</v>
      </c>
    </row>
    <row r="470" spans="3:6">
      <c r="C470" s="60" t="s">
        <v>1913</v>
      </c>
      <c r="D470" s="154">
        <v>0</v>
      </c>
      <c r="E470" s="154">
        <v>3600000</v>
      </c>
      <c r="F470" s="154">
        <v>1427708.34</v>
      </c>
    </row>
    <row r="471" spans="3:6">
      <c r="C471" s="60" t="s">
        <v>744</v>
      </c>
      <c r="D471" s="154">
        <v>10947984</v>
      </c>
      <c r="E471" s="154">
        <v>10000000</v>
      </c>
      <c r="F471" s="154">
        <v>3181189.17</v>
      </c>
    </row>
    <row r="472" spans="3:6">
      <c r="C472" s="60" t="s">
        <v>1876</v>
      </c>
      <c r="D472" s="154">
        <v>0</v>
      </c>
      <c r="E472" s="154">
        <v>1500000</v>
      </c>
      <c r="F472" s="154">
        <v>1499397.02</v>
      </c>
    </row>
    <row r="473" spans="3:6">
      <c r="C473" s="60" t="s">
        <v>1877</v>
      </c>
      <c r="D473" s="154">
        <v>0</v>
      </c>
      <c r="E473" s="154">
        <v>2300000</v>
      </c>
      <c r="F473" s="154">
        <v>1839542.4</v>
      </c>
    </row>
    <row r="474" spans="3:6">
      <c r="C474" s="60" t="s">
        <v>745</v>
      </c>
      <c r="D474" s="154">
        <v>97282052</v>
      </c>
      <c r="E474" s="154">
        <v>81684773</v>
      </c>
      <c r="F474" s="154">
        <v>80964532.420000002</v>
      </c>
    </row>
    <row r="475" spans="3:6">
      <c r="C475" s="60" t="s">
        <v>746</v>
      </c>
      <c r="D475" s="154">
        <v>6944551</v>
      </c>
      <c r="E475" s="154">
        <v>100</v>
      </c>
      <c r="F475" s="154">
        <v>0</v>
      </c>
    </row>
    <row r="476" spans="3:6">
      <c r="C476" s="60" t="s">
        <v>747</v>
      </c>
      <c r="D476" s="154">
        <v>45173787</v>
      </c>
      <c r="E476" s="154">
        <v>91945677</v>
      </c>
      <c r="F476" s="154">
        <v>91916845.090000004</v>
      </c>
    </row>
    <row r="477" spans="3:6">
      <c r="C477" s="60" t="s">
        <v>748</v>
      </c>
      <c r="D477" s="154">
        <v>6944551</v>
      </c>
      <c r="E477" s="154">
        <v>2751508</v>
      </c>
      <c r="F477" s="154">
        <v>0</v>
      </c>
    </row>
    <row r="478" spans="3:6">
      <c r="C478" s="60" t="s">
        <v>1914</v>
      </c>
      <c r="D478" s="154">
        <v>0</v>
      </c>
      <c r="E478" s="154">
        <v>3000000</v>
      </c>
      <c r="F478" s="154">
        <v>2334350.4500000002</v>
      </c>
    </row>
    <row r="479" spans="3:6">
      <c r="C479" s="60" t="s">
        <v>1915</v>
      </c>
      <c r="D479" s="154">
        <v>0</v>
      </c>
      <c r="E479" s="154">
        <v>100</v>
      </c>
      <c r="F479" s="154">
        <v>0</v>
      </c>
    </row>
    <row r="480" spans="3:6">
      <c r="C480" s="60" t="s">
        <v>749</v>
      </c>
      <c r="D480" s="154">
        <v>955159</v>
      </c>
      <c r="E480" s="154">
        <v>607401</v>
      </c>
      <c r="F480" s="154">
        <v>0</v>
      </c>
    </row>
    <row r="481" spans="3:6">
      <c r="C481" s="60" t="s">
        <v>750</v>
      </c>
      <c r="D481" s="154">
        <v>10000000</v>
      </c>
      <c r="E481" s="154">
        <v>30783228</v>
      </c>
      <c r="F481" s="154">
        <v>8894922</v>
      </c>
    </row>
    <row r="482" spans="3:6">
      <c r="C482" s="60" t="s">
        <v>1878</v>
      </c>
      <c r="D482" s="154">
        <v>0</v>
      </c>
      <c r="E482" s="154">
        <v>3510275</v>
      </c>
      <c r="F482" s="154">
        <v>1410127.21</v>
      </c>
    </row>
    <row r="483" spans="3:6">
      <c r="C483" s="60" t="s">
        <v>751</v>
      </c>
      <c r="D483" s="154">
        <v>32379976</v>
      </c>
      <c r="E483" s="154">
        <v>28050885</v>
      </c>
      <c r="F483" s="154">
        <v>28050885</v>
      </c>
    </row>
    <row r="484" spans="3:6">
      <c r="C484" s="60" t="s">
        <v>752</v>
      </c>
      <c r="D484" s="154">
        <v>8081935</v>
      </c>
      <c r="E484" s="154">
        <v>6461060</v>
      </c>
      <c r="F484" s="154">
        <v>0</v>
      </c>
    </row>
    <row r="485" spans="3:6">
      <c r="C485" s="60" t="s">
        <v>753</v>
      </c>
      <c r="D485" s="154">
        <v>43776923</v>
      </c>
      <c r="E485" s="154">
        <v>35327710</v>
      </c>
      <c r="F485" s="154">
        <v>35314380.489999995</v>
      </c>
    </row>
    <row r="486" spans="3:6">
      <c r="C486" s="60" t="s">
        <v>754</v>
      </c>
      <c r="D486" s="154">
        <v>30998493</v>
      </c>
      <c r="E486" s="154">
        <v>23063160</v>
      </c>
      <c r="F486" s="154">
        <v>23056894</v>
      </c>
    </row>
    <row r="487" spans="3:6">
      <c r="C487" s="60" t="s">
        <v>755</v>
      </c>
      <c r="D487" s="154">
        <v>34165052</v>
      </c>
      <c r="E487" s="154">
        <v>187065310</v>
      </c>
      <c r="F487" s="154">
        <v>104278260.18000001</v>
      </c>
    </row>
    <row r="488" spans="3:6">
      <c r="C488" s="112" t="s">
        <v>324</v>
      </c>
      <c r="D488" s="154">
        <v>20000000</v>
      </c>
      <c r="E488" s="154">
        <v>74023653</v>
      </c>
      <c r="F488" s="154">
        <v>69715829.209999993</v>
      </c>
    </row>
    <row r="489" spans="3:6">
      <c r="C489" s="60" t="s">
        <v>756</v>
      </c>
      <c r="D489" s="154">
        <v>20000000</v>
      </c>
      <c r="E489" s="154">
        <v>16000000</v>
      </c>
      <c r="F489" s="154">
        <v>11692176.310000001</v>
      </c>
    </row>
    <row r="490" spans="3:6">
      <c r="C490" s="60" t="s">
        <v>755</v>
      </c>
      <c r="D490" s="154">
        <v>0</v>
      </c>
      <c r="E490" s="154">
        <v>58023653</v>
      </c>
      <c r="F490" s="154">
        <v>58023652.899999999</v>
      </c>
    </row>
    <row r="491" spans="3:6">
      <c r="C491" s="112" t="s">
        <v>326</v>
      </c>
      <c r="D491" s="154">
        <v>0</v>
      </c>
      <c r="E491" s="154">
        <v>106893047</v>
      </c>
      <c r="F491" s="154">
        <v>32938332</v>
      </c>
    </row>
    <row r="492" spans="3:6">
      <c r="C492" s="60" t="s">
        <v>755</v>
      </c>
      <c r="D492" s="154">
        <v>0</v>
      </c>
      <c r="E492" s="154">
        <v>106893047</v>
      </c>
      <c r="F492" s="154">
        <v>32938332</v>
      </c>
    </row>
    <row r="493" spans="3:6">
      <c r="C493" s="68" t="s">
        <v>336</v>
      </c>
      <c r="D493" s="170">
        <v>464694984</v>
      </c>
      <c r="E493" s="170">
        <v>299522083.29999995</v>
      </c>
      <c r="F493" s="170">
        <v>256518719.13</v>
      </c>
    </row>
    <row r="494" spans="3:6">
      <c r="C494" s="112" t="s">
        <v>323</v>
      </c>
      <c r="D494" s="154">
        <v>464694984</v>
      </c>
      <c r="E494" s="154">
        <v>287311831.53999996</v>
      </c>
      <c r="F494" s="154">
        <v>244308467.37</v>
      </c>
    </row>
    <row r="495" spans="3:6">
      <c r="C495" s="60" t="s">
        <v>757</v>
      </c>
      <c r="D495" s="154">
        <v>2799546</v>
      </c>
      <c r="E495" s="154">
        <v>729173</v>
      </c>
      <c r="F495" s="154">
        <v>183338.07</v>
      </c>
    </row>
    <row r="496" spans="3:6">
      <c r="C496" s="60" t="s">
        <v>758</v>
      </c>
      <c r="D496" s="154">
        <v>1256445</v>
      </c>
      <c r="E496" s="154">
        <v>2986776</v>
      </c>
      <c r="F496" s="154">
        <v>2384845.54</v>
      </c>
    </row>
    <row r="497" spans="3:6">
      <c r="C497" s="60" t="s">
        <v>759</v>
      </c>
      <c r="D497" s="154">
        <v>2799546</v>
      </c>
      <c r="E497" s="154">
        <v>113706.66</v>
      </c>
      <c r="F497" s="154">
        <v>0</v>
      </c>
    </row>
    <row r="498" spans="3:6">
      <c r="C498" s="60" t="s">
        <v>760</v>
      </c>
      <c r="D498" s="154">
        <v>15000000</v>
      </c>
      <c r="E498" s="154">
        <v>28604522.32</v>
      </c>
      <c r="F498" s="154">
        <v>21683648</v>
      </c>
    </row>
    <row r="499" spans="3:6">
      <c r="C499" s="60" t="s">
        <v>761</v>
      </c>
      <c r="D499" s="154">
        <v>10611201</v>
      </c>
      <c r="E499" s="154">
        <v>119581.54</v>
      </c>
      <c r="F499" s="154">
        <v>0</v>
      </c>
    </row>
    <row r="500" spans="3:6">
      <c r="C500" s="60" t="s">
        <v>762</v>
      </c>
      <c r="D500" s="154">
        <v>29646707</v>
      </c>
      <c r="E500" s="154">
        <v>21460246</v>
      </c>
      <c r="F500" s="154">
        <v>21353742</v>
      </c>
    </row>
    <row r="501" spans="3:6">
      <c r="C501" s="60" t="s">
        <v>763</v>
      </c>
      <c r="D501" s="154">
        <v>425768</v>
      </c>
      <c r="E501" s="154">
        <v>304480</v>
      </c>
      <c r="F501" s="154">
        <v>0</v>
      </c>
    </row>
    <row r="502" spans="3:6">
      <c r="C502" s="60" t="s">
        <v>1879</v>
      </c>
      <c r="D502" s="154">
        <v>0</v>
      </c>
      <c r="E502" s="154">
        <v>3655484</v>
      </c>
      <c r="F502" s="154">
        <v>0</v>
      </c>
    </row>
    <row r="503" spans="3:6">
      <c r="C503" s="60" t="s">
        <v>764</v>
      </c>
      <c r="D503" s="154">
        <v>37397609</v>
      </c>
      <c r="E503" s="154">
        <v>34473739</v>
      </c>
      <c r="F503" s="154">
        <v>33223916.140000001</v>
      </c>
    </row>
    <row r="504" spans="3:6">
      <c r="C504" s="60" t="s">
        <v>765</v>
      </c>
      <c r="D504" s="154">
        <v>4920242</v>
      </c>
      <c r="E504" s="154">
        <v>100</v>
      </c>
      <c r="F504" s="154">
        <v>0</v>
      </c>
    </row>
    <row r="505" spans="3:6">
      <c r="C505" s="60" t="s">
        <v>766</v>
      </c>
      <c r="D505" s="154">
        <v>18284533</v>
      </c>
      <c r="E505" s="154">
        <v>100</v>
      </c>
      <c r="F505" s="154">
        <v>0</v>
      </c>
    </row>
    <row r="506" spans="3:6">
      <c r="C506" s="60" t="s">
        <v>767</v>
      </c>
      <c r="D506" s="154">
        <v>6106338</v>
      </c>
      <c r="E506" s="154">
        <v>3847835</v>
      </c>
      <c r="F506" s="154">
        <v>2198268.2200000002</v>
      </c>
    </row>
    <row r="507" spans="3:6">
      <c r="C507" s="60" t="s">
        <v>768</v>
      </c>
      <c r="D507" s="154">
        <v>7364658</v>
      </c>
      <c r="E507" s="154">
        <v>4849866</v>
      </c>
      <c r="F507" s="154">
        <v>4568256.0599999996</v>
      </c>
    </row>
    <row r="508" spans="3:6">
      <c r="C508" s="60" t="s">
        <v>769</v>
      </c>
      <c r="D508" s="154">
        <v>5129592</v>
      </c>
      <c r="E508" s="154">
        <v>2887606</v>
      </c>
      <c r="F508" s="154">
        <v>2503794.7999999998</v>
      </c>
    </row>
    <row r="509" spans="3:6">
      <c r="C509" s="60" t="s">
        <v>770</v>
      </c>
      <c r="D509" s="154">
        <v>13752724</v>
      </c>
      <c r="E509" s="154">
        <v>100</v>
      </c>
      <c r="F509" s="154">
        <v>0</v>
      </c>
    </row>
    <row r="510" spans="3:6">
      <c r="C510" s="60" t="s">
        <v>771</v>
      </c>
      <c r="D510" s="154">
        <v>7379600</v>
      </c>
      <c r="E510" s="154">
        <v>5896227</v>
      </c>
      <c r="F510" s="154">
        <v>4676981.26</v>
      </c>
    </row>
    <row r="511" spans="3:6">
      <c r="C511" s="60" t="s">
        <v>772</v>
      </c>
      <c r="D511" s="154">
        <v>23744168</v>
      </c>
      <c r="E511" s="154">
        <v>22452160</v>
      </c>
      <c r="F511" s="154">
        <v>13734787.060000001</v>
      </c>
    </row>
    <row r="512" spans="3:6">
      <c r="C512" s="60" t="s">
        <v>773</v>
      </c>
      <c r="D512" s="154">
        <v>13421241</v>
      </c>
      <c r="E512" s="154">
        <v>13421241</v>
      </c>
      <c r="F512" s="154">
        <v>8102351.5800000001</v>
      </c>
    </row>
    <row r="513" spans="3:6">
      <c r="C513" s="60" t="s">
        <v>774</v>
      </c>
      <c r="D513" s="154">
        <v>5137508</v>
      </c>
      <c r="E513" s="154">
        <v>103365.71</v>
      </c>
      <c r="F513" s="154">
        <v>0</v>
      </c>
    </row>
    <row r="514" spans="3:6">
      <c r="C514" s="60" t="s">
        <v>775</v>
      </c>
      <c r="D514" s="154">
        <v>15774478</v>
      </c>
      <c r="E514" s="154">
        <v>101377.31</v>
      </c>
      <c r="F514" s="154">
        <v>0</v>
      </c>
    </row>
    <row r="515" spans="3:6">
      <c r="C515" s="60" t="s">
        <v>776</v>
      </c>
      <c r="D515" s="154">
        <v>65464844</v>
      </c>
      <c r="E515" s="154">
        <v>7066988</v>
      </c>
      <c r="F515" s="154">
        <v>0</v>
      </c>
    </row>
    <row r="516" spans="3:6">
      <c r="C516" s="60" t="s">
        <v>777</v>
      </c>
      <c r="D516" s="154">
        <v>5000000</v>
      </c>
      <c r="E516" s="154">
        <v>3120000</v>
      </c>
      <c r="F516" s="154">
        <v>0</v>
      </c>
    </row>
    <row r="517" spans="3:6">
      <c r="C517" s="60" t="s">
        <v>778</v>
      </c>
      <c r="D517" s="154">
        <v>32081839</v>
      </c>
      <c r="E517" s="154">
        <v>24423372</v>
      </c>
      <c r="F517" s="154">
        <v>24163097.660000004</v>
      </c>
    </row>
    <row r="518" spans="3:6">
      <c r="C518" s="60" t="s">
        <v>779</v>
      </c>
      <c r="D518" s="154">
        <v>102065877</v>
      </c>
      <c r="E518" s="154">
        <v>78347530</v>
      </c>
      <c r="F518" s="154">
        <v>77282699.980000004</v>
      </c>
    </row>
    <row r="519" spans="3:6">
      <c r="C519" s="60" t="s">
        <v>780</v>
      </c>
      <c r="D519" s="154">
        <v>39130520</v>
      </c>
      <c r="E519" s="154">
        <v>28346255</v>
      </c>
      <c r="F519" s="154">
        <v>28248741</v>
      </c>
    </row>
    <row r="520" spans="3:6">
      <c r="C520" s="112" t="s">
        <v>324</v>
      </c>
      <c r="D520" s="154">
        <v>0</v>
      </c>
      <c r="E520" s="154">
        <v>12210251.760000002</v>
      </c>
      <c r="F520" s="154">
        <v>12210251.760000002</v>
      </c>
    </row>
    <row r="521" spans="3:6">
      <c r="C521" s="60" t="s">
        <v>781</v>
      </c>
      <c r="D521" s="154">
        <v>0</v>
      </c>
      <c r="E521" s="154">
        <v>12210251.760000002</v>
      </c>
      <c r="F521" s="154">
        <v>12210251.760000002</v>
      </c>
    </row>
    <row r="522" spans="3:6">
      <c r="C522" s="68" t="s">
        <v>337</v>
      </c>
      <c r="D522" s="170">
        <v>1838115789</v>
      </c>
      <c r="E522" s="170">
        <v>2050562184.6399996</v>
      </c>
      <c r="F522" s="170">
        <v>1656860164.8299999</v>
      </c>
    </row>
    <row r="523" spans="3:6">
      <c r="C523" s="112" t="s">
        <v>323</v>
      </c>
      <c r="D523" s="154">
        <v>1587700010</v>
      </c>
      <c r="E523" s="154">
        <v>1896865967.4599998</v>
      </c>
      <c r="F523" s="154">
        <v>1560218997.1199999</v>
      </c>
    </row>
    <row r="524" spans="3:6">
      <c r="C524" s="60" t="s">
        <v>782</v>
      </c>
      <c r="D524" s="154">
        <v>2030470</v>
      </c>
      <c r="E524" s="154">
        <v>1384466</v>
      </c>
      <c r="F524" s="154">
        <v>1107200</v>
      </c>
    </row>
    <row r="525" spans="3:6">
      <c r="C525" s="60" t="s">
        <v>783</v>
      </c>
      <c r="D525" s="154">
        <v>0</v>
      </c>
      <c r="E525" s="154">
        <v>4035538.46</v>
      </c>
      <c r="F525" s="154">
        <v>1008065.76</v>
      </c>
    </row>
    <row r="526" spans="3:6">
      <c r="C526" s="60" t="s">
        <v>1864</v>
      </c>
      <c r="D526" s="154">
        <v>0</v>
      </c>
      <c r="E526" s="154">
        <v>7955889</v>
      </c>
      <c r="F526" s="154">
        <v>6996114.4699999997</v>
      </c>
    </row>
    <row r="527" spans="3:6">
      <c r="C527" s="60" t="s">
        <v>784</v>
      </c>
      <c r="D527" s="154">
        <v>4127067</v>
      </c>
      <c r="E527" s="154">
        <v>3696398</v>
      </c>
      <c r="F527" s="154">
        <v>3438883.62</v>
      </c>
    </row>
    <row r="528" spans="3:6">
      <c r="C528" s="60" t="s">
        <v>1880</v>
      </c>
      <c r="D528" s="154">
        <v>0</v>
      </c>
      <c r="E528" s="154">
        <v>1200000</v>
      </c>
      <c r="F528" s="154">
        <v>718372.61</v>
      </c>
    </row>
    <row r="529" spans="3:6">
      <c r="C529" s="60" t="s">
        <v>785</v>
      </c>
      <c r="D529" s="154">
        <v>1253439</v>
      </c>
      <c r="E529" s="154">
        <v>2400000</v>
      </c>
      <c r="F529" s="154">
        <v>523734.96</v>
      </c>
    </row>
    <row r="530" spans="3:6">
      <c r="C530" s="60" t="s">
        <v>786</v>
      </c>
      <c r="D530" s="154">
        <v>44422301</v>
      </c>
      <c r="E530" s="154">
        <v>39989515</v>
      </c>
      <c r="F530" s="154">
        <v>7917923.7300000004</v>
      </c>
    </row>
    <row r="531" spans="3:6">
      <c r="C531" s="60" t="s">
        <v>787</v>
      </c>
      <c r="D531" s="154">
        <v>2030470</v>
      </c>
      <c r="E531" s="154">
        <v>1384466</v>
      </c>
      <c r="F531" s="154">
        <v>0</v>
      </c>
    </row>
    <row r="532" spans="3:6">
      <c r="C532" s="60" t="s">
        <v>788</v>
      </c>
      <c r="D532" s="154">
        <v>73589468</v>
      </c>
      <c r="E532" s="154">
        <v>277141156.43000001</v>
      </c>
      <c r="F532" s="154">
        <v>277141155.95999998</v>
      </c>
    </row>
    <row r="533" spans="3:6">
      <c r="C533" s="60" t="s">
        <v>789</v>
      </c>
      <c r="D533" s="154">
        <v>791841</v>
      </c>
      <c r="E533" s="154">
        <v>576506</v>
      </c>
      <c r="F533" s="154">
        <v>0</v>
      </c>
    </row>
    <row r="534" spans="3:6">
      <c r="C534" s="60" t="s">
        <v>1881</v>
      </c>
      <c r="D534" s="154">
        <v>0</v>
      </c>
      <c r="E534" s="154">
        <v>2000000</v>
      </c>
      <c r="F534" s="154">
        <v>1367823.07</v>
      </c>
    </row>
    <row r="535" spans="3:6">
      <c r="C535" s="60" t="s">
        <v>790</v>
      </c>
      <c r="D535" s="154">
        <v>481336</v>
      </c>
      <c r="E535" s="154">
        <v>438001</v>
      </c>
      <c r="F535" s="154">
        <v>0</v>
      </c>
    </row>
    <row r="536" spans="3:6">
      <c r="C536" s="60" t="s">
        <v>827</v>
      </c>
      <c r="D536" s="154">
        <v>0</v>
      </c>
      <c r="E536" s="154">
        <v>29560000</v>
      </c>
      <c r="F536" s="154">
        <v>0</v>
      </c>
    </row>
    <row r="537" spans="3:6">
      <c r="C537" s="60" t="s">
        <v>1916</v>
      </c>
      <c r="D537" s="154">
        <v>0</v>
      </c>
      <c r="E537" s="154">
        <v>5987289</v>
      </c>
      <c r="F537" s="154">
        <v>5927415.6100000003</v>
      </c>
    </row>
    <row r="538" spans="3:6">
      <c r="C538" s="60" t="s">
        <v>791</v>
      </c>
      <c r="D538" s="154">
        <v>10909446</v>
      </c>
      <c r="E538" s="154">
        <v>100</v>
      </c>
      <c r="F538" s="154">
        <v>0</v>
      </c>
    </row>
    <row r="539" spans="3:6">
      <c r="C539" s="60" t="s">
        <v>792</v>
      </c>
      <c r="D539" s="154">
        <v>20000000</v>
      </c>
      <c r="E539" s="154">
        <v>10000000</v>
      </c>
      <c r="F539" s="154">
        <v>0</v>
      </c>
    </row>
    <row r="540" spans="3:6">
      <c r="C540" s="60" t="s">
        <v>793</v>
      </c>
      <c r="D540" s="154">
        <v>2088607</v>
      </c>
      <c r="E540" s="154">
        <v>1873272</v>
      </c>
      <c r="F540" s="154">
        <v>0</v>
      </c>
    </row>
    <row r="541" spans="3:6">
      <c r="C541" s="60" t="s">
        <v>794</v>
      </c>
      <c r="D541" s="154">
        <v>93000000</v>
      </c>
      <c r="E541" s="154">
        <v>47837867</v>
      </c>
      <c r="F541" s="154">
        <v>5661384.3300000001</v>
      </c>
    </row>
    <row r="542" spans="3:6">
      <c r="C542" s="60" t="s">
        <v>795</v>
      </c>
      <c r="D542" s="154">
        <v>3614249</v>
      </c>
      <c r="E542" s="154">
        <v>3993038</v>
      </c>
      <c r="F542" s="154">
        <v>3993038</v>
      </c>
    </row>
    <row r="543" spans="3:6">
      <c r="C543" s="60" t="s">
        <v>796</v>
      </c>
      <c r="D543" s="154">
        <v>20000000</v>
      </c>
      <c r="E543" s="154">
        <v>50000000</v>
      </c>
      <c r="F543" s="154">
        <v>50000000</v>
      </c>
    </row>
    <row r="544" spans="3:6">
      <c r="C544" s="60" t="s">
        <v>797</v>
      </c>
      <c r="D544" s="154">
        <v>791841</v>
      </c>
      <c r="E544" s="154">
        <v>576506</v>
      </c>
      <c r="F544" s="154">
        <v>0</v>
      </c>
    </row>
    <row r="545" spans="3:6">
      <c r="C545" s="60" t="s">
        <v>798</v>
      </c>
      <c r="D545" s="154">
        <v>20000000</v>
      </c>
      <c r="E545" s="154">
        <v>83000000</v>
      </c>
      <c r="F545" s="154">
        <v>69657368.540000007</v>
      </c>
    </row>
    <row r="546" spans="3:6">
      <c r="C546" s="60" t="s">
        <v>799</v>
      </c>
      <c r="D546" s="154">
        <v>2753439</v>
      </c>
      <c r="E546" s="154">
        <v>2322770</v>
      </c>
      <c r="F546" s="154">
        <v>0</v>
      </c>
    </row>
    <row r="547" spans="3:6">
      <c r="C547" s="60" t="s">
        <v>800</v>
      </c>
      <c r="D547" s="154">
        <v>20000000</v>
      </c>
      <c r="E547" s="154">
        <v>40918000</v>
      </c>
      <c r="F547" s="154">
        <v>33098025.25</v>
      </c>
    </row>
    <row r="548" spans="3:6">
      <c r="C548" s="60" t="s">
        <v>801</v>
      </c>
      <c r="D548" s="154">
        <v>0</v>
      </c>
      <c r="E548" s="154">
        <v>6569916.6799999997</v>
      </c>
      <c r="F548" s="154">
        <v>2431535.48</v>
      </c>
    </row>
    <row r="549" spans="3:6">
      <c r="C549" s="60" t="s">
        <v>802</v>
      </c>
      <c r="D549" s="154">
        <v>141167282</v>
      </c>
      <c r="E549" s="154">
        <v>32734668</v>
      </c>
      <c r="F549" s="154">
        <v>0</v>
      </c>
    </row>
    <row r="550" spans="3:6">
      <c r="C550" s="60" t="s">
        <v>1952</v>
      </c>
      <c r="D550" s="154">
        <v>0</v>
      </c>
      <c r="E550" s="154">
        <v>100000</v>
      </c>
      <c r="F550" s="154">
        <v>0</v>
      </c>
    </row>
    <row r="551" spans="3:6">
      <c r="C551" s="60" t="s">
        <v>803</v>
      </c>
      <c r="D551" s="154">
        <v>29000000</v>
      </c>
      <c r="E551" s="154">
        <v>2085000</v>
      </c>
      <c r="F551" s="154">
        <v>0</v>
      </c>
    </row>
    <row r="552" spans="3:6">
      <c r="C552" s="60" t="s">
        <v>804</v>
      </c>
      <c r="D552" s="154">
        <v>9467926</v>
      </c>
      <c r="E552" s="154">
        <v>6201321</v>
      </c>
      <c r="F552" s="154">
        <v>1201320.6599999999</v>
      </c>
    </row>
    <row r="553" spans="3:6">
      <c r="C553" s="60" t="s">
        <v>805</v>
      </c>
      <c r="D553" s="154">
        <v>261078074</v>
      </c>
      <c r="E553" s="154">
        <v>4789388</v>
      </c>
      <c r="F553" s="154">
        <v>0</v>
      </c>
    </row>
    <row r="554" spans="3:6">
      <c r="C554" s="60" t="s">
        <v>806</v>
      </c>
      <c r="D554" s="154">
        <v>20000000</v>
      </c>
      <c r="E554" s="154">
        <v>76000000</v>
      </c>
      <c r="F554" s="154">
        <v>72412564.840000004</v>
      </c>
    </row>
    <row r="555" spans="3:6">
      <c r="C555" s="60" t="s">
        <v>807</v>
      </c>
      <c r="D555" s="154">
        <v>10000000</v>
      </c>
      <c r="E555" s="154">
        <v>3000000</v>
      </c>
      <c r="F555" s="154">
        <v>0</v>
      </c>
    </row>
    <row r="556" spans="3:6">
      <c r="C556" s="60" t="s">
        <v>808</v>
      </c>
      <c r="D556" s="154">
        <v>0</v>
      </c>
      <c r="E556" s="154">
        <v>31273062</v>
      </c>
      <c r="F556" s="154">
        <v>31273062</v>
      </c>
    </row>
    <row r="557" spans="3:6">
      <c r="C557" s="60" t="s">
        <v>809</v>
      </c>
      <c r="D557" s="154">
        <v>52764804</v>
      </c>
      <c r="E557" s="154">
        <v>22025313</v>
      </c>
      <c r="F557" s="154">
        <v>16425923.210000001</v>
      </c>
    </row>
    <row r="558" spans="3:6">
      <c r="C558" s="60" t="s">
        <v>810</v>
      </c>
      <c r="D558" s="154">
        <v>5000000</v>
      </c>
      <c r="E558" s="154">
        <v>500000</v>
      </c>
      <c r="F558" s="154">
        <v>0</v>
      </c>
    </row>
    <row r="559" spans="3:6">
      <c r="C559" s="60" t="s">
        <v>1902</v>
      </c>
      <c r="D559" s="154">
        <v>0</v>
      </c>
      <c r="E559" s="154">
        <v>3168521</v>
      </c>
      <c r="F559" s="154">
        <v>2112347.0699999998</v>
      </c>
    </row>
    <row r="560" spans="3:6">
      <c r="C560" s="60" t="s">
        <v>811</v>
      </c>
      <c r="D560" s="154">
        <v>23291774</v>
      </c>
      <c r="E560" s="154">
        <v>21466902</v>
      </c>
      <c r="F560" s="154">
        <v>17652569.890000001</v>
      </c>
    </row>
    <row r="561" spans="3:6">
      <c r="C561" s="60" t="s">
        <v>812</v>
      </c>
      <c r="D561" s="154">
        <v>124198927</v>
      </c>
      <c r="E561" s="154">
        <v>539544485.66999996</v>
      </c>
      <c r="F561" s="154">
        <v>538126840.11000001</v>
      </c>
    </row>
    <row r="562" spans="3:6">
      <c r="C562" s="60" t="s">
        <v>813</v>
      </c>
      <c r="D562" s="154">
        <v>165440861</v>
      </c>
      <c r="E562" s="154">
        <v>154479846</v>
      </c>
      <c r="F562" s="154">
        <v>154223230.62</v>
      </c>
    </row>
    <row r="563" spans="3:6">
      <c r="C563" s="60" t="s">
        <v>814</v>
      </c>
      <c r="D563" s="154">
        <v>10000000</v>
      </c>
      <c r="E563" s="154">
        <v>19034685</v>
      </c>
      <c r="F563" s="154">
        <v>19034684.27</v>
      </c>
    </row>
    <row r="564" spans="3:6">
      <c r="C564" s="60" t="s">
        <v>815</v>
      </c>
      <c r="D564" s="154">
        <v>14508081</v>
      </c>
      <c r="E564" s="154">
        <v>6657045</v>
      </c>
      <c r="F564" s="154">
        <v>3294886.39</v>
      </c>
    </row>
    <row r="565" spans="3:6">
      <c r="C565" s="60" t="s">
        <v>816</v>
      </c>
      <c r="D565" s="154">
        <v>73950835</v>
      </c>
      <c r="E565" s="154">
        <v>60000595</v>
      </c>
      <c r="F565" s="154">
        <v>59999350.339999996</v>
      </c>
    </row>
    <row r="566" spans="3:6">
      <c r="C566" s="60" t="s">
        <v>817</v>
      </c>
      <c r="D566" s="154">
        <v>19889640</v>
      </c>
      <c r="E566" s="154">
        <v>19889640</v>
      </c>
      <c r="F566" s="154">
        <v>4462456.12</v>
      </c>
    </row>
    <row r="567" spans="3:6">
      <c r="C567" s="60" t="s">
        <v>818</v>
      </c>
      <c r="D567" s="154">
        <v>20159965</v>
      </c>
      <c r="E567" s="154">
        <v>2659965</v>
      </c>
      <c r="F567" s="154">
        <v>0</v>
      </c>
    </row>
    <row r="568" spans="3:6">
      <c r="C568" s="60" t="s">
        <v>819</v>
      </c>
      <c r="D568" s="154">
        <v>77445249</v>
      </c>
      <c r="E568" s="154">
        <v>0.22</v>
      </c>
      <c r="F568" s="154">
        <v>0</v>
      </c>
    </row>
    <row r="569" spans="3:6">
      <c r="C569" s="60" t="s">
        <v>820</v>
      </c>
      <c r="D569" s="154">
        <v>2000000</v>
      </c>
      <c r="E569" s="154">
        <v>15000000</v>
      </c>
      <c r="F569" s="154">
        <v>0</v>
      </c>
    </row>
    <row r="570" spans="3:6">
      <c r="C570" s="60" t="s">
        <v>821</v>
      </c>
      <c r="D570" s="154">
        <v>10000000</v>
      </c>
      <c r="E570" s="154">
        <v>999957</v>
      </c>
      <c r="F570" s="154">
        <v>0</v>
      </c>
    </row>
    <row r="571" spans="3:6">
      <c r="C571" s="60" t="s">
        <v>822</v>
      </c>
      <c r="D571" s="154">
        <v>2000000</v>
      </c>
      <c r="E571" s="154">
        <v>13000000</v>
      </c>
      <c r="F571" s="154">
        <v>0</v>
      </c>
    </row>
    <row r="572" spans="3:6">
      <c r="C572" s="60" t="s">
        <v>823</v>
      </c>
      <c r="D572" s="154">
        <v>85653451</v>
      </c>
      <c r="E572" s="154">
        <v>103325794</v>
      </c>
      <c r="F572" s="154">
        <v>103325789.28</v>
      </c>
    </row>
    <row r="573" spans="3:6">
      <c r="C573" s="60" t="s">
        <v>824</v>
      </c>
      <c r="D573" s="154">
        <v>35520682</v>
      </c>
      <c r="E573" s="154">
        <v>98744648</v>
      </c>
      <c r="F573" s="154">
        <v>58561616.920000002</v>
      </c>
    </row>
    <row r="574" spans="3:6">
      <c r="C574" s="60" t="s">
        <v>825</v>
      </c>
      <c r="D574" s="154">
        <v>16689757</v>
      </c>
      <c r="E574" s="154">
        <v>344437</v>
      </c>
      <c r="F574" s="154">
        <v>0</v>
      </c>
    </row>
    <row r="575" spans="3:6">
      <c r="C575" s="60" t="s">
        <v>826</v>
      </c>
      <c r="D575" s="154">
        <v>56588728</v>
      </c>
      <c r="E575" s="154">
        <v>35000000</v>
      </c>
      <c r="F575" s="154">
        <v>7124314.0099999998</v>
      </c>
    </row>
    <row r="576" spans="3:6">
      <c r="C576" s="112" t="s">
        <v>324</v>
      </c>
      <c r="D576" s="154">
        <v>250415779</v>
      </c>
      <c r="E576" s="154">
        <v>153696217.18000001</v>
      </c>
      <c r="F576" s="154">
        <v>96641167.709999993</v>
      </c>
    </row>
    <row r="577" spans="3:6">
      <c r="C577" s="60" t="s">
        <v>827</v>
      </c>
      <c r="D577" s="154">
        <v>162716893</v>
      </c>
      <c r="E577" s="154">
        <v>22716893</v>
      </c>
      <c r="F577" s="154">
        <v>0</v>
      </c>
    </row>
    <row r="578" spans="3:6">
      <c r="C578" s="60" t="s">
        <v>828</v>
      </c>
      <c r="D578" s="154">
        <v>7797132</v>
      </c>
      <c r="E578" s="154">
        <v>4742824.6500000004</v>
      </c>
      <c r="F578" s="154">
        <v>4742824.6500000004</v>
      </c>
    </row>
    <row r="579" spans="3:6">
      <c r="C579" s="60" t="s">
        <v>829</v>
      </c>
      <c r="D579" s="154">
        <v>40125835</v>
      </c>
      <c r="E579" s="154">
        <v>60334183.829999998</v>
      </c>
      <c r="F579" s="154">
        <v>40951965.840000004</v>
      </c>
    </row>
    <row r="580" spans="3:6">
      <c r="C580" s="60" t="s">
        <v>830</v>
      </c>
      <c r="D580" s="154">
        <v>924915</v>
      </c>
      <c r="E580" s="154">
        <v>0</v>
      </c>
      <c r="F580" s="154">
        <v>0</v>
      </c>
    </row>
    <row r="581" spans="3:6">
      <c r="C581" s="60" t="s">
        <v>831</v>
      </c>
      <c r="D581" s="154">
        <v>38851004</v>
      </c>
      <c r="E581" s="154">
        <v>23516068.949999999</v>
      </c>
      <c r="F581" s="154">
        <v>23516068.949999999</v>
      </c>
    </row>
    <row r="582" spans="3:6">
      <c r="C582" s="60" t="s">
        <v>832</v>
      </c>
      <c r="D582" s="154">
        <v>0</v>
      </c>
      <c r="E582" s="154">
        <v>27430308.27</v>
      </c>
      <c r="F582" s="154">
        <v>27430308.27</v>
      </c>
    </row>
    <row r="583" spans="3:6">
      <c r="C583" s="60" t="s">
        <v>1941</v>
      </c>
      <c r="D583" s="154">
        <v>0</v>
      </c>
      <c r="E583" s="154">
        <v>3586822.36</v>
      </c>
      <c r="F583" s="154">
        <v>0</v>
      </c>
    </row>
    <row r="584" spans="3:6">
      <c r="C584" s="60" t="s">
        <v>1942</v>
      </c>
      <c r="D584" s="154">
        <v>0</v>
      </c>
      <c r="E584" s="154">
        <v>11369116.120000001</v>
      </c>
      <c r="F584" s="154">
        <v>0</v>
      </c>
    </row>
    <row r="585" spans="3:6">
      <c r="C585" s="68" t="s">
        <v>338</v>
      </c>
      <c r="D585" s="170">
        <v>590800924</v>
      </c>
      <c r="E585" s="170">
        <v>622098917.42000008</v>
      </c>
      <c r="F585" s="170">
        <v>486455632.38999999</v>
      </c>
    </row>
    <row r="586" spans="3:6">
      <c r="C586" s="112" t="s">
        <v>323</v>
      </c>
      <c r="D586" s="154">
        <v>432160924</v>
      </c>
      <c r="E586" s="154">
        <v>545122619.72000003</v>
      </c>
      <c r="F586" s="154">
        <v>465146050.43000001</v>
      </c>
    </row>
    <row r="587" spans="3:6">
      <c r="C587" s="60" t="s">
        <v>833</v>
      </c>
      <c r="D587" s="154">
        <v>10954464</v>
      </c>
      <c r="E587" s="154">
        <v>10954464.050000001</v>
      </c>
      <c r="F587" s="154">
        <v>0</v>
      </c>
    </row>
    <row r="588" spans="3:6">
      <c r="C588" s="60" t="s">
        <v>834</v>
      </c>
      <c r="D588" s="154">
        <v>0</v>
      </c>
      <c r="E588" s="154">
        <v>2115700.92</v>
      </c>
      <c r="F588" s="154">
        <v>2115700.92</v>
      </c>
    </row>
    <row r="589" spans="3:6">
      <c r="C589" s="60" t="s">
        <v>835</v>
      </c>
      <c r="D589" s="154">
        <v>15000000</v>
      </c>
      <c r="E589" s="154">
        <v>17497889</v>
      </c>
      <c r="F589" s="154">
        <v>8324978.54</v>
      </c>
    </row>
    <row r="590" spans="3:6">
      <c r="C590" s="60" t="s">
        <v>836</v>
      </c>
      <c r="D590" s="154">
        <v>5000000</v>
      </c>
      <c r="E590" s="154">
        <v>30000000</v>
      </c>
      <c r="F590" s="154">
        <v>0</v>
      </c>
    </row>
    <row r="591" spans="3:6">
      <c r="C591" s="60" t="s">
        <v>837</v>
      </c>
      <c r="D591" s="154">
        <v>783418</v>
      </c>
      <c r="E591" s="154">
        <v>568083</v>
      </c>
      <c r="F591" s="154">
        <v>0</v>
      </c>
    </row>
    <row r="592" spans="3:6">
      <c r="C592" s="60" t="s">
        <v>838</v>
      </c>
      <c r="D592" s="154">
        <v>6726364</v>
      </c>
      <c r="E592" s="154">
        <v>102638.63</v>
      </c>
      <c r="F592" s="154">
        <v>0</v>
      </c>
    </row>
    <row r="593" spans="3:6">
      <c r="C593" s="60" t="s">
        <v>839</v>
      </c>
      <c r="D593" s="154">
        <v>783417</v>
      </c>
      <c r="E593" s="154">
        <v>352748</v>
      </c>
      <c r="F593" s="154">
        <v>0</v>
      </c>
    </row>
    <row r="594" spans="3:6">
      <c r="C594" s="60" t="s">
        <v>840</v>
      </c>
      <c r="D594" s="154">
        <v>0</v>
      </c>
      <c r="E594" s="154">
        <v>66216929</v>
      </c>
      <c r="F594" s="154">
        <v>66216928.659999996</v>
      </c>
    </row>
    <row r="595" spans="3:6">
      <c r="C595" s="60" t="s">
        <v>841</v>
      </c>
      <c r="D595" s="154">
        <v>0</v>
      </c>
      <c r="E595" s="154">
        <v>4807991.93</v>
      </c>
      <c r="F595" s="154">
        <v>2880414.6</v>
      </c>
    </row>
    <row r="596" spans="3:6">
      <c r="C596" s="60" t="s">
        <v>1917</v>
      </c>
      <c r="D596" s="154">
        <v>0</v>
      </c>
      <c r="E596" s="154">
        <v>2565542</v>
      </c>
      <c r="F596" s="154">
        <v>2336846.92</v>
      </c>
    </row>
    <row r="597" spans="3:6">
      <c r="C597" s="60" t="s">
        <v>1918</v>
      </c>
      <c r="D597" s="154">
        <v>0</v>
      </c>
      <c r="E597" s="154">
        <v>2680878</v>
      </c>
      <c r="F597" s="154">
        <v>2384957.12</v>
      </c>
    </row>
    <row r="598" spans="3:6">
      <c r="C598" s="60" t="s">
        <v>842</v>
      </c>
      <c r="D598" s="154">
        <v>12066015</v>
      </c>
      <c r="E598" s="154">
        <v>100</v>
      </c>
      <c r="F598" s="154">
        <v>0</v>
      </c>
    </row>
    <row r="599" spans="3:6">
      <c r="C599" s="60" t="s">
        <v>843</v>
      </c>
      <c r="D599" s="154">
        <v>3417914</v>
      </c>
      <c r="E599" s="154">
        <v>8000000</v>
      </c>
      <c r="F599" s="154">
        <v>5520791.9299999997</v>
      </c>
    </row>
    <row r="600" spans="3:6">
      <c r="C600" s="60" t="s">
        <v>844</v>
      </c>
      <c r="D600" s="154">
        <v>21182604</v>
      </c>
      <c r="E600" s="154">
        <v>21182604</v>
      </c>
      <c r="F600" s="154">
        <v>19991722.52</v>
      </c>
    </row>
    <row r="601" spans="3:6">
      <c r="C601" s="60" t="s">
        <v>845</v>
      </c>
      <c r="D601" s="154">
        <v>0</v>
      </c>
      <c r="E601" s="154">
        <v>7591092.2699999996</v>
      </c>
      <c r="F601" s="154">
        <v>5707424.6699999999</v>
      </c>
    </row>
    <row r="602" spans="3:6">
      <c r="C602" s="60" t="s">
        <v>1919</v>
      </c>
      <c r="D602" s="154">
        <v>0</v>
      </c>
      <c r="E602" s="154">
        <v>8000000</v>
      </c>
      <c r="F602" s="154">
        <v>5670453.5199999996</v>
      </c>
    </row>
    <row r="603" spans="3:6">
      <c r="C603" s="60" t="s">
        <v>1882</v>
      </c>
      <c r="D603" s="154">
        <v>0</v>
      </c>
      <c r="E603" s="154">
        <v>9531612</v>
      </c>
      <c r="F603" s="154">
        <v>6354408.3300000001</v>
      </c>
    </row>
    <row r="604" spans="3:6">
      <c r="C604" s="60" t="s">
        <v>846</v>
      </c>
      <c r="D604" s="154">
        <v>0</v>
      </c>
      <c r="E604" s="154">
        <v>10274988.92</v>
      </c>
      <c r="F604" s="154">
        <v>390914.83</v>
      </c>
    </row>
    <row r="605" spans="3:6">
      <c r="C605" s="60" t="s">
        <v>847</v>
      </c>
      <c r="D605" s="154">
        <v>184848771</v>
      </c>
      <c r="E605" s="154">
        <v>195042896</v>
      </c>
      <c r="F605" s="154">
        <v>195040181.69999999</v>
      </c>
    </row>
    <row r="606" spans="3:6">
      <c r="C606" s="60" t="s">
        <v>848</v>
      </c>
      <c r="D606" s="154">
        <v>55372480</v>
      </c>
      <c r="E606" s="154">
        <v>48328491</v>
      </c>
      <c r="F606" s="154">
        <v>47978067.140000001</v>
      </c>
    </row>
    <row r="607" spans="3:6">
      <c r="C607" s="60" t="s">
        <v>849</v>
      </c>
      <c r="D607" s="154">
        <v>81505429</v>
      </c>
      <c r="E607" s="154">
        <v>73482197</v>
      </c>
      <c r="F607" s="154">
        <v>73254069.099999994</v>
      </c>
    </row>
    <row r="608" spans="3:6">
      <c r="C608" s="60" t="s">
        <v>850</v>
      </c>
      <c r="D608" s="154">
        <v>2792904</v>
      </c>
      <c r="E608" s="154">
        <v>4846987</v>
      </c>
      <c r="F608" s="154">
        <v>0</v>
      </c>
    </row>
    <row r="609" spans="3:6">
      <c r="C609" s="60" t="s">
        <v>851</v>
      </c>
      <c r="D609" s="154">
        <v>31727144</v>
      </c>
      <c r="E609" s="154">
        <v>20978787</v>
      </c>
      <c r="F609" s="154">
        <v>20978189.93</v>
      </c>
    </row>
    <row r="610" spans="3:6">
      <c r="C610" s="112" t="s">
        <v>324</v>
      </c>
      <c r="D610" s="154">
        <v>158640000</v>
      </c>
      <c r="E610" s="154">
        <v>76976297.700000003</v>
      </c>
      <c r="F610" s="154">
        <v>21309581.960000001</v>
      </c>
    </row>
    <row r="611" spans="3:6">
      <c r="C611" s="60" t="s">
        <v>852</v>
      </c>
      <c r="D611" s="154">
        <v>0</v>
      </c>
      <c r="E611" s="154">
        <v>23096297.699999999</v>
      </c>
      <c r="F611" s="154">
        <v>21309581.960000001</v>
      </c>
    </row>
    <row r="612" spans="3:6">
      <c r="C612" s="60" t="s">
        <v>853</v>
      </c>
      <c r="D612" s="154">
        <v>158640000</v>
      </c>
      <c r="E612" s="154">
        <v>53880000</v>
      </c>
      <c r="F612" s="154">
        <v>0</v>
      </c>
    </row>
    <row r="613" spans="3:6">
      <c r="C613" s="68" t="s">
        <v>339</v>
      </c>
      <c r="D613" s="170">
        <v>1210673472</v>
      </c>
      <c r="E613" s="170">
        <v>2779547307.6300001</v>
      </c>
      <c r="F613" s="170">
        <v>2372130110.0999994</v>
      </c>
    </row>
    <row r="614" spans="3:6">
      <c r="C614" s="112" t="s">
        <v>323</v>
      </c>
      <c r="D614" s="154">
        <v>1067488608</v>
      </c>
      <c r="E614" s="154">
        <v>2250959555.54</v>
      </c>
      <c r="F614" s="154">
        <v>1996375265.0699997</v>
      </c>
    </row>
    <row r="615" spans="3:6">
      <c r="C615" s="60" t="s">
        <v>854</v>
      </c>
      <c r="D615" s="154">
        <v>7940241</v>
      </c>
      <c r="E615" s="154">
        <v>7078902</v>
      </c>
      <c r="F615" s="154">
        <v>341811.4</v>
      </c>
    </row>
    <row r="616" spans="3:6">
      <c r="C616" s="60" t="s">
        <v>855</v>
      </c>
      <c r="D616" s="154">
        <v>1495764</v>
      </c>
      <c r="E616" s="154">
        <v>2000000</v>
      </c>
      <c r="F616" s="154">
        <v>0</v>
      </c>
    </row>
    <row r="617" spans="3:6">
      <c r="C617" s="60" t="s">
        <v>856</v>
      </c>
      <c r="D617" s="154">
        <v>1124434</v>
      </c>
      <c r="E617" s="154">
        <v>693765</v>
      </c>
      <c r="F617" s="154">
        <v>0</v>
      </c>
    </row>
    <row r="618" spans="3:6">
      <c r="C618" s="60" t="s">
        <v>857</v>
      </c>
      <c r="D618" s="154">
        <v>4270029</v>
      </c>
      <c r="E618" s="154">
        <v>0</v>
      </c>
      <c r="F618" s="154">
        <v>0</v>
      </c>
    </row>
    <row r="619" spans="3:6">
      <c r="C619" s="60" t="s">
        <v>858</v>
      </c>
      <c r="D619" s="154">
        <v>2595669</v>
      </c>
      <c r="E619" s="154">
        <v>1949665</v>
      </c>
      <c r="F619" s="154">
        <v>0</v>
      </c>
    </row>
    <row r="620" spans="3:6">
      <c r="C620" s="60" t="s">
        <v>859</v>
      </c>
      <c r="D620" s="154">
        <v>705374</v>
      </c>
      <c r="E620" s="154">
        <v>1000000</v>
      </c>
      <c r="F620" s="154">
        <v>0</v>
      </c>
    </row>
    <row r="621" spans="3:6">
      <c r="C621" s="60" t="s">
        <v>860</v>
      </c>
      <c r="D621" s="154">
        <v>4638767</v>
      </c>
      <c r="E621" s="154">
        <v>100</v>
      </c>
      <c r="F621" s="154">
        <v>0</v>
      </c>
    </row>
    <row r="622" spans="3:6">
      <c r="C622" s="60" t="s">
        <v>861</v>
      </c>
      <c r="D622" s="154">
        <v>3752852</v>
      </c>
      <c r="E622" s="154">
        <v>3322183</v>
      </c>
      <c r="F622" s="154">
        <v>0</v>
      </c>
    </row>
    <row r="623" spans="3:6">
      <c r="C623" s="60" t="s">
        <v>862</v>
      </c>
      <c r="D623" s="154">
        <v>27415214</v>
      </c>
      <c r="E623" s="154">
        <v>0</v>
      </c>
      <c r="F623" s="154">
        <v>0</v>
      </c>
    </row>
    <row r="624" spans="3:6">
      <c r="C624" s="60" t="s">
        <v>863</v>
      </c>
      <c r="D624" s="154">
        <v>12244226</v>
      </c>
      <c r="E624" s="154">
        <v>100</v>
      </c>
      <c r="F624" s="154">
        <v>0</v>
      </c>
    </row>
    <row r="625" spans="3:6">
      <c r="C625" s="60" t="s">
        <v>864</v>
      </c>
      <c r="D625" s="154">
        <v>1095313</v>
      </c>
      <c r="E625" s="154">
        <v>4000000</v>
      </c>
      <c r="F625" s="154">
        <v>2709773.62</v>
      </c>
    </row>
    <row r="626" spans="3:6">
      <c r="C626" s="60" t="s">
        <v>865</v>
      </c>
      <c r="D626" s="154">
        <v>2565308</v>
      </c>
      <c r="E626" s="154">
        <v>300000</v>
      </c>
      <c r="F626" s="154">
        <v>0</v>
      </c>
    </row>
    <row r="627" spans="3:6">
      <c r="C627" s="60" t="s">
        <v>866</v>
      </c>
      <c r="D627" s="154">
        <v>2565308</v>
      </c>
      <c r="E627" s="154">
        <v>2349973</v>
      </c>
      <c r="F627" s="154">
        <v>2086790.22</v>
      </c>
    </row>
    <row r="628" spans="3:6">
      <c r="C628" s="60" t="s">
        <v>867</v>
      </c>
      <c r="D628" s="154">
        <v>3765377</v>
      </c>
      <c r="E628" s="154">
        <v>3334708</v>
      </c>
      <c r="F628" s="154">
        <v>2709773.62</v>
      </c>
    </row>
    <row r="629" spans="3:6">
      <c r="C629" s="60" t="s">
        <v>868</v>
      </c>
      <c r="D629" s="154">
        <v>1262818</v>
      </c>
      <c r="E629" s="154">
        <v>832149</v>
      </c>
      <c r="F629" s="154">
        <v>0</v>
      </c>
    </row>
    <row r="630" spans="3:6">
      <c r="C630" s="60" t="s">
        <v>869</v>
      </c>
      <c r="D630" s="154">
        <v>6646032</v>
      </c>
      <c r="E630" s="154">
        <v>79994032</v>
      </c>
      <c r="F630" s="154">
        <v>79993535.409999996</v>
      </c>
    </row>
    <row r="631" spans="3:6">
      <c r="C631" s="60" t="s">
        <v>870</v>
      </c>
      <c r="D631" s="154">
        <v>31184647</v>
      </c>
      <c r="E631" s="154">
        <v>12784356</v>
      </c>
      <c r="F631" s="154">
        <v>1710087.83</v>
      </c>
    </row>
    <row r="632" spans="3:6">
      <c r="C632" s="60" t="s">
        <v>1883</v>
      </c>
      <c r="D632" s="154">
        <v>0</v>
      </c>
      <c r="E632" s="154">
        <v>49463914</v>
      </c>
      <c r="F632" s="154">
        <v>29511013.559999999</v>
      </c>
    </row>
    <row r="633" spans="3:6">
      <c r="C633" s="60" t="s">
        <v>871</v>
      </c>
      <c r="D633" s="154">
        <v>4684108</v>
      </c>
      <c r="E633" s="154">
        <v>0</v>
      </c>
      <c r="F633" s="154">
        <v>0</v>
      </c>
    </row>
    <row r="634" spans="3:6">
      <c r="C634" s="60" t="s">
        <v>872</v>
      </c>
      <c r="D634" s="154">
        <v>0</v>
      </c>
      <c r="E634" s="154">
        <v>4482105.6500000004</v>
      </c>
      <c r="F634" s="154">
        <v>2435128.94</v>
      </c>
    </row>
    <row r="635" spans="3:6">
      <c r="C635" s="60" t="s">
        <v>873</v>
      </c>
      <c r="D635" s="154">
        <v>6692496</v>
      </c>
      <c r="E635" s="154">
        <v>6692496</v>
      </c>
      <c r="F635" s="154">
        <v>6692000</v>
      </c>
    </row>
    <row r="636" spans="3:6">
      <c r="C636" s="60" t="s">
        <v>874</v>
      </c>
      <c r="D636" s="154">
        <v>3693289</v>
      </c>
      <c r="E636" s="154">
        <v>100</v>
      </c>
      <c r="F636" s="154">
        <v>0</v>
      </c>
    </row>
    <row r="637" spans="3:6">
      <c r="C637" s="60" t="s">
        <v>875</v>
      </c>
      <c r="D637" s="154">
        <v>0</v>
      </c>
      <c r="E637" s="154">
        <v>3394131.67</v>
      </c>
      <c r="F637" s="154">
        <v>1710087.83</v>
      </c>
    </row>
    <row r="638" spans="3:6">
      <c r="C638" s="60" t="s">
        <v>876</v>
      </c>
      <c r="D638" s="154">
        <v>2524063</v>
      </c>
      <c r="E638" s="154">
        <v>2308728</v>
      </c>
      <c r="F638" s="154">
        <v>0</v>
      </c>
    </row>
    <row r="639" spans="3:6">
      <c r="C639" s="60" t="s">
        <v>877</v>
      </c>
      <c r="D639" s="154">
        <v>0</v>
      </c>
      <c r="E639" s="154">
        <v>4108394.67</v>
      </c>
      <c r="F639" s="154">
        <v>2557102.5499999998</v>
      </c>
    </row>
    <row r="640" spans="3:6">
      <c r="C640" s="60" t="s">
        <v>878</v>
      </c>
      <c r="D640" s="154">
        <v>2524063</v>
      </c>
      <c r="E640" s="154">
        <v>2308728</v>
      </c>
      <c r="F640" s="154">
        <v>0</v>
      </c>
    </row>
    <row r="641" spans="3:6">
      <c r="C641" s="60" t="s">
        <v>879</v>
      </c>
      <c r="D641" s="154">
        <v>25216142</v>
      </c>
      <c r="E641" s="154">
        <v>26673496</v>
      </c>
      <c r="F641" s="154">
        <v>0</v>
      </c>
    </row>
    <row r="642" spans="3:6">
      <c r="C642" s="60" t="s">
        <v>880</v>
      </c>
      <c r="D642" s="154">
        <v>3067874</v>
      </c>
      <c r="E642" s="154">
        <v>114102.25</v>
      </c>
      <c r="F642" s="154">
        <v>0</v>
      </c>
    </row>
    <row r="643" spans="3:6">
      <c r="C643" s="60" t="s">
        <v>881</v>
      </c>
      <c r="D643" s="154">
        <v>3067874</v>
      </c>
      <c r="E643" s="154">
        <v>114102.25</v>
      </c>
      <c r="F643" s="154">
        <v>0</v>
      </c>
    </row>
    <row r="644" spans="3:6">
      <c r="C644" s="60" t="s">
        <v>882</v>
      </c>
      <c r="D644" s="154">
        <v>5120664</v>
      </c>
      <c r="E644" s="154">
        <v>100</v>
      </c>
      <c r="F644" s="154">
        <v>0</v>
      </c>
    </row>
    <row r="645" spans="3:6">
      <c r="C645" s="60" t="s">
        <v>883</v>
      </c>
      <c r="D645" s="154">
        <v>4341063</v>
      </c>
      <c r="E645" s="154">
        <v>6584240.4900000002</v>
      </c>
      <c r="F645" s="154">
        <v>5267389.12</v>
      </c>
    </row>
    <row r="646" spans="3:6">
      <c r="C646" s="60" t="s">
        <v>884</v>
      </c>
      <c r="D646" s="154">
        <v>26140065</v>
      </c>
      <c r="E646" s="154">
        <v>23833062</v>
      </c>
      <c r="F646" s="154">
        <v>18138376.890000001</v>
      </c>
    </row>
    <row r="647" spans="3:6">
      <c r="C647" s="60" t="s">
        <v>885</v>
      </c>
      <c r="D647" s="154">
        <v>5103076</v>
      </c>
      <c r="E647" s="154">
        <v>2822342.8</v>
      </c>
      <c r="F647" s="154">
        <v>2183941.84</v>
      </c>
    </row>
    <row r="648" spans="3:6">
      <c r="C648" s="60" t="s">
        <v>2002</v>
      </c>
      <c r="D648" s="154">
        <v>0</v>
      </c>
      <c r="E648" s="154">
        <v>7378939.7400000002</v>
      </c>
      <c r="F648" s="154">
        <v>0</v>
      </c>
    </row>
    <row r="649" spans="3:6">
      <c r="C649" s="60" t="s">
        <v>886</v>
      </c>
      <c r="D649" s="154">
        <v>16757020</v>
      </c>
      <c r="E649" s="154">
        <v>14919170</v>
      </c>
      <c r="F649" s="154">
        <v>14299772.789999999</v>
      </c>
    </row>
    <row r="650" spans="3:6">
      <c r="C650" s="60" t="s">
        <v>2003</v>
      </c>
      <c r="D650" s="154">
        <v>0</v>
      </c>
      <c r="E650" s="154">
        <v>4953543.08</v>
      </c>
      <c r="F650" s="154">
        <v>0</v>
      </c>
    </row>
    <row r="651" spans="3:6">
      <c r="C651" s="60" t="s">
        <v>887</v>
      </c>
      <c r="D651" s="154">
        <v>10000000</v>
      </c>
      <c r="E651" s="154">
        <v>1000000</v>
      </c>
      <c r="F651" s="154">
        <v>0</v>
      </c>
    </row>
    <row r="652" spans="3:6">
      <c r="C652" s="60" t="s">
        <v>888</v>
      </c>
      <c r="D652" s="154">
        <v>5000000</v>
      </c>
      <c r="E652" s="154">
        <v>1000000</v>
      </c>
      <c r="F652" s="154">
        <v>0</v>
      </c>
    </row>
    <row r="653" spans="3:6">
      <c r="C653" s="60" t="s">
        <v>889</v>
      </c>
      <c r="D653" s="154">
        <v>0</v>
      </c>
      <c r="E653" s="154">
        <v>22947520</v>
      </c>
      <c r="F653" s="154">
        <v>2101135.52</v>
      </c>
    </row>
    <row r="654" spans="3:6">
      <c r="C654" s="60" t="s">
        <v>890</v>
      </c>
      <c r="D654" s="154">
        <v>2142699</v>
      </c>
      <c r="E654" s="154">
        <v>2142699</v>
      </c>
      <c r="F654" s="154">
        <v>0</v>
      </c>
    </row>
    <row r="655" spans="3:6">
      <c r="C655" s="60" t="s">
        <v>1953</v>
      </c>
      <c r="D655" s="154">
        <v>0</v>
      </c>
      <c r="E655" s="154">
        <v>185929900</v>
      </c>
      <c r="F655" s="154">
        <v>134197248.28</v>
      </c>
    </row>
    <row r="656" spans="3:6">
      <c r="C656" s="60" t="s">
        <v>891</v>
      </c>
      <c r="D656" s="154">
        <v>27143613</v>
      </c>
      <c r="E656" s="154">
        <v>47553999.369999997</v>
      </c>
      <c r="F656" s="154">
        <v>17050899.300000001</v>
      </c>
    </row>
    <row r="657" spans="3:6">
      <c r="C657" s="60" t="s">
        <v>892</v>
      </c>
      <c r="D657" s="154">
        <v>136157143</v>
      </c>
      <c r="E657" s="154">
        <v>407599460</v>
      </c>
      <c r="F657" s="154">
        <v>395003074.05000001</v>
      </c>
    </row>
    <row r="658" spans="3:6">
      <c r="C658" s="60" t="s">
        <v>893</v>
      </c>
      <c r="D658" s="154">
        <v>50946538</v>
      </c>
      <c r="E658" s="154">
        <v>41477786.57</v>
      </c>
      <c r="F658" s="154">
        <v>41473116.969999999</v>
      </c>
    </row>
    <row r="659" spans="3:6">
      <c r="C659" s="60" t="s">
        <v>894</v>
      </c>
      <c r="D659" s="154">
        <v>8692036</v>
      </c>
      <c r="E659" s="154">
        <v>0</v>
      </c>
      <c r="F659" s="154">
        <v>0</v>
      </c>
    </row>
    <row r="660" spans="3:6">
      <c r="C660" s="60" t="s">
        <v>895</v>
      </c>
      <c r="D660" s="154">
        <v>33489931</v>
      </c>
      <c r="E660" s="154">
        <v>5783521</v>
      </c>
      <c r="F660" s="154">
        <v>0</v>
      </c>
    </row>
    <row r="661" spans="3:6">
      <c r="C661" s="60" t="s">
        <v>896</v>
      </c>
      <c r="D661" s="154">
        <v>29859567</v>
      </c>
      <c r="E661" s="154">
        <v>366591</v>
      </c>
      <c r="F661" s="154">
        <v>0</v>
      </c>
    </row>
    <row r="662" spans="3:6">
      <c r="C662" s="60" t="s">
        <v>897</v>
      </c>
      <c r="D662" s="154">
        <v>122935036</v>
      </c>
      <c r="E662" s="154">
        <v>292113330</v>
      </c>
      <c r="F662" s="154">
        <v>288910984.86000001</v>
      </c>
    </row>
    <row r="663" spans="3:6">
      <c r="C663" s="60" t="s">
        <v>898</v>
      </c>
      <c r="D663" s="154">
        <v>38456580</v>
      </c>
      <c r="E663" s="154">
        <v>10000000</v>
      </c>
      <c r="F663" s="154">
        <v>0</v>
      </c>
    </row>
    <row r="664" spans="3:6">
      <c r="C664" s="60" t="s">
        <v>899</v>
      </c>
      <c r="D664" s="154">
        <v>10000000</v>
      </c>
      <c r="E664" s="154">
        <v>1000000</v>
      </c>
      <c r="F664" s="154">
        <v>0</v>
      </c>
    </row>
    <row r="665" spans="3:6">
      <c r="C665" s="60" t="s">
        <v>900</v>
      </c>
      <c r="D665" s="154">
        <v>20155391</v>
      </c>
      <c r="E665" s="154">
        <v>1146839</v>
      </c>
      <c r="F665" s="154">
        <v>0</v>
      </c>
    </row>
    <row r="666" spans="3:6">
      <c r="C666" s="60" t="s">
        <v>911</v>
      </c>
      <c r="D666" s="154">
        <v>0</v>
      </c>
      <c r="E666" s="154">
        <v>37000000</v>
      </c>
      <c r="F666" s="154">
        <v>37000000</v>
      </c>
    </row>
    <row r="667" spans="3:6">
      <c r="C667" s="60" t="s">
        <v>901</v>
      </c>
      <c r="D667" s="154">
        <v>12275437</v>
      </c>
      <c r="E667" s="154">
        <v>100</v>
      </c>
      <c r="F667" s="154">
        <v>0</v>
      </c>
    </row>
    <row r="668" spans="3:6">
      <c r="C668" s="60" t="s">
        <v>902</v>
      </c>
      <c r="D668" s="154">
        <v>30217777</v>
      </c>
      <c r="E668" s="154">
        <v>48000000</v>
      </c>
      <c r="F668" s="154">
        <v>44841909.020000003</v>
      </c>
    </row>
    <row r="669" spans="3:6">
      <c r="C669" s="60" t="s">
        <v>903</v>
      </c>
      <c r="D669" s="154">
        <v>69223576</v>
      </c>
      <c r="E669" s="154">
        <v>69223576</v>
      </c>
      <c r="F669" s="154">
        <v>69223328.329999998</v>
      </c>
    </row>
    <row r="670" spans="3:6">
      <c r="C670" s="60" t="s">
        <v>904</v>
      </c>
      <c r="D670" s="154">
        <v>100000000</v>
      </c>
      <c r="E670" s="154">
        <v>700000000</v>
      </c>
      <c r="F670" s="154">
        <v>697354529.17999995</v>
      </c>
    </row>
    <row r="671" spans="3:6">
      <c r="C671" s="60" t="s">
        <v>905</v>
      </c>
      <c r="D671" s="154">
        <v>120757727</v>
      </c>
      <c r="E671" s="154">
        <v>96882604</v>
      </c>
      <c r="F671" s="154">
        <v>96872453.939999998</v>
      </c>
    </row>
    <row r="672" spans="3:6">
      <c r="C672" s="60" t="s">
        <v>906</v>
      </c>
      <c r="D672" s="154">
        <v>15836387</v>
      </c>
      <c r="E672" s="154">
        <v>0</v>
      </c>
      <c r="F672" s="154">
        <v>0</v>
      </c>
    </row>
    <row r="673" spans="3:6">
      <c r="C673" s="112" t="s">
        <v>324</v>
      </c>
      <c r="D673" s="154">
        <v>143184864</v>
      </c>
      <c r="E673" s="154">
        <v>484584652.08999997</v>
      </c>
      <c r="F673" s="154">
        <v>331751783.44000006</v>
      </c>
    </row>
    <row r="674" spans="3:6">
      <c r="C674" s="60" t="s">
        <v>907</v>
      </c>
      <c r="D674" s="154">
        <v>46099145</v>
      </c>
      <c r="E674" s="154">
        <v>46099145</v>
      </c>
      <c r="F674" s="154">
        <v>45907916.100000001</v>
      </c>
    </row>
    <row r="675" spans="3:6">
      <c r="C675" s="60" t="s">
        <v>908</v>
      </c>
      <c r="D675" s="154">
        <v>54198739</v>
      </c>
      <c r="E675" s="154">
        <v>192898739</v>
      </c>
      <c r="F675" s="154">
        <v>92124126.540000007</v>
      </c>
    </row>
    <row r="676" spans="3:6">
      <c r="C676" s="60" t="s">
        <v>909</v>
      </c>
      <c r="D676" s="154">
        <v>0</v>
      </c>
      <c r="E676" s="154">
        <v>78542000.010000005</v>
      </c>
      <c r="F676" s="154">
        <v>49427609.119999997</v>
      </c>
    </row>
    <row r="677" spans="3:6">
      <c r="C677" s="60" t="s">
        <v>910</v>
      </c>
      <c r="D677" s="154">
        <v>0</v>
      </c>
      <c r="E677" s="154">
        <v>26044768.079999998</v>
      </c>
      <c r="F677" s="154">
        <v>4688058.25</v>
      </c>
    </row>
    <row r="678" spans="3:6">
      <c r="C678" s="60" t="s">
        <v>911</v>
      </c>
      <c r="D678" s="154">
        <v>42886980</v>
      </c>
      <c r="E678" s="154">
        <v>30000000</v>
      </c>
      <c r="F678" s="154">
        <v>29391683.710000001</v>
      </c>
    </row>
    <row r="679" spans="3:6">
      <c r="C679" s="60" t="s">
        <v>904</v>
      </c>
      <c r="D679" s="154">
        <v>0</v>
      </c>
      <c r="E679" s="154">
        <v>111000000</v>
      </c>
      <c r="F679" s="154">
        <v>110212389.72</v>
      </c>
    </row>
    <row r="680" spans="3:6">
      <c r="C680" s="112" t="s">
        <v>325</v>
      </c>
      <c r="D680" s="154">
        <v>0</v>
      </c>
      <c r="E680" s="154">
        <v>44003100</v>
      </c>
      <c r="F680" s="154">
        <v>44003061.590000004</v>
      </c>
    </row>
    <row r="681" spans="3:6">
      <c r="C681" s="60" t="s">
        <v>903</v>
      </c>
      <c r="D681" s="154">
        <v>0</v>
      </c>
      <c r="E681" s="154">
        <v>44003100</v>
      </c>
      <c r="F681" s="154">
        <v>44003061.590000004</v>
      </c>
    </row>
    <row r="682" spans="3:6">
      <c r="C682" s="68" t="s">
        <v>340</v>
      </c>
      <c r="D682" s="170">
        <v>1498177270</v>
      </c>
      <c r="E682" s="170">
        <v>2346619188.52</v>
      </c>
      <c r="F682" s="170">
        <v>2117634904.8900001</v>
      </c>
    </row>
    <row r="683" spans="3:6">
      <c r="C683" s="112" t="s">
        <v>323</v>
      </c>
      <c r="D683" s="154">
        <v>1473680528</v>
      </c>
      <c r="E683" s="154">
        <v>2326215746.9499998</v>
      </c>
      <c r="F683" s="154">
        <v>2109141769.1500001</v>
      </c>
    </row>
    <row r="684" spans="3:6">
      <c r="C684" s="60" t="s">
        <v>912</v>
      </c>
      <c r="D684" s="154">
        <v>24072499</v>
      </c>
      <c r="E684" s="154">
        <v>0</v>
      </c>
      <c r="F684" s="154">
        <v>0</v>
      </c>
    </row>
    <row r="685" spans="3:6">
      <c r="C685" s="60" t="s">
        <v>913</v>
      </c>
      <c r="D685" s="154">
        <v>15305469</v>
      </c>
      <c r="E685" s="154">
        <v>15305469</v>
      </c>
      <c r="F685" s="154">
        <v>7177413.6500000004</v>
      </c>
    </row>
    <row r="686" spans="3:6">
      <c r="C686" s="60" t="s">
        <v>914</v>
      </c>
      <c r="D686" s="154">
        <v>103320931</v>
      </c>
      <c r="E686" s="154">
        <v>681465931</v>
      </c>
      <c r="F686" s="154">
        <v>659829325.32999992</v>
      </c>
    </row>
    <row r="687" spans="3:6">
      <c r="C687" s="60" t="s">
        <v>1954</v>
      </c>
      <c r="D687" s="154">
        <v>0</v>
      </c>
      <c r="E687" s="154">
        <v>21100000</v>
      </c>
      <c r="F687" s="154">
        <v>0</v>
      </c>
    </row>
    <row r="688" spans="3:6">
      <c r="C688" s="60" t="s">
        <v>915</v>
      </c>
      <c r="D688" s="154">
        <v>7036873</v>
      </c>
      <c r="E688" s="154">
        <v>3303102.15</v>
      </c>
      <c r="F688" s="154">
        <v>0</v>
      </c>
    </row>
    <row r="689" spans="3:6">
      <c r="C689" s="60" t="s">
        <v>916</v>
      </c>
      <c r="D689" s="154">
        <v>4844222</v>
      </c>
      <c r="E689" s="154">
        <v>111093.14</v>
      </c>
      <c r="F689" s="154">
        <v>0</v>
      </c>
    </row>
    <row r="690" spans="3:6">
      <c r="C690" s="60" t="s">
        <v>917</v>
      </c>
      <c r="D690" s="154">
        <v>18428206</v>
      </c>
      <c r="E690" s="154">
        <v>14412275</v>
      </c>
      <c r="F690" s="154">
        <v>13864629.68</v>
      </c>
    </row>
    <row r="691" spans="3:6">
      <c r="C691" s="60" t="s">
        <v>918</v>
      </c>
      <c r="D691" s="154">
        <v>1875179</v>
      </c>
      <c r="E691" s="154">
        <v>116190</v>
      </c>
      <c r="F691" s="154">
        <v>0</v>
      </c>
    </row>
    <row r="692" spans="3:6">
      <c r="C692" s="60" t="s">
        <v>919</v>
      </c>
      <c r="D692" s="154">
        <v>11762181</v>
      </c>
      <c r="E692" s="154">
        <v>6194832</v>
      </c>
      <c r="F692" s="154">
        <v>3355865.36</v>
      </c>
    </row>
    <row r="693" spans="3:6">
      <c r="C693" s="60" t="s">
        <v>920</v>
      </c>
      <c r="D693" s="154">
        <v>4844222</v>
      </c>
      <c r="E693" s="154">
        <v>1597604</v>
      </c>
      <c r="F693" s="154">
        <v>1038082.83</v>
      </c>
    </row>
    <row r="694" spans="3:6">
      <c r="C694" s="60" t="s">
        <v>921</v>
      </c>
      <c r="D694" s="154">
        <v>7036873</v>
      </c>
      <c r="E694" s="154">
        <v>1861543</v>
      </c>
      <c r="F694" s="154">
        <v>0</v>
      </c>
    </row>
    <row r="695" spans="3:6">
      <c r="C695" s="60" t="s">
        <v>922</v>
      </c>
      <c r="D695" s="154">
        <v>57467939</v>
      </c>
      <c r="E695" s="154">
        <v>30467939</v>
      </c>
      <c r="F695" s="154">
        <v>23355027.710000001</v>
      </c>
    </row>
    <row r="696" spans="3:6">
      <c r="C696" s="60" t="s">
        <v>923</v>
      </c>
      <c r="D696" s="154">
        <v>62745808</v>
      </c>
      <c r="E696" s="154">
        <v>41647838</v>
      </c>
      <c r="F696" s="154">
        <v>32376278.98</v>
      </c>
    </row>
    <row r="697" spans="3:6">
      <c r="C697" s="60" t="s">
        <v>924</v>
      </c>
      <c r="D697" s="154">
        <v>8679557</v>
      </c>
      <c r="E697" s="154">
        <v>10000000</v>
      </c>
      <c r="F697" s="154">
        <v>6114766.2999999998</v>
      </c>
    </row>
    <row r="698" spans="3:6">
      <c r="C698" s="60" t="s">
        <v>1972</v>
      </c>
      <c r="D698" s="154">
        <v>0</v>
      </c>
      <c r="E698" s="154">
        <v>6303584.0099999998</v>
      </c>
      <c r="F698" s="154">
        <v>0</v>
      </c>
    </row>
    <row r="699" spans="3:6">
      <c r="C699" s="60" t="s">
        <v>925</v>
      </c>
      <c r="D699" s="154">
        <v>30000000</v>
      </c>
      <c r="E699" s="154">
        <v>52876114</v>
      </c>
      <c r="F699" s="154">
        <v>30000000</v>
      </c>
    </row>
    <row r="700" spans="3:6">
      <c r="C700" s="60" t="s">
        <v>926</v>
      </c>
      <c r="D700" s="154">
        <v>9195495</v>
      </c>
      <c r="E700" s="154">
        <v>9195495</v>
      </c>
      <c r="F700" s="154">
        <v>9195495</v>
      </c>
    </row>
    <row r="701" spans="3:6">
      <c r="C701" s="60" t="s">
        <v>927</v>
      </c>
      <c r="D701" s="154">
        <v>22405690</v>
      </c>
      <c r="E701" s="154">
        <v>22405690</v>
      </c>
      <c r="F701" s="154">
        <v>22405690</v>
      </c>
    </row>
    <row r="702" spans="3:6">
      <c r="C702" s="60" t="s">
        <v>928</v>
      </c>
      <c r="D702" s="154">
        <v>5229408</v>
      </c>
      <c r="E702" s="154">
        <v>8440936.7699999996</v>
      </c>
      <c r="F702" s="154">
        <v>7242870.3600000003</v>
      </c>
    </row>
    <row r="703" spans="3:6">
      <c r="C703" s="60" t="s">
        <v>929</v>
      </c>
      <c r="D703" s="154">
        <v>24706655</v>
      </c>
      <c r="E703" s="154">
        <v>24000000</v>
      </c>
      <c r="F703" s="154">
        <v>24000000</v>
      </c>
    </row>
    <row r="704" spans="3:6">
      <c r="C704" s="60" t="s">
        <v>930</v>
      </c>
      <c r="D704" s="154">
        <v>20000000</v>
      </c>
      <c r="E704" s="154">
        <v>26000000</v>
      </c>
      <c r="F704" s="154">
        <v>9406668.9800000004</v>
      </c>
    </row>
    <row r="705" spans="3:6">
      <c r="C705" s="60" t="s">
        <v>931</v>
      </c>
      <c r="D705" s="154">
        <v>25000000</v>
      </c>
      <c r="E705" s="154">
        <v>40000000</v>
      </c>
      <c r="F705" s="154">
        <v>39795521.520000003</v>
      </c>
    </row>
    <row r="706" spans="3:6">
      <c r="C706" s="60" t="s">
        <v>932</v>
      </c>
      <c r="D706" s="154">
        <v>30000000</v>
      </c>
      <c r="E706" s="154">
        <v>94654800</v>
      </c>
      <c r="F706" s="154">
        <v>83651827.170000002</v>
      </c>
    </row>
    <row r="707" spans="3:6">
      <c r="C707" s="60" t="s">
        <v>1884</v>
      </c>
      <c r="D707" s="154">
        <v>0</v>
      </c>
      <c r="E707" s="154">
        <v>4326267</v>
      </c>
      <c r="F707" s="154">
        <v>0</v>
      </c>
    </row>
    <row r="708" spans="3:6">
      <c r="C708" s="60" t="s">
        <v>933</v>
      </c>
      <c r="D708" s="154">
        <v>2929951</v>
      </c>
      <c r="E708" s="154">
        <v>2929951.01</v>
      </c>
      <c r="F708" s="154">
        <v>0</v>
      </c>
    </row>
    <row r="709" spans="3:6">
      <c r="C709" s="60" t="s">
        <v>934</v>
      </c>
      <c r="D709" s="154">
        <v>5137508</v>
      </c>
      <c r="E709" s="154">
        <v>103365.66</v>
      </c>
      <c r="F709" s="154">
        <v>0</v>
      </c>
    </row>
    <row r="710" spans="3:6">
      <c r="C710" s="60" t="s">
        <v>935</v>
      </c>
      <c r="D710" s="154">
        <v>2929951</v>
      </c>
      <c r="E710" s="154">
        <v>2929951.01</v>
      </c>
      <c r="F710" s="154">
        <v>0</v>
      </c>
    </row>
    <row r="711" spans="3:6">
      <c r="C711" s="60" t="s">
        <v>936</v>
      </c>
      <c r="D711" s="154">
        <v>4368873</v>
      </c>
      <c r="E711" s="154">
        <v>106331.34</v>
      </c>
      <c r="F711" s="154">
        <v>0</v>
      </c>
    </row>
    <row r="712" spans="3:6">
      <c r="C712" s="60" t="s">
        <v>937</v>
      </c>
      <c r="D712" s="154">
        <v>7204080</v>
      </c>
      <c r="E712" s="154">
        <v>114766.05</v>
      </c>
      <c r="F712" s="154">
        <v>0</v>
      </c>
    </row>
    <row r="713" spans="3:6">
      <c r="C713" s="60" t="s">
        <v>938</v>
      </c>
      <c r="D713" s="154">
        <v>3004912</v>
      </c>
      <c r="E713" s="154">
        <v>111583.61</v>
      </c>
      <c r="F713" s="154">
        <v>0</v>
      </c>
    </row>
    <row r="714" spans="3:6">
      <c r="C714" s="60" t="s">
        <v>939</v>
      </c>
      <c r="D714" s="154">
        <v>65620558</v>
      </c>
      <c r="E714" s="154">
        <v>235924282</v>
      </c>
      <c r="F714" s="154">
        <v>224697643.45999998</v>
      </c>
    </row>
    <row r="715" spans="3:6">
      <c r="C715" s="60" t="s">
        <v>940</v>
      </c>
      <c r="D715" s="154">
        <v>3687187</v>
      </c>
      <c r="E715" s="154">
        <v>113978.6</v>
      </c>
      <c r="F715" s="154">
        <v>0</v>
      </c>
    </row>
    <row r="716" spans="3:6">
      <c r="C716" s="60" t="s">
        <v>941</v>
      </c>
      <c r="D716" s="154">
        <v>3687187</v>
      </c>
      <c r="E716" s="154">
        <v>113978.6</v>
      </c>
      <c r="F716" s="154">
        <v>0</v>
      </c>
    </row>
    <row r="717" spans="3:6">
      <c r="C717" s="60" t="s">
        <v>942</v>
      </c>
      <c r="D717" s="154">
        <v>13975681</v>
      </c>
      <c r="E717" s="154">
        <v>7000000</v>
      </c>
      <c r="F717" s="154">
        <v>0</v>
      </c>
    </row>
    <row r="718" spans="3:6">
      <c r="C718" s="60" t="s">
        <v>943</v>
      </c>
      <c r="D718" s="154">
        <v>10152268</v>
      </c>
      <c r="E718" s="154">
        <v>10152268</v>
      </c>
      <c r="F718" s="154">
        <v>10152238.66</v>
      </c>
    </row>
    <row r="719" spans="3:6">
      <c r="C719" s="60" t="s">
        <v>944</v>
      </c>
      <c r="D719" s="154">
        <v>70946399</v>
      </c>
      <c r="E719" s="154">
        <v>47399079</v>
      </c>
      <c r="F719" s="154">
        <v>0</v>
      </c>
    </row>
    <row r="720" spans="3:6">
      <c r="C720" s="60" t="s">
        <v>945</v>
      </c>
      <c r="D720" s="154">
        <v>736903086</v>
      </c>
      <c r="E720" s="154">
        <v>863578928</v>
      </c>
      <c r="F720" s="154">
        <v>862189623.27999997</v>
      </c>
    </row>
    <row r="721" spans="3:6">
      <c r="C721" s="60" t="s">
        <v>946</v>
      </c>
      <c r="D721" s="154">
        <v>49175680</v>
      </c>
      <c r="E721" s="154">
        <v>39850581</v>
      </c>
      <c r="F721" s="154">
        <v>39292800.880000003</v>
      </c>
    </row>
    <row r="722" spans="3:6">
      <c r="C722" s="112" t="s">
        <v>324</v>
      </c>
      <c r="D722" s="154">
        <v>24496742</v>
      </c>
      <c r="E722" s="154">
        <v>20403441.57</v>
      </c>
      <c r="F722" s="154">
        <v>8493135.7400000002</v>
      </c>
    </row>
    <row r="723" spans="3:6">
      <c r="C723" s="60" t="s">
        <v>947</v>
      </c>
      <c r="D723" s="154">
        <v>0</v>
      </c>
      <c r="E723" s="154">
        <v>1704813.55</v>
      </c>
      <c r="F723" s="154">
        <v>1704813.26</v>
      </c>
    </row>
    <row r="724" spans="3:6">
      <c r="C724" s="60" t="s">
        <v>948</v>
      </c>
      <c r="D724" s="154">
        <v>16198552</v>
      </c>
      <c r="E724" s="154">
        <v>0</v>
      </c>
      <c r="F724" s="154">
        <v>0</v>
      </c>
    </row>
    <row r="725" spans="3:6">
      <c r="C725" s="60" t="s">
        <v>949</v>
      </c>
      <c r="D725" s="154">
        <v>0</v>
      </c>
      <c r="E725" s="154">
        <v>15400438.02</v>
      </c>
      <c r="F725" s="154">
        <v>6788322.4800000004</v>
      </c>
    </row>
    <row r="726" spans="3:6">
      <c r="C726" s="60" t="s">
        <v>950</v>
      </c>
      <c r="D726" s="154">
        <v>8298190</v>
      </c>
      <c r="E726" s="154">
        <v>3298190</v>
      </c>
      <c r="F726" s="154">
        <v>0</v>
      </c>
    </row>
    <row r="727" spans="3:6">
      <c r="C727" s="68" t="s">
        <v>341</v>
      </c>
      <c r="D727" s="170">
        <v>4905265143</v>
      </c>
      <c r="E727" s="170">
        <v>5645842102.6199999</v>
      </c>
      <c r="F727" s="170">
        <v>2874664812.9299998</v>
      </c>
    </row>
    <row r="728" spans="3:6">
      <c r="C728" s="112" t="s">
        <v>323</v>
      </c>
      <c r="D728" s="154">
        <v>1890790749</v>
      </c>
      <c r="E728" s="154">
        <v>2631367708.6199999</v>
      </c>
      <c r="F728" s="154">
        <v>2116985553.4999998</v>
      </c>
    </row>
    <row r="729" spans="3:6">
      <c r="C729" s="60" t="s">
        <v>951</v>
      </c>
      <c r="D729" s="154">
        <v>793946</v>
      </c>
      <c r="E729" s="154">
        <v>578611</v>
      </c>
      <c r="F729" s="154">
        <v>0</v>
      </c>
    </row>
    <row r="730" spans="3:6">
      <c r="C730" s="60" t="s">
        <v>952</v>
      </c>
      <c r="D730" s="154">
        <v>2411805</v>
      </c>
      <c r="E730" s="154">
        <v>1550466</v>
      </c>
      <c r="F730" s="154">
        <v>1550198.94</v>
      </c>
    </row>
    <row r="731" spans="3:6">
      <c r="C731" s="60" t="s">
        <v>953</v>
      </c>
      <c r="D731" s="154">
        <v>900000000</v>
      </c>
      <c r="E731" s="154">
        <v>556000000</v>
      </c>
      <c r="F731" s="154">
        <v>522741056.81</v>
      </c>
    </row>
    <row r="732" spans="3:6">
      <c r="C732" s="60" t="s">
        <v>954</v>
      </c>
      <c r="D732" s="154">
        <v>0</v>
      </c>
      <c r="E732" s="154">
        <v>32107196</v>
      </c>
      <c r="F732" s="154">
        <v>0</v>
      </c>
    </row>
    <row r="733" spans="3:6">
      <c r="C733" s="60" t="s">
        <v>955</v>
      </c>
      <c r="D733" s="154">
        <v>793946</v>
      </c>
      <c r="E733" s="154">
        <v>578611</v>
      </c>
      <c r="F733" s="154">
        <v>0</v>
      </c>
    </row>
    <row r="734" spans="3:6">
      <c r="C734" s="60" t="s">
        <v>956</v>
      </c>
      <c r="D734" s="154">
        <v>7036874</v>
      </c>
      <c r="E734" s="154">
        <v>115608.65</v>
      </c>
      <c r="F734" s="154">
        <v>0</v>
      </c>
    </row>
    <row r="735" spans="3:6">
      <c r="C735" s="60" t="s">
        <v>957</v>
      </c>
      <c r="D735" s="154">
        <v>1288275</v>
      </c>
      <c r="E735" s="154">
        <v>107294</v>
      </c>
      <c r="F735" s="154">
        <v>0</v>
      </c>
    </row>
    <row r="736" spans="3:6">
      <c r="C736" s="60" t="s">
        <v>958</v>
      </c>
      <c r="D736" s="154">
        <v>793946</v>
      </c>
      <c r="E736" s="154">
        <v>578611</v>
      </c>
      <c r="F736" s="154">
        <v>0</v>
      </c>
    </row>
    <row r="737" spans="3:6">
      <c r="C737" s="60" t="s">
        <v>959</v>
      </c>
      <c r="D737" s="154">
        <v>1830442</v>
      </c>
      <c r="E737" s="154">
        <v>1184438</v>
      </c>
      <c r="F737" s="154">
        <v>0</v>
      </c>
    </row>
    <row r="738" spans="3:6">
      <c r="C738" s="60" t="s">
        <v>960</v>
      </c>
      <c r="D738" s="154">
        <v>12210754</v>
      </c>
      <c r="E738" s="154">
        <v>0</v>
      </c>
      <c r="F738" s="154">
        <v>0</v>
      </c>
    </row>
    <row r="739" spans="3:6">
      <c r="C739" s="60" t="s">
        <v>961</v>
      </c>
      <c r="D739" s="154">
        <v>50000000</v>
      </c>
      <c r="E739" s="154">
        <v>24327073</v>
      </c>
      <c r="F739" s="154">
        <v>0</v>
      </c>
    </row>
    <row r="740" spans="3:6">
      <c r="C740" s="60" t="s">
        <v>962</v>
      </c>
      <c r="D740" s="154">
        <v>60004371</v>
      </c>
      <c r="E740" s="154">
        <v>39782270</v>
      </c>
      <c r="F740" s="154">
        <v>39777685.399999999</v>
      </c>
    </row>
    <row r="741" spans="3:6">
      <c r="C741" s="60" t="s">
        <v>963</v>
      </c>
      <c r="D741" s="154">
        <v>5000000</v>
      </c>
      <c r="E741" s="154">
        <v>19000000</v>
      </c>
      <c r="F741" s="154">
        <v>13184351.67</v>
      </c>
    </row>
    <row r="742" spans="3:6">
      <c r="C742" s="60" t="s">
        <v>964</v>
      </c>
      <c r="D742" s="154">
        <v>97691808</v>
      </c>
      <c r="E742" s="154">
        <v>64067218</v>
      </c>
      <c r="F742" s="154">
        <v>31624144.780000001</v>
      </c>
    </row>
    <row r="743" spans="3:6">
      <c r="C743" s="60" t="s">
        <v>1973</v>
      </c>
      <c r="D743" s="154">
        <v>0</v>
      </c>
      <c r="E743" s="154">
        <v>5657326.9699999997</v>
      </c>
      <c r="F743" s="154">
        <v>0</v>
      </c>
    </row>
    <row r="744" spans="3:6">
      <c r="C744" s="60" t="s">
        <v>965</v>
      </c>
      <c r="D744" s="154">
        <v>223697782</v>
      </c>
      <c r="E744" s="154">
        <v>384306233</v>
      </c>
      <c r="F744" s="154">
        <v>328687648.39999998</v>
      </c>
    </row>
    <row r="745" spans="3:6">
      <c r="C745" s="60" t="s">
        <v>966</v>
      </c>
      <c r="D745" s="154">
        <v>76016568</v>
      </c>
      <c r="E745" s="154">
        <v>665530000</v>
      </c>
      <c r="F745" s="154">
        <v>465523197.72000003</v>
      </c>
    </row>
    <row r="746" spans="3:6">
      <c r="C746" s="60" t="s">
        <v>967</v>
      </c>
      <c r="D746" s="154">
        <v>1386356</v>
      </c>
      <c r="E746" s="154">
        <v>1608021</v>
      </c>
      <c r="F746" s="154">
        <v>1607968.23</v>
      </c>
    </row>
    <row r="747" spans="3:6">
      <c r="C747" s="60" t="s">
        <v>968</v>
      </c>
      <c r="D747" s="154">
        <v>2571728</v>
      </c>
      <c r="E747" s="154">
        <v>4096024</v>
      </c>
      <c r="F747" s="154">
        <v>4095942.31</v>
      </c>
    </row>
    <row r="748" spans="3:6">
      <c r="C748" s="60" t="s">
        <v>969</v>
      </c>
      <c r="D748" s="154">
        <v>1658212</v>
      </c>
      <c r="E748" s="154">
        <v>1227543</v>
      </c>
      <c r="F748" s="154">
        <v>0</v>
      </c>
    </row>
    <row r="749" spans="3:6">
      <c r="C749" s="60" t="s">
        <v>970</v>
      </c>
      <c r="D749" s="154">
        <v>1658212</v>
      </c>
      <c r="E749" s="154">
        <v>2484243</v>
      </c>
      <c r="F749" s="154">
        <v>2484155.59</v>
      </c>
    </row>
    <row r="750" spans="3:6">
      <c r="C750" s="60" t="s">
        <v>971</v>
      </c>
      <c r="D750" s="154">
        <v>1386356</v>
      </c>
      <c r="E750" s="154">
        <v>1608021</v>
      </c>
      <c r="F750" s="154">
        <v>1405222.16</v>
      </c>
    </row>
    <row r="751" spans="3:6">
      <c r="C751" s="60" t="s">
        <v>972</v>
      </c>
      <c r="D751" s="154">
        <v>25000000</v>
      </c>
      <c r="E751" s="154">
        <v>16463306</v>
      </c>
      <c r="F751" s="154">
        <v>2235993.92</v>
      </c>
    </row>
    <row r="752" spans="3:6">
      <c r="C752" s="60" t="s">
        <v>973</v>
      </c>
      <c r="D752" s="154">
        <v>145335</v>
      </c>
      <c r="E752" s="154">
        <v>11410</v>
      </c>
      <c r="F752" s="154">
        <v>0</v>
      </c>
    </row>
    <row r="753" spans="3:6">
      <c r="C753" s="60" t="s">
        <v>974</v>
      </c>
      <c r="D753" s="154">
        <v>1552464</v>
      </c>
      <c r="E753" s="154">
        <v>100</v>
      </c>
      <c r="F753" s="154">
        <v>0</v>
      </c>
    </row>
    <row r="754" spans="3:6">
      <c r="C754" s="60" t="s">
        <v>975</v>
      </c>
      <c r="D754" s="154">
        <v>2408296</v>
      </c>
      <c r="E754" s="154">
        <v>105738</v>
      </c>
      <c r="F754" s="154">
        <v>0</v>
      </c>
    </row>
    <row r="755" spans="3:6">
      <c r="C755" s="60" t="s">
        <v>976</v>
      </c>
      <c r="D755" s="154">
        <v>1552464</v>
      </c>
      <c r="E755" s="154">
        <v>100</v>
      </c>
      <c r="F755" s="154">
        <v>0</v>
      </c>
    </row>
    <row r="756" spans="3:6">
      <c r="C756" s="60" t="s">
        <v>977</v>
      </c>
      <c r="D756" s="154">
        <v>1292069</v>
      </c>
      <c r="E756" s="154">
        <v>107673</v>
      </c>
      <c r="F756" s="154">
        <v>0</v>
      </c>
    </row>
    <row r="757" spans="3:6">
      <c r="C757" s="60" t="s">
        <v>978</v>
      </c>
      <c r="D757" s="154">
        <v>1292069</v>
      </c>
      <c r="E757" s="154">
        <v>107673</v>
      </c>
      <c r="F757" s="154">
        <v>0</v>
      </c>
    </row>
    <row r="758" spans="3:6">
      <c r="C758" s="60" t="s">
        <v>979</v>
      </c>
      <c r="D758" s="154">
        <v>1524615</v>
      </c>
      <c r="E758" s="154">
        <v>1093946</v>
      </c>
      <c r="F758" s="154">
        <v>0</v>
      </c>
    </row>
    <row r="759" spans="3:6">
      <c r="C759" s="60" t="s">
        <v>980</v>
      </c>
      <c r="D759" s="154">
        <v>1524615</v>
      </c>
      <c r="E759" s="154">
        <v>1093946</v>
      </c>
      <c r="F759" s="154">
        <v>0</v>
      </c>
    </row>
    <row r="760" spans="3:6">
      <c r="C760" s="60" t="s">
        <v>981</v>
      </c>
      <c r="D760" s="154">
        <v>1290217</v>
      </c>
      <c r="E760" s="154">
        <v>1074882</v>
      </c>
      <c r="F760" s="154">
        <v>0</v>
      </c>
    </row>
    <row r="761" spans="3:6">
      <c r="C761" s="60" t="s">
        <v>982</v>
      </c>
      <c r="D761" s="154">
        <v>2467692</v>
      </c>
      <c r="E761" s="154">
        <v>1821688</v>
      </c>
      <c r="F761" s="154">
        <v>0</v>
      </c>
    </row>
    <row r="762" spans="3:6">
      <c r="C762" s="60" t="s">
        <v>983</v>
      </c>
      <c r="D762" s="154">
        <v>1083448</v>
      </c>
      <c r="E762" s="154">
        <v>652779</v>
      </c>
      <c r="F762" s="154">
        <v>652000</v>
      </c>
    </row>
    <row r="763" spans="3:6">
      <c r="C763" s="60" t="s">
        <v>984</v>
      </c>
      <c r="D763" s="154">
        <v>7000000</v>
      </c>
      <c r="E763" s="154">
        <v>7329186</v>
      </c>
      <c r="F763" s="154">
        <v>5024311.28</v>
      </c>
    </row>
    <row r="764" spans="3:6">
      <c r="C764" s="60" t="s">
        <v>985</v>
      </c>
      <c r="D764" s="154">
        <v>1083448</v>
      </c>
      <c r="E764" s="154">
        <v>652779</v>
      </c>
      <c r="F764" s="154">
        <v>652000</v>
      </c>
    </row>
    <row r="765" spans="3:6">
      <c r="C765" s="60" t="s">
        <v>986</v>
      </c>
      <c r="D765" s="154">
        <v>1083448</v>
      </c>
      <c r="E765" s="154">
        <v>652779</v>
      </c>
      <c r="F765" s="154">
        <v>652000</v>
      </c>
    </row>
    <row r="766" spans="3:6">
      <c r="C766" s="60" t="s">
        <v>987</v>
      </c>
      <c r="D766" s="154">
        <v>10000000</v>
      </c>
      <c r="E766" s="154">
        <v>142088260</v>
      </c>
      <c r="F766" s="154">
        <v>142087815.75999999</v>
      </c>
    </row>
    <row r="767" spans="3:6">
      <c r="C767" s="60" t="s">
        <v>988</v>
      </c>
      <c r="D767" s="154">
        <v>49509381</v>
      </c>
      <c r="E767" s="154">
        <v>58831950</v>
      </c>
      <c r="F767" s="154">
        <v>58764000.740000002</v>
      </c>
    </row>
    <row r="768" spans="3:6">
      <c r="C768" s="60" t="s">
        <v>989</v>
      </c>
      <c r="D768" s="154">
        <v>56815896</v>
      </c>
      <c r="E768" s="154">
        <v>40956579</v>
      </c>
      <c r="F768" s="154">
        <v>40956579</v>
      </c>
    </row>
    <row r="769" spans="3:6">
      <c r="C769" s="60" t="s">
        <v>990</v>
      </c>
      <c r="D769" s="154">
        <v>53002068</v>
      </c>
      <c r="E769" s="154">
        <v>43487114</v>
      </c>
      <c r="F769" s="154">
        <v>43479408.5</v>
      </c>
    </row>
    <row r="770" spans="3:6">
      <c r="C770" s="60" t="s">
        <v>991</v>
      </c>
      <c r="D770" s="154">
        <v>89928181</v>
      </c>
      <c r="E770" s="154">
        <v>335928181</v>
      </c>
      <c r="F770" s="154">
        <v>237452514.30000001</v>
      </c>
    </row>
    <row r="771" spans="3:6">
      <c r="C771" s="60" t="s">
        <v>992</v>
      </c>
      <c r="D771" s="154">
        <v>93502610</v>
      </c>
      <c r="E771" s="154">
        <v>83273749</v>
      </c>
      <c r="F771" s="154">
        <v>83214831.400000006</v>
      </c>
    </row>
    <row r="772" spans="3:6">
      <c r="C772" s="60" t="s">
        <v>993</v>
      </c>
      <c r="D772" s="154">
        <v>39501052</v>
      </c>
      <c r="E772" s="154">
        <v>89139082</v>
      </c>
      <c r="F772" s="154">
        <v>89132526.590000004</v>
      </c>
    </row>
    <row r="773" spans="3:6">
      <c r="C773" s="112" t="s">
        <v>326</v>
      </c>
      <c r="D773" s="154">
        <v>3014474394</v>
      </c>
      <c r="E773" s="154">
        <v>3014474394</v>
      </c>
      <c r="F773" s="154">
        <v>757679259.43000007</v>
      </c>
    </row>
    <row r="774" spans="3:6">
      <c r="C774" s="60" t="s">
        <v>994</v>
      </c>
      <c r="D774" s="154">
        <v>3014474394</v>
      </c>
      <c r="E774" s="154">
        <v>3014474394</v>
      </c>
      <c r="F774" s="154">
        <v>757679259.43000007</v>
      </c>
    </row>
    <row r="775" spans="3:6">
      <c r="C775" s="68" t="s">
        <v>342</v>
      </c>
      <c r="D775" s="170">
        <v>708754976</v>
      </c>
      <c r="E775" s="170">
        <v>2048152152.8600001</v>
      </c>
      <c r="F775" s="170">
        <v>1879493972.6500001</v>
      </c>
    </row>
    <row r="776" spans="3:6">
      <c r="C776" s="112" t="s">
        <v>323</v>
      </c>
      <c r="D776" s="154">
        <v>391443082</v>
      </c>
      <c r="E776" s="154">
        <v>1266268293.9200001</v>
      </c>
      <c r="F776" s="154">
        <v>1180533232.48</v>
      </c>
    </row>
    <row r="777" spans="3:6">
      <c r="C777" s="60" t="s">
        <v>995</v>
      </c>
      <c r="D777" s="154">
        <v>53100000</v>
      </c>
      <c r="E777" s="154">
        <v>150151459</v>
      </c>
      <c r="F777" s="154">
        <v>71739557.560000002</v>
      </c>
    </row>
    <row r="778" spans="3:6">
      <c r="C778" s="60" t="s">
        <v>996</v>
      </c>
      <c r="D778" s="154">
        <v>1000000</v>
      </c>
      <c r="E778" s="154">
        <v>650000000</v>
      </c>
      <c r="F778" s="154">
        <v>649304258.52999997</v>
      </c>
    </row>
    <row r="779" spans="3:6">
      <c r="C779" s="60" t="s">
        <v>997</v>
      </c>
      <c r="D779" s="154">
        <v>4364944</v>
      </c>
      <c r="E779" s="154">
        <v>112039.46</v>
      </c>
      <c r="F779" s="154">
        <v>0</v>
      </c>
    </row>
    <row r="780" spans="3:6">
      <c r="C780" s="60" t="s">
        <v>998</v>
      </c>
      <c r="D780" s="154">
        <v>1875179</v>
      </c>
      <c r="E780" s="154">
        <v>116190</v>
      </c>
      <c r="F780" s="154">
        <v>0</v>
      </c>
    </row>
    <row r="781" spans="3:6">
      <c r="C781" s="60" t="s">
        <v>999</v>
      </c>
      <c r="D781" s="154">
        <v>6352861</v>
      </c>
      <c r="E781" s="154">
        <v>103638.1</v>
      </c>
      <c r="F781" s="154">
        <v>0</v>
      </c>
    </row>
    <row r="782" spans="3:6">
      <c r="C782" s="60" t="s">
        <v>1000</v>
      </c>
      <c r="D782" s="154">
        <v>3424658</v>
      </c>
      <c r="E782" s="154">
        <v>3424658</v>
      </c>
      <c r="F782" s="154">
        <v>3191848.9</v>
      </c>
    </row>
    <row r="783" spans="3:6">
      <c r="C783" s="60" t="s">
        <v>1001</v>
      </c>
      <c r="D783" s="154">
        <v>2125528</v>
      </c>
      <c r="E783" s="154">
        <v>101691</v>
      </c>
      <c r="F783" s="154">
        <v>0</v>
      </c>
    </row>
    <row r="784" spans="3:6">
      <c r="C784" s="60" t="s">
        <v>1002</v>
      </c>
      <c r="D784" s="154">
        <v>11123796</v>
      </c>
      <c r="E784" s="154">
        <v>102624.07</v>
      </c>
      <c r="F784" s="154">
        <v>0</v>
      </c>
    </row>
    <row r="785" spans="3:6">
      <c r="C785" s="60" t="s">
        <v>1003</v>
      </c>
      <c r="D785" s="154">
        <v>1000000</v>
      </c>
      <c r="E785" s="154">
        <v>205000000</v>
      </c>
      <c r="F785" s="154">
        <v>202714547.81</v>
      </c>
    </row>
    <row r="786" spans="3:6">
      <c r="C786" s="60" t="s">
        <v>1004</v>
      </c>
      <c r="D786" s="154">
        <v>19508354</v>
      </c>
      <c r="E786" s="154">
        <v>100000</v>
      </c>
      <c r="F786" s="154">
        <v>0</v>
      </c>
    </row>
    <row r="787" spans="3:6">
      <c r="C787" s="60" t="s">
        <v>1005</v>
      </c>
      <c r="D787" s="154">
        <v>87002149</v>
      </c>
      <c r="E787" s="154">
        <v>67980302</v>
      </c>
      <c r="F787" s="154">
        <v>67925733.969999999</v>
      </c>
    </row>
    <row r="788" spans="3:6">
      <c r="C788" s="60" t="s">
        <v>1006</v>
      </c>
      <c r="D788" s="154">
        <v>20000000</v>
      </c>
      <c r="E788" s="154">
        <v>2679636</v>
      </c>
      <c r="F788" s="154">
        <v>0</v>
      </c>
    </row>
    <row r="789" spans="3:6">
      <c r="C789" s="60" t="s">
        <v>1007</v>
      </c>
      <c r="D789" s="154">
        <v>498000</v>
      </c>
      <c r="E789" s="154">
        <v>0</v>
      </c>
      <c r="F789" s="154">
        <v>0</v>
      </c>
    </row>
    <row r="790" spans="3:6">
      <c r="C790" s="60" t="s">
        <v>1008</v>
      </c>
      <c r="D790" s="154">
        <v>180067613</v>
      </c>
      <c r="E790" s="154">
        <v>186396056.29000002</v>
      </c>
      <c r="F790" s="154">
        <v>185657285.70999998</v>
      </c>
    </row>
    <row r="791" spans="3:6">
      <c r="C791" s="112" t="s">
        <v>324</v>
      </c>
      <c r="D791" s="154">
        <v>306000000</v>
      </c>
      <c r="E791" s="154">
        <v>106571964.94</v>
      </c>
      <c r="F791" s="154">
        <v>54960740.170000002</v>
      </c>
    </row>
    <row r="792" spans="3:6">
      <c r="C792" s="60" t="s">
        <v>1009</v>
      </c>
      <c r="D792" s="154">
        <v>306000000</v>
      </c>
      <c r="E792" s="154">
        <v>106571964.94</v>
      </c>
      <c r="F792" s="154">
        <v>54960740.170000002</v>
      </c>
    </row>
    <row r="793" spans="3:6">
      <c r="C793" s="112" t="s">
        <v>326</v>
      </c>
      <c r="D793" s="154">
        <v>0</v>
      </c>
      <c r="E793" s="154">
        <v>664000000</v>
      </c>
      <c r="F793" s="154">
        <v>644000000</v>
      </c>
    </row>
    <row r="794" spans="3:6">
      <c r="C794" s="60" t="s">
        <v>996</v>
      </c>
      <c r="D794" s="154">
        <v>0</v>
      </c>
      <c r="E794" s="154">
        <v>644000000</v>
      </c>
      <c r="F794" s="154">
        <v>644000000</v>
      </c>
    </row>
    <row r="795" spans="3:6">
      <c r="C795" s="60" t="s">
        <v>1003</v>
      </c>
      <c r="D795" s="154">
        <v>0</v>
      </c>
      <c r="E795" s="154">
        <v>20000000</v>
      </c>
      <c r="F795" s="154">
        <v>0</v>
      </c>
    </row>
    <row r="796" spans="3:6">
      <c r="C796" s="112" t="s">
        <v>332</v>
      </c>
      <c r="D796" s="154">
        <v>11311894</v>
      </c>
      <c r="E796" s="154">
        <v>11311894</v>
      </c>
      <c r="F796" s="154">
        <v>0</v>
      </c>
    </row>
    <row r="797" spans="3:6">
      <c r="C797" s="60" t="s">
        <v>435</v>
      </c>
      <c r="D797" s="154">
        <v>11311894</v>
      </c>
      <c r="E797" s="154">
        <v>11311894</v>
      </c>
      <c r="F797" s="154">
        <v>0</v>
      </c>
    </row>
    <row r="798" spans="3:6">
      <c r="C798" s="68" t="s">
        <v>343</v>
      </c>
      <c r="D798" s="170">
        <v>746919014</v>
      </c>
      <c r="E798" s="170">
        <v>591944985.28999996</v>
      </c>
      <c r="F798" s="170">
        <v>462087574.98000002</v>
      </c>
    </row>
    <row r="799" spans="3:6">
      <c r="C799" s="112" t="s">
        <v>323</v>
      </c>
      <c r="D799" s="154">
        <v>706857248</v>
      </c>
      <c r="E799" s="154">
        <v>562946320.86000001</v>
      </c>
      <c r="F799" s="154">
        <v>454539787.47000003</v>
      </c>
    </row>
    <row r="800" spans="3:6">
      <c r="C800" s="60" t="s">
        <v>435</v>
      </c>
      <c r="D800" s="154">
        <v>2459823</v>
      </c>
      <c r="E800" s="154">
        <v>2459823</v>
      </c>
      <c r="F800" s="154">
        <v>0</v>
      </c>
    </row>
    <row r="801" spans="3:6">
      <c r="C801" s="60" t="s">
        <v>1010</v>
      </c>
      <c r="D801" s="154">
        <v>2782305</v>
      </c>
      <c r="E801" s="154">
        <v>112878.8</v>
      </c>
      <c r="F801" s="154">
        <v>0</v>
      </c>
    </row>
    <row r="802" spans="3:6">
      <c r="C802" s="60" t="s">
        <v>1011</v>
      </c>
      <c r="D802" s="154">
        <v>79196</v>
      </c>
      <c r="E802" s="154">
        <v>3247031.08</v>
      </c>
      <c r="F802" s="154">
        <v>3000000</v>
      </c>
    </row>
    <row r="803" spans="3:6">
      <c r="C803" s="60" t="s">
        <v>1012</v>
      </c>
      <c r="D803" s="154">
        <v>2400521</v>
      </c>
      <c r="E803" s="154">
        <v>1539182</v>
      </c>
      <c r="F803" s="154">
        <v>1477614.72</v>
      </c>
    </row>
    <row r="804" spans="3:6">
      <c r="C804" s="60" t="s">
        <v>1013</v>
      </c>
      <c r="D804" s="154">
        <v>2188169</v>
      </c>
      <c r="E804" s="154">
        <v>0</v>
      </c>
      <c r="F804" s="154">
        <v>0</v>
      </c>
    </row>
    <row r="805" spans="3:6">
      <c r="C805" s="60" t="s">
        <v>1014</v>
      </c>
      <c r="D805" s="154">
        <v>4603072</v>
      </c>
      <c r="E805" s="154">
        <v>106840.72</v>
      </c>
      <c r="F805" s="154">
        <v>0</v>
      </c>
    </row>
    <row r="806" spans="3:6">
      <c r="C806" s="60" t="s">
        <v>1015</v>
      </c>
      <c r="D806" s="154">
        <v>1250434</v>
      </c>
      <c r="E806" s="154">
        <v>819765</v>
      </c>
      <c r="F806" s="154">
        <v>0</v>
      </c>
    </row>
    <row r="807" spans="3:6">
      <c r="C807" s="60" t="s">
        <v>1016</v>
      </c>
      <c r="D807" s="154">
        <v>2025413</v>
      </c>
      <c r="E807" s="154">
        <v>1900000</v>
      </c>
      <c r="F807" s="154">
        <v>0</v>
      </c>
    </row>
    <row r="808" spans="3:6">
      <c r="C808" s="60" t="s">
        <v>1017</v>
      </c>
      <c r="D808" s="154">
        <v>2025413</v>
      </c>
      <c r="E808" s="154">
        <v>5000000</v>
      </c>
      <c r="F808" s="154">
        <v>2290267.0699999998</v>
      </c>
    </row>
    <row r="809" spans="3:6">
      <c r="C809" s="60" t="s">
        <v>1018</v>
      </c>
      <c r="D809" s="154">
        <v>3227211</v>
      </c>
      <c r="E809" s="154">
        <v>0</v>
      </c>
      <c r="F809" s="154">
        <v>0</v>
      </c>
    </row>
    <row r="810" spans="3:6">
      <c r="C810" s="60" t="s">
        <v>1019</v>
      </c>
      <c r="D810" s="154">
        <v>2025413</v>
      </c>
      <c r="E810" s="154">
        <v>1379409</v>
      </c>
      <c r="F810" s="154">
        <v>0</v>
      </c>
    </row>
    <row r="811" spans="3:6">
      <c r="C811" s="60" t="s">
        <v>1020</v>
      </c>
      <c r="D811" s="154">
        <v>5276742</v>
      </c>
      <c r="E811" s="154">
        <v>4415403</v>
      </c>
      <c r="F811" s="154">
        <v>3575831.38</v>
      </c>
    </row>
    <row r="812" spans="3:6">
      <c r="C812" s="60" t="s">
        <v>1021</v>
      </c>
      <c r="D812" s="154">
        <v>2025413</v>
      </c>
      <c r="E812" s="154">
        <v>1379409</v>
      </c>
      <c r="F812" s="154">
        <v>0</v>
      </c>
    </row>
    <row r="813" spans="3:6">
      <c r="C813" s="60" t="s">
        <v>1022</v>
      </c>
      <c r="D813" s="154">
        <v>2295673</v>
      </c>
      <c r="E813" s="154">
        <v>2274334</v>
      </c>
      <c r="F813" s="154">
        <v>1986478.73</v>
      </c>
    </row>
    <row r="814" spans="3:6">
      <c r="C814" s="60" t="s">
        <v>1023</v>
      </c>
      <c r="D814" s="154">
        <v>119534</v>
      </c>
      <c r="E814" s="154">
        <v>119534</v>
      </c>
      <c r="F814" s="154">
        <v>0</v>
      </c>
    </row>
    <row r="815" spans="3:6">
      <c r="C815" s="60" t="s">
        <v>1024</v>
      </c>
      <c r="D815" s="154">
        <v>13000000</v>
      </c>
      <c r="E815" s="154">
        <v>16949971</v>
      </c>
      <c r="F815" s="154">
        <v>2117326.6800000002</v>
      </c>
    </row>
    <row r="816" spans="3:6">
      <c r="C816" s="60" t="s">
        <v>1025</v>
      </c>
      <c r="D816" s="154">
        <v>1000000</v>
      </c>
      <c r="E816" s="154">
        <v>500000</v>
      </c>
      <c r="F816" s="154">
        <v>358766</v>
      </c>
    </row>
    <row r="817" spans="3:6">
      <c r="C817" s="60" t="s">
        <v>1026</v>
      </c>
      <c r="D817" s="154">
        <v>10000000</v>
      </c>
      <c r="E817" s="154">
        <v>5000000</v>
      </c>
      <c r="F817" s="154">
        <v>0</v>
      </c>
    </row>
    <row r="818" spans="3:6">
      <c r="C818" s="60" t="s">
        <v>1903</v>
      </c>
      <c r="D818" s="154">
        <v>0</v>
      </c>
      <c r="E818" s="154">
        <v>5034365</v>
      </c>
      <c r="F818" s="154">
        <v>0</v>
      </c>
    </row>
    <row r="819" spans="3:6">
      <c r="C819" s="60" t="s">
        <v>1027</v>
      </c>
      <c r="D819" s="154">
        <v>58125000</v>
      </c>
      <c r="E819" s="154">
        <v>15000000</v>
      </c>
      <c r="F819" s="154">
        <v>0</v>
      </c>
    </row>
    <row r="820" spans="3:6">
      <c r="C820" s="60" t="s">
        <v>1028</v>
      </c>
      <c r="D820" s="154">
        <v>4302296</v>
      </c>
      <c r="E820" s="154">
        <v>3871627</v>
      </c>
      <c r="F820" s="154">
        <v>1660471.69</v>
      </c>
    </row>
    <row r="821" spans="3:6">
      <c r="C821" s="60" t="s">
        <v>1029</v>
      </c>
      <c r="D821" s="154">
        <v>9738353</v>
      </c>
      <c r="E821" s="154">
        <v>109108.65</v>
      </c>
      <c r="F821" s="154">
        <v>0</v>
      </c>
    </row>
    <row r="822" spans="3:6">
      <c r="C822" s="60" t="s">
        <v>1030</v>
      </c>
      <c r="D822" s="154">
        <v>13086250</v>
      </c>
      <c r="E822" s="154">
        <v>111962.03</v>
      </c>
      <c r="F822" s="154">
        <v>0</v>
      </c>
    </row>
    <row r="823" spans="3:6">
      <c r="C823" s="60" t="s">
        <v>1031</v>
      </c>
      <c r="D823" s="154">
        <v>6062686</v>
      </c>
      <c r="E823" s="154">
        <v>100.69</v>
      </c>
      <c r="F823" s="154">
        <v>0</v>
      </c>
    </row>
    <row r="824" spans="3:6">
      <c r="C824" s="60" t="s">
        <v>1032</v>
      </c>
      <c r="D824" s="154">
        <v>9738353</v>
      </c>
      <c r="E824" s="154">
        <v>109108.65</v>
      </c>
      <c r="F824" s="154">
        <v>0</v>
      </c>
    </row>
    <row r="825" spans="3:6">
      <c r="C825" s="60" t="s">
        <v>1033</v>
      </c>
      <c r="D825" s="154">
        <v>5105537</v>
      </c>
      <c r="E825" s="154">
        <v>2034776</v>
      </c>
      <c r="F825" s="154">
        <v>1491332.65</v>
      </c>
    </row>
    <row r="826" spans="3:6">
      <c r="C826" s="60" t="s">
        <v>1034</v>
      </c>
      <c r="D826" s="154">
        <v>7331976</v>
      </c>
      <c r="E826" s="154">
        <v>3118778</v>
      </c>
      <c r="F826" s="154">
        <v>0</v>
      </c>
    </row>
    <row r="827" spans="3:6">
      <c r="C827" s="60" t="s">
        <v>1035</v>
      </c>
      <c r="D827" s="154">
        <v>68635382</v>
      </c>
      <c r="E827" s="154">
        <v>26903339</v>
      </c>
      <c r="F827" s="154">
        <v>26903338.800000001</v>
      </c>
    </row>
    <row r="828" spans="3:6">
      <c r="C828" s="60" t="s">
        <v>1036</v>
      </c>
      <c r="D828" s="154">
        <v>4088406</v>
      </c>
      <c r="E828" s="154">
        <v>3442402</v>
      </c>
      <c r="F828" s="154">
        <v>3304704</v>
      </c>
    </row>
    <row r="829" spans="3:6">
      <c r="C829" s="60" t="s">
        <v>1037</v>
      </c>
      <c r="D829" s="154">
        <v>10523913</v>
      </c>
      <c r="E829" s="154">
        <v>6609565</v>
      </c>
      <c r="F829" s="154">
        <v>0</v>
      </c>
    </row>
    <row r="830" spans="3:6">
      <c r="C830" s="60" t="s">
        <v>1038</v>
      </c>
      <c r="D830" s="154">
        <v>2151870</v>
      </c>
      <c r="E830" s="154">
        <v>1721201</v>
      </c>
      <c r="F830" s="154">
        <v>1652352</v>
      </c>
    </row>
    <row r="831" spans="3:6">
      <c r="C831" s="60" t="s">
        <v>1039</v>
      </c>
      <c r="D831" s="154">
        <v>12430184</v>
      </c>
      <c r="E831" s="154">
        <v>10602257.6</v>
      </c>
      <c r="F831" s="154">
        <v>0</v>
      </c>
    </row>
    <row r="832" spans="3:6">
      <c r="C832" s="60" t="s">
        <v>1040</v>
      </c>
      <c r="D832" s="154">
        <v>4088406</v>
      </c>
      <c r="E832" s="154">
        <v>3442402</v>
      </c>
      <c r="F832" s="154">
        <v>0</v>
      </c>
    </row>
    <row r="833" spans="3:6">
      <c r="C833" s="60" t="s">
        <v>1041</v>
      </c>
      <c r="D833" s="154">
        <v>12185418</v>
      </c>
      <c r="E833" s="154">
        <v>115393.63</v>
      </c>
      <c r="F833" s="154">
        <v>0</v>
      </c>
    </row>
    <row r="834" spans="3:6">
      <c r="C834" s="60" t="s">
        <v>1042</v>
      </c>
      <c r="D834" s="154">
        <v>4312963</v>
      </c>
      <c r="E834" s="154">
        <v>110635.75</v>
      </c>
      <c r="F834" s="154">
        <v>0</v>
      </c>
    </row>
    <row r="835" spans="3:6">
      <c r="C835" s="60" t="s">
        <v>1043</v>
      </c>
      <c r="D835" s="154">
        <v>6723366</v>
      </c>
      <c r="E835" s="154">
        <v>6723366.5999999996</v>
      </c>
      <c r="F835" s="154">
        <v>0</v>
      </c>
    </row>
    <row r="836" spans="3:6">
      <c r="C836" s="60" t="s">
        <v>1044</v>
      </c>
      <c r="D836" s="154">
        <v>7333389</v>
      </c>
      <c r="E836" s="154">
        <v>103541.08</v>
      </c>
      <c r="F836" s="154">
        <v>0</v>
      </c>
    </row>
    <row r="837" spans="3:6">
      <c r="C837" s="60" t="s">
        <v>1045</v>
      </c>
      <c r="D837" s="154">
        <v>7296416</v>
      </c>
      <c r="E837" s="154">
        <v>102986.58</v>
      </c>
      <c r="F837" s="154">
        <v>0</v>
      </c>
    </row>
    <row r="838" spans="3:6">
      <c r="C838" s="60" t="s">
        <v>1046</v>
      </c>
      <c r="D838" s="154">
        <v>646004</v>
      </c>
      <c r="E838" s="154">
        <v>0</v>
      </c>
      <c r="F838" s="154">
        <v>0</v>
      </c>
    </row>
    <row r="839" spans="3:6">
      <c r="C839" s="60" t="s">
        <v>1047</v>
      </c>
      <c r="D839" s="154">
        <v>18779624</v>
      </c>
      <c r="E839" s="154">
        <v>2000100</v>
      </c>
      <c r="F839" s="154">
        <v>0</v>
      </c>
    </row>
    <row r="840" spans="3:6">
      <c r="C840" s="60" t="s">
        <v>1048</v>
      </c>
      <c r="D840" s="154">
        <v>7786208</v>
      </c>
      <c r="E840" s="154">
        <v>7786208</v>
      </c>
      <c r="F840" s="154">
        <v>0</v>
      </c>
    </row>
    <row r="841" spans="3:6">
      <c r="C841" s="60" t="s">
        <v>1049</v>
      </c>
      <c r="D841" s="154">
        <v>44144214</v>
      </c>
      <c r="E841" s="154">
        <v>31700475</v>
      </c>
      <c r="F841" s="154">
        <v>31170984.190000001</v>
      </c>
    </row>
    <row r="842" spans="3:6">
      <c r="C842" s="60" t="s">
        <v>1050</v>
      </c>
      <c r="D842" s="154">
        <v>232118496</v>
      </c>
      <c r="E842" s="154">
        <v>305967387</v>
      </c>
      <c r="F842" s="154">
        <v>303381738.68000001</v>
      </c>
    </row>
    <row r="843" spans="3:6">
      <c r="C843" s="60" t="s">
        <v>1051</v>
      </c>
      <c r="D843" s="154">
        <v>12982145</v>
      </c>
      <c r="E843" s="154">
        <v>12982145</v>
      </c>
      <c r="F843" s="154">
        <v>4168553.59</v>
      </c>
    </row>
    <row r="844" spans="3:6">
      <c r="C844" s="60" t="s">
        <v>1052</v>
      </c>
      <c r="D844" s="154">
        <v>78356061</v>
      </c>
      <c r="E844" s="154">
        <v>66039509</v>
      </c>
      <c r="F844" s="154">
        <v>66000027.289999999</v>
      </c>
    </row>
    <row r="845" spans="3:6">
      <c r="C845" s="112" t="s">
        <v>324</v>
      </c>
      <c r="D845" s="154">
        <v>15596660</v>
      </c>
      <c r="E845" s="154">
        <v>19821042.43</v>
      </c>
      <c r="F845" s="154">
        <v>7547787.5099999998</v>
      </c>
    </row>
    <row r="846" spans="3:6">
      <c r="C846" s="60" t="s">
        <v>1053</v>
      </c>
      <c r="D846" s="154">
        <v>15596660</v>
      </c>
      <c r="E846" s="154">
        <v>3000000</v>
      </c>
      <c r="F846" s="154">
        <v>0</v>
      </c>
    </row>
    <row r="847" spans="3:6">
      <c r="C847" s="60" t="s">
        <v>1054</v>
      </c>
      <c r="D847" s="154">
        <v>0</v>
      </c>
      <c r="E847" s="154">
        <v>16821042.43</v>
      </c>
      <c r="F847" s="154">
        <v>7547787.5099999998</v>
      </c>
    </row>
    <row r="848" spans="3:6">
      <c r="C848" s="112" t="s">
        <v>332</v>
      </c>
      <c r="D848" s="154">
        <v>24465106</v>
      </c>
      <c r="E848" s="154">
        <v>9177622</v>
      </c>
      <c r="F848" s="154">
        <v>0</v>
      </c>
    </row>
    <row r="849" spans="3:6">
      <c r="C849" s="60" t="s">
        <v>435</v>
      </c>
      <c r="D849" s="154">
        <v>24465106</v>
      </c>
      <c r="E849" s="154">
        <v>9177622</v>
      </c>
      <c r="F849" s="154">
        <v>0</v>
      </c>
    </row>
    <row r="850" spans="3:6">
      <c r="C850" s="68" t="s">
        <v>344</v>
      </c>
      <c r="D850" s="170">
        <v>1705111399</v>
      </c>
      <c r="E850" s="170">
        <v>2243515803.0300002</v>
      </c>
      <c r="F850" s="170">
        <v>1784236739.6399996</v>
      </c>
    </row>
    <row r="851" spans="3:6">
      <c r="C851" s="112" t="s">
        <v>323</v>
      </c>
      <c r="D851" s="154">
        <v>1268788349</v>
      </c>
      <c r="E851" s="154">
        <v>1735605106.3000002</v>
      </c>
      <c r="F851" s="154">
        <v>1445225393.1699996</v>
      </c>
    </row>
    <row r="852" spans="3:6">
      <c r="C852" s="60" t="s">
        <v>1055</v>
      </c>
      <c r="D852" s="154">
        <v>1573587</v>
      </c>
      <c r="E852" s="154">
        <v>1142918</v>
      </c>
      <c r="F852" s="154">
        <v>0</v>
      </c>
    </row>
    <row r="853" spans="3:6">
      <c r="C853" s="60" t="s">
        <v>1056</v>
      </c>
      <c r="D853" s="154">
        <v>0</v>
      </c>
      <c r="E853" s="154">
        <v>19664356.550000001</v>
      </c>
      <c r="F853" s="154">
        <v>7834561.0800000001</v>
      </c>
    </row>
    <row r="854" spans="3:6">
      <c r="C854" s="60" t="s">
        <v>1057</v>
      </c>
      <c r="D854" s="154">
        <v>22400000</v>
      </c>
      <c r="E854" s="154">
        <v>28002000</v>
      </c>
      <c r="F854" s="154">
        <v>18674244.149999999</v>
      </c>
    </row>
    <row r="855" spans="3:6">
      <c r="C855" s="60" t="s">
        <v>1058</v>
      </c>
      <c r="D855" s="154">
        <v>2413329</v>
      </c>
      <c r="E855" s="154">
        <v>1767325</v>
      </c>
      <c r="F855" s="154">
        <v>0</v>
      </c>
    </row>
    <row r="856" spans="3:6">
      <c r="C856" s="60" t="s">
        <v>1059</v>
      </c>
      <c r="D856" s="154">
        <v>1301004</v>
      </c>
      <c r="E856" s="154">
        <v>1085669</v>
      </c>
      <c r="F856" s="154">
        <v>0</v>
      </c>
    </row>
    <row r="857" spans="3:6">
      <c r="C857" s="60" t="s">
        <v>1060</v>
      </c>
      <c r="D857" s="154">
        <v>0</v>
      </c>
      <c r="E857" s="154">
        <v>28677730</v>
      </c>
      <c r="F857" s="154">
        <v>16165338.41</v>
      </c>
    </row>
    <row r="858" spans="3:6">
      <c r="C858" s="60" t="s">
        <v>1061</v>
      </c>
      <c r="D858" s="154">
        <v>2413329</v>
      </c>
      <c r="E858" s="154">
        <v>1767325</v>
      </c>
      <c r="F858" s="154">
        <v>0</v>
      </c>
    </row>
    <row r="859" spans="3:6">
      <c r="C859" s="60" t="s">
        <v>1062</v>
      </c>
      <c r="D859" s="154">
        <v>87233939</v>
      </c>
      <c r="E859" s="154">
        <v>71707570</v>
      </c>
      <c r="F859" s="154">
        <v>0</v>
      </c>
    </row>
    <row r="860" spans="3:6">
      <c r="C860" s="60" t="s">
        <v>1885</v>
      </c>
      <c r="D860" s="154">
        <v>0</v>
      </c>
      <c r="E860" s="154">
        <v>30890554.5</v>
      </c>
      <c r="F860" s="154">
        <v>30852531.920000002</v>
      </c>
    </row>
    <row r="861" spans="3:6">
      <c r="C861" s="60" t="s">
        <v>1063</v>
      </c>
      <c r="D861" s="154">
        <v>7995818</v>
      </c>
      <c r="E861" s="154">
        <v>7995818.2000000002</v>
      </c>
      <c r="F861" s="154">
        <v>0</v>
      </c>
    </row>
    <row r="862" spans="3:6">
      <c r="C862" s="60" t="s">
        <v>1064</v>
      </c>
      <c r="D862" s="154">
        <v>2654072</v>
      </c>
      <c r="E862" s="154">
        <v>2008068</v>
      </c>
      <c r="F862" s="154">
        <v>0</v>
      </c>
    </row>
    <row r="863" spans="3:6">
      <c r="C863" s="60" t="s">
        <v>1065</v>
      </c>
      <c r="D863" s="154">
        <v>2654072</v>
      </c>
      <c r="E863" s="154">
        <v>2008068</v>
      </c>
      <c r="F863" s="154">
        <v>0</v>
      </c>
    </row>
    <row r="864" spans="3:6">
      <c r="C864" s="60" t="s">
        <v>1066</v>
      </c>
      <c r="D864" s="154">
        <v>178414777</v>
      </c>
      <c r="E864" s="154">
        <v>0</v>
      </c>
      <c r="F864" s="154">
        <v>0</v>
      </c>
    </row>
    <row r="865" spans="3:6">
      <c r="C865" s="60" t="s">
        <v>1067</v>
      </c>
      <c r="D865" s="154">
        <v>2654072</v>
      </c>
      <c r="E865" s="154">
        <v>3497859</v>
      </c>
      <c r="F865" s="154">
        <v>0</v>
      </c>
    </row>
    <row r="866" spans="3:6">
      <c r="C866" s="60" t="s">
        <v>1068</v>
      </c>
      <c r="D866" s="154">
        <v>1865003</v>
      </c>
      <c r="E866" s="154">
        <v>1434334</v>
      </c>
      <c r="F866" s="154">
        <v>0</v>
      </c>
    </row>
    <row r="867" spans="3:6">
      <c r="C867" s="60" t="s">
        <v>1069</v>
      </c>
      <c r="D867" s="154">
        <v>6083027</v>
      </c>
      <c r="E867" s="154">
        <v>1655383</v>
      </c>
      <c r="F867" s="154">
        <v>829606.19</v>
      </c>
    </row>
    <row r="868" spans="3:6">
      <c r="C868" s="60" t="s">
        <v>1070</v>
      </c>
      <c r="D868" s="154">
        <v>3261638</v>
      </c>
      <c r="E868" s="154">
        <v>1826688</v>
      </c>
      <c r="F868" s="154">
        <v>0</v>
      </c>
    </row>
    <row r="869" spans="3:6">
      <c r="C869" s="60" t="s">
        <v>1990</v>
      </c>
      <c r="D869" s="154">
        <v>0</v>
      </c>
      <c r="E869" s="154">
        <v>14634425.600000001</v>
      </c>
      <c r="F869" s="154">
        <v>0</v>
      </c>
    </row>
    <row r="870" spans="3:6">
      <c r="C870" s="60" t="s">
        <v>1071</v>
      </c>
      <c r="D870" s="154">
        <v>3560142</v>
      </c>
      <c r="E870" s="154">
        <v>3243469</v>
      </c>
      <c r="F870" s="154">
        <v>1712919.59</v>
      </c>
    </row>
    <row r="871" spans="3:6">
      <c r="C871" s="60" t="s">
        <v>1072</v>
      </c>
      <c r="D871" s="154">
        <v>3532376</v>
      </c>
      <c r="E871" s="154">
        <v>3291768</v>
      </c>
      <c r="F871" s="154">
        <v>2626647.0099999998</v>
      </c>
    </row>
    <row r="872" spans="3:6">
      <c r="C872" s="60" t="s">
        <v>1073</v>
      </c>
      <c r="D872" s="154">
        <v>0</v>
      </c>
      <c r="E872" s="154">
        <v>36359571</v>
      </c>
      <c r="F872" s="154">
        <v>33474972.199999999</v>
      </c>
    </row>
    <row r="873" spans="3:6">
      <c r="C873" s="60" t="s">
        <v>1074</v>
      </c>
      <c r="D873" s="154">
        <v>4016874</v>
      </c>
      <c r="E873" s="154">
        <v>1859831</v>
      </c>
      <c r="F873" s="154">
        <v>1706890.8199999998</v>
      </c>
    </row>
    <row r="874" spans="3:6">
      <c r="C874" s="60" t="s">
        <v>1075</v>
      </c>
      <c r="D874" s="154">
        <v>3443139</v>
      </c>
      <c r="E874" s="154">
        <v>2581801</v>
      </c>
      <c r="F874" s="154">
        <v>0</v>
      </c>
    </row>
    <row r="875" spans="3:6">
      <c r="C875" s="60" t="s">
        <v>1076</v>
      </c>
      <c r="D875" s="154">
        <v>2954072</v>
      </c>
      <c r="E875" s="154">
        <v>6297428</v>
      </c>
      <c r="F875" s="154">
        <v>4109460.71</v>
      </c>
    </row>
    <row r="876" spans="3:6">
      <c r="C876" s="60" t="s">
        <v>1955</v>
      </c>
      <c r="D876" s="154">
        <v>0</v>
      </c>
      <c r="E876" s="154">
        <v>31000000</v>
      </c>
      <c r="F876" s="154">
        <v>0</v>
      </c>
    </row>
    <row r="877" spans="3:6">
      <c r="C877" s="60" t="s">
        <v>1077</v>
      </c>
      <c r="D877" s="154">
        <v>28000000</v>
      </c>
      <c r="E877" s="154">
        <v>84086156</v>
      </c>
      <c r="F877" s="154">
        <v>71516528.650000006</v>
      </c>
    </row>
    <row r="878" spans="3:6">
      <c r="C878" s="60" t="s">
        <v>1078</v>
      </c>
      <c r="D878" s="154">
        <v>11218697</v>
      </c>
      <c r="E878" s="154">
        <v>718697</v>
      </c>
      <c r="F878" s="154">
        <v>0</v>
      </c>
    </row>
    <row r="879" spans="3:6">
      <c r="C879" s="60" t="s">
        <v>1079</v>
      </c>
      <c r="D879" s="154">
        <v>10000000</v>
      </c>
      <c r="E879" s="154">
        <v>10000000</v>
      </c>
      <c r="F879" s="154">
        <v>10000000</v>
      </c>
    </row>
    <row r="880" spans="3:6">
      <c r="C880" s="60" t="s">
        <v>1080</v>
      </c>
      <c r="D880" s="154">
        <v>49169329</v>
      </c>
      <c r="E880" s="154">
        <v>39227424</v>
      </c>
      <c r="F880" s="154">
        <v>39227421.579999998</v>
      </c>
    </row>
    <row r="881" spans="3:6">
      <c r="C881" s="60" t="s">
        <v>1081</v>
      </c>
      <c r="D881" s="154">
        <v>87144574</v>
      </c>
      <c r="E881" s="154">
        <v>86299205</v>
      </c>
      <c r="F881" s="154">
        <v>62687049.5</v>
      </c>
    </row>
    <row r="882" spans="3:6">
      <c r="C882" s="60" t="s">
        <v>1082</v>
      </c>
      <c r="D882" s="154">
        <v>1301843</v>
      </c>
      <c r="E882" s="154">
        <v>1301843</v>
      </c>
      <c r="F882" s="154">
        <v>0</v>
      </c>
    </row>
    <row r="883" spans="3:6">
      <c r="C883" s="60" t="s">
        <v>1083</v>
      </c>
      <c r="D883" s="154">
        <v>15000000</v>
      </c>
      <c r="E883" s="154">
        <v>18000000</v>
      </c>
      <c r="F883" s="154">
        <v>16427602</v>
      </c>
    </row>
    <row r="884" spans="3:6">
      <c r="C884" s="60" t="s">
        <v>1084</v>
      </c>
      <c r="D884" s="154">
        <v>7570295</v>
      </c>
      <c r="E884" s="154">
        <v>8309000</v>
      </c>
      <c r="F884" s="154">
        <v>0</v>
      </c>
    </row>
    <row r="885" spans="3:6">
      <c r="C885" s="60" t="s">
        <v>1085</v>
      </c>
      <c r="D885" s="154">
        <v>5000000</v>
      </c>
      <c r="E885" s="154">
        <v>5000000</v>
      </c>
      <c r="F885" s="154">
        <v>0</v>
      </c>
    </row>
    <row r="886" spans="3:6">
      <c r="C886" s="60" t="s">
        <v>1886</v>
      </c>
      <c r="D886" s="154">
        <v>0</v>
      </c>
      <c r="E886" s="154">
        <v>39984000</v>
      </c>
      <c r="F886" s="154">
        <v>20718451.27</v>
      </c>
    </row>
    <row r="887" spans="3:6">
      <c r="C887" s="60" t="s">
        <v>1086</v>
      </c>
      <c r="D887" s="154">
        <v>12408251</v>
      </c>
      <c r="E887" s="154">
        <v>6171903</v>
      </c>
      <c r="F887" s="154">
        <v>6171903</v>
      </c>
    </row>
    <row r="888" spans="3:6">
      <c r="C888" s="60" t="s">
        <v>1087</v>
      </c>
      <c r="D888" s="154">
        <v>12372948</v>
      </c>
      <c r="E888" s="154">
        <v>0</v>
      </c>
      <c r="F888" s="154">
        <v>0</v>
      </c>
    </row>
    <row r="889" spans="3:6">
      <c r="C889" s="60" t="s">
        <v>1088</v>
      </c>
      <c r="D889" s="154">
        <v>52524374</v>
      </c>
      <c r="E889" s="154">
        <v>15009750</v>
      </c>
      <c r="F889" s="154">
        <v>15000000</v>
      </c>
    </row>
    <row r="890" spans="3:6">
      <c r="C890" s="60" t="s">
        <v>1089</v>
      </c>
      <c r="D890" s="154">
        <v>28764263</v>
      </c>
      <c r="E890" s="154">
        <v>26919909</v>
      </c>
      <c r="F890" s="154">
        <v>26919909</v>
      </c>
    </row>
    <row r="891" spans="3:6">
      <c r="C891" s="60" t="s">
        <v>1090</v>
      </c>
      <c r="D891" s="154">
        <v>43624733</v>
      </c>
      <c r="E891" s="154">
        <v>42767859</v>
      </c>
      <c r="F891" s="154">
        <v>42767606.369999997</v>
      </c>
    </row>
    <row r="892" spans="3:6">
      <c r="C892" s="60" t="s">
        <v>1091</v>
      </c>
      <c r="D892" s="154">
        <v>62964489</v>
      </c>
      <c r="E892" s="154">
        <v>60550883</v>
      </c>
      <c r="F892" s="154">
        <v>60400000</v>
      </c>
    </row>
    <row r="893" spans="3:6">
      <c r="C893" s="60" t="s">
        <v>1092</v>
      </c>
      <c r="D893" s="154">
        <v>10000000</v>
      </c>
      <c r="E893" s="154">
        <v>14219487</v>
      </c>
      <c r="F893" s="154">
        <v>12118483.33</v>
      </c>
    </row>
    <row r="894" spans="3:6">
      <c r="C894" s="60" t="s">
        <v>1093</v>
      </c>
      <c r="D894" s="154">
        <v>40269532</v>
      </c>
      <c r="E894" s="154">
        <v>36150000</v>
      </c>
      <c r="F894" s="154">
        <v>36149999.009999998</v>
      </c>
    </row>
    <row r="895" spans="3:6">
      <c r="C895" s="60" t="s">
        <v>1094</v>
      </c>
      <c r="D895" s="154">
        <v>13983297</v>
      </c>
      <c r="E895" s="154">
        <v>6703631</v>
      </c>
      <c r="F895" s="154">
        <v>6700000</v>
      </c>
    </row>
    <row r="896" spans="3:6">
      <c r="C896" s="60" t="s">
        <v>1095</v>
      </c>
      <c r="D896" s="154">
        <v>52947752</v>
      </c>
      <c r="E896" s="154">
        <v>49028668</v>
      </c>
      <c r="F896" s="154">
        <v>48862306.789999999</v>
      </c>
    </row>
    <row r="897" spans="3:6">
      <c r="C897" s="60" t="s">
        <v>1096</v>
      </c>
      <c r="D897" s="154">
        <v>5000000</v>
      </c>
      <c r="E897" s="154">
        <v>5000000</v>
      </c>
      <c r="F897" s="154">
        <v>0</v>
      </c>
    </row>
    <row r="898" spans="3:6">
      <c r="C898" s="60" t="s">
        <v>1097</v>
      </c>
      <c r="D898" s="154">
        <v>10000000</v>
      </c>
      <c r="E898" s="154">
        <v>3277024</v>
      </c>
      <c r="F898" s="154">
        <v>0</v>
      </c>
    </row>
    <row r="899" spans="3:6">
      <c r="C899" s="60" t="s">
        <v>1098</v>
      </c>
      <c r="D899" s="154">
        <v>74863554</v>
      </c>
      <c r="E899" s="154">
        <v>283398984.77999997</v>
      </c>
      <c r="F899" s="154">
        <v>282795202.81</v>
      </c>
    </row>
    <row r="900" spans="3:6">
      <c r="C900" s="60" t="s">
        <v>1099</v>
      </c>
      <c r="D900" s="154">
        <v>10000000</v>
      </c>
      <c r="E900" s="154">
        <v>4110323</v>
      </c>
      <c r="F900" s="154">
        <v>0</v>
      </c>
    </row>
    <row r="901" spans="3:6">
      <c r="C901" s="60" t="s">
        <v>1100</v>
      </c>
      <c r="D901" s="154">
        <v>0</v>
      </c>
      <c r="E901" s="154">
        <v>259129</v>
      </c>
      <c r="F901" s="154">
        <v>0</v>
      </c>
    </row>
    <row r="902" spans="3:6">
      <c r="C902" s="60" t="s">
        <v>1101</v>
      </c>
      <c r="D902" s="154">
        <v>9638950</v>
      </c>
      <c r="E902" s="154">
        <v>8084210.6500000004</v>
      </c>
      <c r="F902" s="154">
        <v>7389780.79</v>
      </c>
    </row>
    <row r="903" spans="3:6">
      <c r="C903" s="60" t="s">
        <v>1102</v>
      </c>
      <c r="D903" s="154">
        <v>0</v>
      </c>
      <c r="E903" s="154">
        <v>4079607.77</v>
      </c>
      <c r="F903" s="154">
        <v>2932984.93</v>
      </c>
    </row>
    <row r="904" spans="3:6">
      <c r="C904" s="60" t="s">
        <v>1103</v>
      </c>
      <c r="D904" s="154">
        <v>132021221</v>
      </c>
      <c r="E904" s="154">
        <v>170304154.75</v>
      </c>
      <c r="F904" s="154">
        <v>170288664.69999999</v>
      </c>
    </row>
    <row r="905" spans="3:6">
      <c r="C905" s="60" t="s">
        <v>1104</v>
      </c>
      <c r="D905" s="154">
        <v>36637165</v>
      </c>
      <c r="E905" s="154">
        <v>111364273.5</v>
      </c>
      <c r="F905" s="154">
        <v>111364272.31999999</v>
      </c>
    </row>
    <row r="906" spans="3:6">
      <c r="C906" s="60" t="s">
        <v>1105</v>
      </c>
      <c r="D906" s="154">
        <v>64931847</v>
      </c>
      <c r="E906" s="154">
        <v>254310947</v>
      </c>
      <c r="F906" s="154">
        <v>253535018.71000001</v>
      </c>
    </row>
    <row r="907" spans="3:6">
      <c r="C907" s="60" t="s">
        <v>1106</v>
      </c>
      <c r="D907" s="154">
        <v>39433378</v>
      </c>
      <c r="E907" s="154">
        <v>35425159</v>
      </c>
      <c r="F907" s="154">
        <v>23265036.329999998</v>
      </c>
    </row>
    <row r="908" spans="3:6">
      <c r="C908" s="60" t="s">
        <v>1107</v>
      </c>
      <c r="D908" s="154">
        <v>1573587</v>
      </c>
      <c r="E908" s="154">
        <v>1142918</v>
      </c>
      <c r="F908" s="154">
        <v>0</v>
      </c>
    </row>
    <row r="909" spans="3:6">
      <c r="C909" s="112" t="s">
        <v>324</v>
      </c>
      <c r="D909" s="154">
        <v>436323050</v>
      </c>
      <c r="E909" s="154">
        <v>464557311.73000002</v>
      </c>
      <c r="F909" s="154">
        <v>298657965.14999998</v>
      </c>
    </row>
    <row r="910" spans="3:6">
      <c r="C910" s="60" t="s">
        <v>1108</v>
      </c>
      <c r="D910" s="154">
        <v>0</v>
      </c>
      <c r="E910" s="154">
        <v>205000000</v>
      </c>
      <c r="F910" s="154">
        <v>138395032.81</v>
      </c>
    </row>
    <row r="911" spans="3:6">
      <c r="C911" s="60" t="s">
        <v>1073</v>
      </c>
      <c r="D911" s="154">
        <v>0</v>
      </c>
      <c r="E911" s="154">
        <v>728000</v>
      </c>
      <c r="F911" s="154">
        <v>0</v>
      </c>
    </row>
    <row r="912" spans="3:6">
      <c r="C912" s="60" t="s">
        <v>1109</v>
      </c>
      <c r="D912" s="154">
        <v>4035043</v>
      </c>
      <c r="E912" s="154">
        <v>12106043</v>
      </c>
      <c r="F912" s="154">
        <v>7304560.6499999994</v>
      </c>
    </row>
    <row r="913" spans="3:6">
      <c r="C913" s="60" t="s">
        <v>1110</v>
      </c>
      <c r="D913" s="154">
        <v>318622007</v>
      </c>
      <c r="E913" s="154">
        <v>0</v>
      </c>
      <c r="F913" s="154">
        <v>0</v>
      </c>
    </row>
    <row r="914" spans="3:6">
      <c r="C914" s="60" t="s">
        <v>1111</v>
      </c>
      <c r="D914" s="154">
        <v>0</v>
      </c>
      <c r="E914" s="154">
        <v>51974796.100000001</v>
      </c>
      <c r="F914" s="154">
        <v>25441553.899999999</v>
      </c>
    </row>
    <row r="915" spans="3:6">
      <c r="C915" s="60" t="s">
        <v>1112</v>
      </c>
      <c r="D915" s="154">
        <v>17665999</v>
      </c>
      <c r="E915" s="154">
        <v>27665999</v>
      </c>
      <c r="F915" s="154">
        <v>27626034.949999999</v>
      </c>
    </row>
    <row r="916" spans="3:6">
      <c r="C916" s="60" t="s">
        <v>1113</v>
      </c>
      <c r="D916" s="154">
        <v>96000001</v>
      </c>
      <c r="E916" s="154">
        <v>122929875.94</v>
      </c>
      <c r="F916" s="154">
        <v>99890782.840000004</v>
      </c>
    </row>
    <row r="917" spans="3:6">
      <c r="C917" s="60" t="s">
        <v>1114</v>
      </c>
      <c r="D917" s="154">
        <v>0</v>
      </c>
      <c r="E917" s="154">
        <v>44152597.689999998</v>
      </c>
      <c r="F917" s="154">
        <v>0</v>
      </c>
    </row>
    <row r="918" spans="3:6">
      <c r="C918" s="112" t="s">
        <v>326</v>
      </c>
      <c r="D918" s="154">
        <v>0</v>
      </c>
      <c r="E918" s="154">
        <v>43353385</v>
      </c>
      <c r="F918" s="154">
        <v>40353381.32</v>
      </c>
    </row>
    <row r="919" spans="3:6">
      <c r="C919" s="60" t="s">
        <v>1086</v>
      </c>
      <c r="D919" s="154">
        <v>0</v>
      </c>
      <c r="E919" s="154">
        <v>3000000</v>
      </c>
      <c r="F919" s="154">
        <v>0</v>
      </c>
    </row>
    <row r="920" spans="3:6">
      <c r="C920" s="60" t="s">
        <v>1104</v>
      </c>
      <c r="D920" s="154">
        <v>0</v>
      </c>
      <c r="E920" s="154">
        <v>40353385</v>
      </c>
      <c r="F920" s="154">
        <v>40353381.32</v>
      </c>
    </row>
    <row r="921" spans="3:6">
      <c r="C921" s="68" t="s">
        <v>345</v>
      </c>
      <c r="D921" s="170">
        <v>438639614</v>
      </c>
      <c r="E921" s="170">
        <v>422830899.35000002</v>
      </c>
      <c r="F921" s="170">
        <v>310145717.28000003</v>
      </c>
    </row>
    <row r="922" spans="3:6">
      <c r="C922" s="112" t="s">
        <v>323</v>
      </c>
      <c r="D922" s="154">
        <v>426139614</v>
      </c>
      <c r="E922" s="154">
        <v>410330899.35000002</v>
      </c>
      <c r="F922" s="154">
        <v>301449748.10000002</v>
      </c>
    </row>
    <row r="923" spans="3:6">
      <c r="C923" s="60" t="s">
        <v>1115</v>
      </c>
      <c r="D923" s="154">
        <v>2025413</v>
      </c>
      <c r="E923" s="154">
        <v>110352</v>
      </c>
      <c r="F923" s="154">
        <v>0</v>
      </c>
    </row>
    <row r="924" spans="3:6">
      <c r="C924" s="60" t="s">
        <v>1116</v>
      </c>
      <c r="D924" s="154">
        <v>2686980</v>
      </c>
      <c r="E924" s="154">
        <v>1977316.05</v>
      </c>
      <c r="F924" s="154">
        <v>0</v>
      </c>
    </row>
    <row r="925" spans="3:6">
      <c r="C925" s="60" t="s">
        <v>1117</v>
      </c>
      <c r="D925" s="154">
        <v>0</v>
      </c>
      <c r="E925" s="154">
        <v>90000000</v>
      </c>
      <c r="F925" s="154">
        <v>51903283.549999997</v>
      </c>
    </row>
    <row r="926" spans="3:6">
      <c r="C926" s="60" t="s">
        <v>1118</v>
      </c>
      <c r="D926" s="154">
        <v>215335</v>
      </c>
      <c r="E926" s="154">
        <v>0</v>
      </c>
      <c r="F926" s="154">
        <v>0</v>
      </c>
    </row>
    <row r="927" spans="3:6">
      <c r="C927" s="60" t="s">
        <v>1119</v>
      </c>
      <c r="D927" s="154">
        <v>1250434</v>
      </c>
      <c r="E927" s="154">
        <v>39863</v>
      </c>
      <c r="F927" s="154">
        <v>0</v>
      </c>
    </row>
    <row r="928" spans="3:6">
      <c r="C928" s="60" t="s">
        <v>1120</v>
      </c>
      <c r="D928" s="154">
        <v>12500000</v>
      </c>
      <c r="E928" s="154">
        <v>12500000</v>
      </c>
      <c r="F928" s="154">
        <v>7264914.5899999999</v>
      </c>
    </row>
    <row r="929" spans="3:6">
      <c r="C929" s="60" t="s">
        <v>1121</v>
      </c>
      <c r="D929" s="154">
        <v>35366240</v>
      </c>
      <c r="E929" s="154">
        <v>25083663</v>
      </c>
      <c r="F929" s="154">
        <v>2312206.5099999998</v>
      </c>
    </row>
    <row r="930" spans="3:6">
      <c r="C930" s="60" t="s">
        <v>1122</v>
      </c>
      <c r="D930" s="154">
        <v>18949611</v>
      </c>
      <c r="E930" s="154">
        <v>6851896</v>
      </c>
      <c r="F930" s="154">
        <v>2412116.5499999998</v>
      </c>
    </row>
    <row r="931" spans="3:6">
      <c r="C931" s="60" t="s">
        <v>1123</v>
      </c>
      <c r="D931" s="154">
        <v>2177274</v>
      </c>
      <c r="E931" s="154">
        <v>107189</v>
      </c>
      <c r="F931" s="154">
        <v>0</v>
      </c>
    </row>
    <row r="932" spans="3:6">
      <c r="C932" s="60" t="s">
        <v>1124</v>
      </c>
      <c r="D932" s="154">
        <v>881280</v>
      </c>
      <c r="E932" s="154">
        <v>103641</v>
      </c>
      <c r="F932" s="154">
        <v>0</v>
      </c>
    </row>
    <row r="933" spans="3:6">
      <c r="C933" s="60" t="s">
        <v>1125</v>
      </c>
      <c r="D933" s="154">
        <v>64029667</v>
      </c>
      <c r="E933" s="154">
        <v>71566228</v>
      </c>
      <c r="F933" s="154">
        <v>71563823.069999993</v>
      </c>
    </row>
    <row r="934" spans="3:6">
      <c r="C934" s="60" t="s">
        <v>1126</v>
      </c>
      <c r="D934" s="154">
        <v>2177274</v>
      </c>
      <c r="E934" s="154">
        <v>107189</v>
      </c>
      <c r="F934" s="154">
        <v>0</v>
      </c>
    </row>
    <row r="935" spans="3:6">
      <c r="C935" s="60" t="s">
        <v>1127</v>
      </c>
      <c r="D935" s="154">
        <v>2177274</v>
      </c>
      <c r="E935" s="154">
        <v>1531270</v>
      </c>
      <c r="F935" s="154">
        <v>0</v>
      </c>
    </row>
    <row r="936" spans="3:6">
      <c r="C936" s="60" t="s">
        <v>1128</v>
      </c>
      <c r="D936" s="154">
        <v>1283065</v>
      </c>
      <c r="E936" s="154">
        <v>153298</v>
      </c>
      <c r="F936" s="154">
        <v>42638.400000000001</v>
      </c>
    </row>
    <row r="937" spans="3:6">
      <c r="C937" s="60" t="s">
        <v>1129</v>
      </c>
      <c r="D937" s="154">
        <v>1283065</v>
      </c>
      <c r="E937" s="154">
        <v>42739</v>
      </c>
      <c r="F937" s="154">
        <v>42638.400000000001</v>
      </c>
    </row>
    <row r="938" spans="3:6">
      <c r="C938" s="60" t="s">
        <v>1130</v>
      </c>
      <c r="D938" s="154">
        <v>855982</v>
      </c>
      <c r="E938" s="154">
        <v>229817</v>
      </c>
      <c r="F938" s="154">
        <v>229716.84</v>
      </c>
    </row>
    <row r="939" spans="3:6">
      <c r="C939" s="60" t="s">
        <v>1131</v>
      </c>
      <c r="D939" s="154">
        <v>5000000</v>
      </c>
      <c r="E939" s="154">
        <v>2500000</v>
      </c>
      <c r="F939" s="154">
        <v>0</v>
      </c>
    </row>
    <row r="940" spans="3:6">
      <c r="C940" s="60" t="s">
        <v>1132</v>
      </c>
      <c r="D940" s="154">
        <v>11615952</v>
      </c>
      <c r="E940" s="154">
        <v>11615952</v>
      </c>
      <c r="F940" s="154">
        <v>7351095.9100000001</v>
      </c>
    </row>
    <row r="941" spans="3:6">
      <c r="C941" s="60" t="s">
        <v>1133</v>
      </c>
      <c r="D941" s="154">
        <v>30979808</v>
      </c>
      <c r="E941" s="154">
        <v>26906665</v>
      </c>
      <c r="F941" s="154">
        <v>26906665</v>
      </c>
    </row>
    <row r="942" spans="3:6">
      <c r="C942" s="60" t="s">
        <v>1134</v>
      </c>
      <c r="D942" s="154">
        <v>1466974</v>
      </c>
      <c r="E942" s="154">
        <v>0</v>
      </c>
      <c r="F942" s="154">
        <v>0</v>
      </c>
    </row>
    <row r="943" spans="3:6">
      <c r="C943" s="60" t="s">
        <v>1887</v>
      </c>
      <c r="D943" s="154">
        <v>0</v>
      </c>
      <c r="E943" s="154">
        <v>4762189</v>
      </c>
      <c r="F943" s="154">
        <v>0</v>
      </c>
    </row>
    <row r="944" spans="3:6">
      <c r="C944" s="60" t="s">
        <v>1135</v>
      </c>
      <c r="D944" s="154">
        <v>38020348</v>
      </c>
      <c r="E944" s="154">
        <v>38020348</v>
      </c>
      <c r="F944" s="154">
        <v>35819568.670000002</v>
      </c>
    </row>
    <row r="945" spans="3:6">
      <c r="C945" s="60" t="s">
        <v>1136</v>
      </c>
      <c r="D945" s="154">
        <v>10000000</v>
      </c>
      <c r="E945" s="154">
        <v>10000000</v>
      </c>
      <c r="F945" s="154">
        <v>10000000</v>
      </c>
    </row>
    <row r="946" spans="3:6">
      <c r="C946" s="60" t="s">
        <v>1137</v>
      </c>
      <c r="D946" s="154">
        <v>22611444</v>
      </c>
      <c r="E946" s="154">
        <v>21362498</v>
      </c>
      <c r="F946" s="154">
        <v>20463874.920000002</v>
      </c>
    </row>
    <row r="947" spans="3:6">
      <c r="C947" s="60" t="s">
        <v>1138</v>
      </c>
      <c r="D947" s="154">
        <v>22817684</v>
      </c>
      <c r="E947" s="154">
        <v>0</v>
      </c>
      <c r="F947" s="154">
        <v>0</v>
      </c>
    </row>
    <row r="948" spans="3:6">
      <c r="C948" s="60" t="s">
        <v>1139</v>
      </c>
      <c r="D948" s="154">
        <v>7348649</v>
      </c>
      <c r="E948" s="154">
        <v>103770.08</v>
      </c>
      <c r="F948" s="154">
        <v>0</v>
      </c>
    </row>
    <row r="949" spans="3:6">
      <c r="C949" s="60" t="s">
        <v>1140</v>
      </c>
      <c r="D949" s="154">
        <v>5098639</v>
      </c>
      <c r="E949" s="154">
        <v>102549.22</v>
      </c>
      <c r="F949" s="154">
        <v>0</v>
      </c>
    </row>
    <row r="950" spans="3:6">
      <c r="C950" s="60" t="s">
        <v>1141</v>
      </c>
      <c r="D950" s="154">
        <v>10939016</v>
      </c>
      <c r="E950" s="154">
        <v>3985332</v>
      </c>
      <c r="F950" s="154">
        <v>0</v>
      </c>
    </row>
    <row r="951" spans="3:6">
      <c r="C951" s="60" t="s">
        <v>1142</v>
      </c>
      <c r="D951" s="154">
        <v>5000000</v>
      </c>
      <c r="E951" s="154">
        <v>500000</v>
      </c>
      <c r="F951" s="154">
        <v>0</v>
      </c>
    </row>
    <row r="952" spans="3:6">
      <c r="C952" s="60" t="s">
        <v>1143</v>
      </c>
      <c r="D952" s="154">
        <v>27965372</v>
      </c>
      <c r="E952" s="154">
        <v>15000000</v>
      </c>
      <c r="F952" s="154">
        <v>5135100.09</v>
      </c>
    </row>
    <row r="953" spans="3:6">
      <c r="C953" s="60" t="s">
        <v>1144</v>
      </c>
      <c r="D953" s="154">
        <v>73629686</v>
      </c>
      <c r="E953" s="154">
        <v>60641894</v>
      </c>
      <c r="F953" s="154">
        <v>60002105.600000001</v>
      </c>
    </row>
    <row r="954" spans="3:6">
      <c r="C954" s="60" t="s">
        <v>1145</v>
      </c>
      <c r="D954" s="154">
        <v>5787148</v>
      </c>
      <c r="E954" s="154">
        <v>4425241</v>
      </c>
      <c r="F954" s="154">
        <v>0</v>
      </c>
    </row>
    <row r="955" spans="3:6">
      <c r="C955" s="112" t="s">
        <v>324</v>
      </c>
      <c r="D955" s="154">
        <v>12500000</v>
      </c>
      <c r="E955" s="154">
        <v>12500000</v>
      </c>
      <c r="F955" s="154">
        <v>8695969.1799999997</v>
      </c>
    </row>
    <row r="956" spans="3:6">
      <c r="C956" s="60" t="s">
        <v>1120</v>
      </c>
      <c r="D956" s="154">
        <v>12500000</v>
      </c>
      <c r="E956" s="154">
        <v>12500000</v>
      </c>
      <c r="F956" s="154">
        <v>8695969.1799999997</v>
      </c>
    </row>
    <row r="957" spans="3:6">
      <c r="C957" s="68" t="s">
        <v>346</v>
      </c>
      <c r="D957" s="170">
        <v>859715674</v>
      </c>
      <c r="E957" s="170">
        <v>760576109.78000009</v>
      </c>
      <c r="F957" s="170">
        <v>451081828.22999996</v>
      </c>
    </row>
    <row r="958" spans="3:6">
      <c r="C958" s="112" t="s">
        <v>323</v>
      </c>
      <c r="D958" s="154">
        <v>643854280</v>
      </c>
      <c r="E958" s="154">
        <v>438424728.17000002</v>
      </c>
      <c r="F958" s="154">
        <v>329417394.36999995</v>
      </c>
    </row>
    <row r="959" spans="3:6">
      <c r="C959" s="60" t="s">
        <v>1146</v>
      </c>
      <c r="D959" s="154">
        <v>63882720</v>
      </c>
      <c r="E959" s="154">
        <v>43860257</v>
      </c>
      <c r="F959" s="154">
        <v>43797477.969999999</v>
      </c>
    </row>
    <row r="960" spans="3:6">
      <c r="C960" s="60" t="s">
        <v>1147</v>
      </c>
      <c r="D960" s="154">
        <v>95576106</v>
      </c>
      <c r="E960" s="154">
        <v>31695517</v>
      </c>
      <c r="F960" s="154">
        <v>517255.2</v>
      </c>
    </row>
    <row r="961" spans="3:6">
      <c r="C961" s="60" t="s">
        <v>1148</v>
      </c>
      <c r="D961" s="154">
        <v>29391796</v>
      </c>
      <c r="E961" s="154">
        <v>29391796</v>
      </c>
      <c r="F961" s="154">
        <v>19187074.18</v>
      </c>
    </row>
    <row r="962" spans="3:6">
      <c r="C962" s="60" t="s">
        <v>1149</v>
      </c>
      <c r="D962" s="154">
        <v>12155794</v>
      </c>
      <c r="E962" s="154">
        <v>11395504</v>
      </c>
      <c r="F962" s="154">
        <v>11395504</v>
      </c>
    </row>
    <row r="963" spans="3:6">
      <c r="C963" s="60" t="s">
        <v>1150</v>
      </c>
      <c r="D963" s="154">
        <v>127695291</v>
      </c>
      <c r="E963" s="154">
        <v>28031276</v>
      </c>
      <c r="F963" s="154">
        <v>23943955.850000001</v>
      </c>
    </row>
    <row r="964" spans="3:6">
      <c r="C964" s="60" t="s">
        <v>1151</v>
      </c>
      <c r="D964" s="154">
        <v>6115384</v>
      </c>
      <c r="E964" s="154">
        <v>5733114</v>
      </c>
      <c r="F964" s="154">
        <v>5733114</v>
      </c>
    </row>
    <row r="965" spans="3:6">
      <c r="C965" s="60" t="s">
        <v>1152</v>
      </c>
      <c r="D965" s="154">
        <v>55886222</v>
      </c>
      <c r="E965" s="154">
        <v>43430078</v>
      </c>
      <c r="F965" s="154">
        <v>43424784.450000003</v>
      </c>
    </row>
    <row r="966" spans="3:6">
      <c r="C966" s="60" t="s">
        <v>1153</v>
      </c>
      <c r="D966" s="154">
        <v>70399902</v>
      </c>
      <c r="E966" s="154">
        <v>34624321</v>
      </c>
      <c r="F966" s="154">
        <v>18108387</v>
      </c>
    </row>
    <row r="967" spans="3:6">
      <c r="C967" s="60" t="s">
        <v>1154</v>
      </c>
      <c r="D967" s="154">
        <v>4844222</v>
      </c>
      <c r="E967" s="154">
        <v>111093.14</v>
      </c>
      <c r="F967" s="154">
        <v>0</v>
      </c>
    </row>
    <row r="968" spans="3:6">
      <c r="C968" s="60" t="s">
        <v>1155</v>
      </c>
      <c r="D968" s="154">
        <v>11762183</v>
      </c>
      <c r="E968" s="154">
        <v>111162.04</v>
      </c>
      <c r="F968" s="154">
        <v>0</v>
      </c>
    </row>
    <row r="969" spans="3:6">
      <c r="C969" s="60" t="s">
        <v>1156</v>
      </c>
      <c r="D969" s="154">
        <v>6625122</v>
      </c>
      <c r="E969" s="154">
        <v>104633.77</v>
      </c>
      <c r="F969" s="154">
        <v>0</v>
      </c>
    </row>
    <row r="970" spans="3:6">
      <c r="C970" s="60" t="s">
        <v>1157</v>
      </c>
      <c r="D970" s="154">
        <v>2799546</v>
      </c>
      <c r="E970" s="154">
        <v>2368877</v>
      </c>
      <c r="F970" s="154">
        <v>0</v>
      </c>
    </row>
    <row r="971" spans="3:6">
      <c r="C971" s="60" t="s">
        <v>1158</v>
      </c>
      <c r="D971" s="154">
        <v>0</v>
      </c>
      <c r="E971" s="154">
        <v>4250103.42</v>
      </c>
      <c r="F971" s="154">
        <v>3811697.85</v>
      </c>
    </row>
    <row r="972" spans="3:6">
      <c r="C972" s="60" t="s">
        <v>1943</v>
      </c>
      <c r="D972" s="154">
        <v>0</v>
      </c>
      <c r="E972" s="154">
        <v>23283855</v>
      </c>
      <c r="F972" s="154">
        <v>23218056.07</v>
      </c>
    </row>
    <row r="973" spans="3:6">
      <c r="C973" s="60" t="s">
        <v>1159</v>
      </c>
      <c r="D973" s="154">
        <v>9446153</v>
      </c>
      <c r="E973" s="154">
        <v>8000000</v>
      </c>
      <c r="F973" s="154">
        <v>0</v>
      </c>
    </row>
    <row r="974" spans="3:6">
      <c r="C974" s="60" t="s">
        <v>1160</v>
      </c>
      <c r="D974" s="154">
        <v>36427627</v>
      </c>
      <c r="E974" s="154">
        <v>1352938</v>
      </c>
      <c r="F974" s="154">
        <v>0</v>
      </c>
    </row>
    <row r="975" spans="3:6">
      <c r="C975" s="60" t="s">
        <v>1161</v>
      </c>
      <c r="D975" s="154">
        <v>0</v>
      </c>
      <c r="E975" s="154">
        <v>44077253</v>
      </c>
      <c r="F975" s="154">
        <v>34860624.789999999</v>
      </c>
    </row>
    <row r="976" spans="3:6">
      <c r="C976" s="60" t="s">
        <v>1162</v>
      </c>
      <c r="D976" s="154">
        <v>10508708</v>
      </c>
      <c r="E976" s="154">
        <v>15002119</v>
      </c>
      <c r="F976" s="154">
        <v>2713666.62</v>
      </c>
    </row>
    <row r="977" spans="3:6">
      <c r="C977" s="60" t="s">
        <v>1163</v>
      </c>
      <c r="D977" s="154">
        <v>1500000</v>
      </c>
      <c r="E977" s="154">
        <v>13344973</v>
      </c>
      <c r="F977" s="154">
        <v>823692.22</v>
      </c>
    </row>
    <row r="978" spans="3:6">
      <c r="C978" s="60" t="s">
        <v>1164</v>
      </c>
      <c r="D978" s="154">
        <v>2601681</v>
      </c>
      <c r="E978" s="154">
        <v>104208.6</v>
      </c>
      <c r="F978" s="154">
        <v>0</v>
      </c>
    </row>
    <row r="979" spans="3:6">
      <c r="C979" s="60" t="s">
        <v>1165</v>
      </c>
      <c r="D979" s="154">
        <v>5119151</v>
      </c>
      <c r="E979" s="154">
        <v>102980.69</v>
      </c>
      <c r="F979" s="154">
        <v>0</v>
      </c>
    </row>
    <row r="980" spans="3:6">
      <c r="C980" s="60" t="s">
        <v>1166</v>
      </c>
      <c r="D980" s="154">
        <v>5120551</v>
      </c>
      <c r="E980" s="154">
        <v>103009.51</v>
      </c>
      <c r="F980" s="154">
        <v>0</v>
      </c>
    </row>
    <row r="981" spans="3:6">
      <c r="C981" s="60" t="s">
        <v>1167</v>
      </c>
      <c r="D981" s="154">
        <v>10000000</v>
      </c>
      <c r="E981" s="154">
        <v>40000000</v>
      </c>
      <c r="F981" s="154">
        <v>39999153.5</v>
      </c>
    </row>
    <row r="982" spans="3:6">
      <c r="C982" s="60" t="s">
        <v>1168</v>
      </c>
      <c r="D982" s="154">
        <v>75996121</v>
      </c>
      <c r="E982" s="154">
        <v>57945659</v>
      </c>
      <c r="F982" s="154">
        <v>57882950.670000002</v>
      </c>
    </row>
    <row r="983" spans="3:6">
      <c r="C983" s="112" t="s">
        <v>324</v>
      </c>
      <c r="D983" s="154">
        <v>215861394</v>
      </c>
      <c r="E983" s="154">
        <v>319151381.61000001</v>
      </c>
      <c r="F983" s="154">
        <v>118774572.66</v>
      </c>
    </row>
    <row r="984" spans="3:6">
      <c r="C984" s="60" t="s">
        <v>1169</v>
      </c>
      <c r="D984" s="154">
        <v>92139087</v>
      </c>
      <c r="E984" s="154">
        <v>91788031.120000005</v>
      </c>
      <c r="F984" s="154">
        <v>27805105.989999998</v>
      </c>
    </row>
    <row r="985" spans="3:6">
      <c r="C985" s="60" t="s">
        <v>1170</v>
      </c>
      <c r="D985" s="154">
        <v>322307</v>
      </c>
      <c r="E985" s="154">
        <v>63009530.049999997</v>
      </c>
      <c r="F985" s="154">
        <v>25252304.960000001</v>
      </c>
    </row>
    <row r="986" spans="3:6">
      <c r="C986" s="60" t="s">
        <v>1171</v>
      </c>
      <c r="D986" s="154">
        <v>0</v>
      </c>
      <c r="E986" s="154">
        <v>9991715.5</v>
      </c>
      <c r="F986" s="154">
        <v>9991715.2200000007</v>
      </c>
    </row>
    <row r="987" spans="3:6">
      <c r="C987" s="60" t="s">
        <v>1172</v>
      </c>
      <c r="D987" s="154">
        <v>0</v>
      </c>
      <c r="E987" s="154">
        <v>9080280</v>
      </c>
      <c r="F987" s="154">
        <v>4820659.83</v>
      </c>
    </row>
    <row r="988" spans="3:6">
      <c r="C988" s="60" t="s">
        <v>1173</v>
      </c>
      <c r="D988" s="154">
        <v>0</v>
      </c>
      <c r="E988" s="154">
        <v>18631001</v>
      </c>
      <c r="F988" s="154">
        <v>12059575.24</v>
      </c>
    </row>
    <row r="989" spans="3:6">
      <c r="C989" s="60" t="s">
        <v>1174</v>
      </c>
      <c r="D989" s="154">
        <v>0</v>
      </c>
      <c r="E989" s="154">
        <v>4063432.73</v>
      </c>
      <c r="F989" s="154">
        <v>4063432.73</v>
      </c>
    </row>
    <row r="990" spans="3:6">
      <c r="C990" s="60" t="s">
        <v>1175</v>
      </c>
      <c r="D990" s="154">
        <v>30000000</v>
      </c>
      <c r="E990" s="154">
        <v>30000000</v>
      </c>
      <c r="F990" s="154">
        <v>0</v>
      </c>
    </row>
    <row r="991" spans="3:6">
      <c r="C991" s="60" t="s">
        <v>1176</v>
      </c>
      <c r="D991" s="154">
        <v>5400000</v>
      </c>
      <c r="E991" s="154">
        <v>10752499.49</v>
      </c>
      <c r="F991" s="154">
        <v>3762422.56</v>
      </c>
    </row>
    <row r="992" spans="3:6">
      <c r="C992" s="60" t="s">
        <v>1177</v>
      </c>
      <c r="D992" s="154">
        <v>0</v>
      </c>
      <c r="E992" s="154">
        <v>33766260</v>
      </c>
      <c r="F992" s="154">
        <v>21173782.100000001</v>
      </c>
    </row>
    <row r="993" spans="3:6">
      <c r="C993" s="60" t="s">
        <v>1178</v>
      </c>
      <c r="D993" s="154">
        <v>0</v>
      </c>
      <c r="E993" s="154">
        <v>16068631.720000001</v>
      </c>
      <c r="F993" s="154">
        <v>9845574.0299999993</v>
      </c>
    </row>
    <row r="994" spans="3:6">
      <c r="C994" s="60" t="s">
        <v>1179</v>
      </c>
      <c r="D994" s="154">
        <v>88000000</v>
      </c>
      <c r="E994" s="154">
        <v>32000000</v>
      </c>
      <c r="F994" s="154">
        <v>0</v>
      </c>
    </row>
    <row r="995" spans="3:6">
      <c r="C995" s="112" t="s">
        <v>326</v>
      </c>
      <c r="D995" s="154">
        <v>0</v>
      </c>
      <c r="E995" s="154">
        <v>3000000</v>
      </c>
      <c r="F995" s="154">
        <v>2889861.2</v>
      </c>
    </row>
    <row r="996" spans="3:6">
      <c r="C996" s="60" t="s">
        <v>1153</v>
      </c>
      <c r="D996" s="154">
        <v>0</v>
      </c>
      <c r="E996" s="154">
        <v>3000000</v>
      </c>
      <c r="F996" s="154">
        <v>2889861.2</v>
      </c>
    </row>
    <row r="997" spans="3:6">
      <c r="C997" s="68" t="s">
        <v>347</v>
      </c>
      <c r="D997" s="170">
        <v>1300879786</v>
      </c>
      <c r="E997" s="170">
        <v>2509073523.2899985</v>
      </c>
      <c r="F997" s="170">
        <v>2046703475.9699996</v>
      </c>
    </row>
    <row r="998" spans="3:6">
      <c r="C998" s="112" t="s">
        <v>323</v>
      </c>
      <c r="D998" s="154">
        <v>1300879786</v>
      </c>
      <c r="E998" s="154">
        <v>2329069457.1299987</v>
      </c>
      <c r="F998" s="154">
        <v>1972390232.8299997</v>
      </c>
    </row>
    <row r="999" spans="3:6">
      <c r="C999" s="60" t="s">
        <v>1180</v>
      </c>
      <c r="D999" s="154">
        <v>0</v>
      </c>
      <c r="E999" s="154">
        <v>3480501.62</v>
      </c>
      <c r="F999" s="154">
        <v>3480501.62</v>
      </c>
    </row>
    <row r="1000" spans="3:6">
      <c r="C1000" s="60" t="s">
        <v>1181</v>
      </c>
      <c r="D1000" s="154">
        <v>20747766</v>
      </c>
      <c r="E1000" s="154">
        <v>3686016.44</v>
      </c>
      <c r="F1000" s="154">
        <v>3686015.48</v>
      </c>
    </row>
    <row r="1001" spans="3:6">
      <c r="C1001" s="60" t="s">
        <v>1182</v>
      </c>
      <c r="D1001" s="154">
        <v>4807567</v>
      </c>
      <c r="E1001" s="154">
        <v>2317189</v>
      </c>
      <c r="F1001" s="154">
        <v>0</v>
      </c>
    </row>
    <row r="1002" spans="3:6">
      <c r="C1002" s="60" t="s">
        <v>1183</v>
      </c>
      <c r="D1002" s="154">
        <v>0</v>
      </c>
      <c r="E1002" s="154">
        <v>19738124.02</v>
      </c>
      <c r="F1002" s="154">
        <v>0</v>
      </c>
    </row>
    <row r="1003" spans="3:6">
      <c r="C1003" s="60" t="s">
        <v>1184</v>
      </c>
      <c r="D1003" s="154">
        <v>311388206</v>
      </c>
      <c r="E1003" s="154">
        <v>1195256602.8699999</v>
      </c>
      <c r="F1003" s="154">
        <v>1117289992.98</v>
      </c>
    </row>
    <row r="1004" spans="3:6">
      <c r="C1004" s="60" t="s">
        <v>1185</v>
      </c>
      <c r="D1004" s="154">
        <v>20509966</v>
      </c>
      <c r="E1004" s="154">
        <v>100000</v>
      </c>
      <c r="F1004" s="154">
        <v>0</v>
      </c>
    </row>
    <row r="1005" spans="3:6">
      <c r="C1005" s="60" t="s">
        <v>1974</v>
      </c>
      <c r="D1005" s="154">
        <v>0</v>
      </c>
      <c r="E1005" s="154">
        <v>5807292</v>
      </c>
      <c r="F1005" s="154">
        <v>5806184.9500000002</v>
      </c>
    </row>
    <row r="1006" spans="3:6">
      <c r="C1006" s="60" t="s">
        <v>1186</v>
      </c>
      <c r="D1006" s="154">
        <v>5254613</v>
      </c>
      <c r="E1006" s="154">
        <v>5254613</v>
      </c>
      <c r="F1006" s="154">
        <v>0</v>
      </c>
    </row>
    <row r="1007" spans="3:6">
      <c r="C1007" s="60" t="s">
        <v>1187</v>
      </c>
      <c r="D1007" s="154">
        <v>70000000</v>
      </c>
      <c r="E1007" s="154">
        <v>111548181</v>
      </c>
      <c r="F1007" s="154">
        <v>59903972.75</v>
      </c>
    </row>
    <row r="1008" spans="3:6">
      <c r="C1008" s="60" t="s">
        <v>1975</v>
      </c>
      <c r="D1008" s="154">
        <v>0</v>
      </c>
      <c r="E1008" s="154">
        <v>1866487.11</v>
      </c>
      <c r="F1008" s="154">
        <v>0</v>
      </c>
    </row>
    <row r="1009" spans="3:6">
      <c r="C1009" s="60" t="s">
        <v>1188</v>
      </c>
      <c r="D1009" s="154">
        <v>458797</v>
      </c>
      <c r="E1009" s="154">
        <v>4874671.24</v>
      </c>
      <c r="F1009" s="154">
        <v>4513108.2699999996</v>
      </c>
    </row>
    <row r="1010" spans="3:6">
      <c r="C1010" s="60" t="s">
        <v>1920</v>
      </c>
      <c r="D1010" s="154">
        <v>0</v>
      </c>
      <c r="E1010" s="154">
        <v>2274094</v>
      </c>
      <c r="F1010" s="154">
        <v>0</v>
      </c>
    </row>
    <row r="1011" spans="3:6">
      <c r="C1011" s="60" t="s">
        <v>1189</v>
      </c>
      <c r="D1011" s="154">
        <v>0</v>
      </c>
      <c r="E1011" s="154">
        <v>4285676.04</v>
      </c>
      <c r="F1011" s="154">
        <v>4284878.54</v>
      </c>
    </row>
    <row r="1012" spans="3:6">
      <c r="C1012" s="60" t="s">
        <v>1190</v>
      </c>
      <c r="D1012" s="154">
        <v>9173874</v>
      </c>
      <c r="E1012" s="154">
        <v>9000000</v>
      </c>
      <c r="F1012" s="154">
        <v>0</v>
      </c>
    </row>
    <row r="1013" spans="3:6">
      <c r="C1013" s="60" t="s">
        <v>1191</v>
      </c>
      <c r="D1013" s="154">
        <v>17397527</v>
      </c>
      <c r="E1013" s="154">
        <v>0</v>
      </c>
      <c r="F1013" s="154">
        <v>0</v>
      </c>
    </row>
    <row r="1014" spans="3:6">
      <c r="C1014" s="60" t="s">
        <v>1192</v>
      </c>
      <c r="D1014" s="154">
        <v>4734096</v>
      </c>
      <c r="E1014" s="154">
        <v>14023477.16</v>
      </c>
      <c r="F1014" s="154">
        <v>8264936.6799999997</v>
      </c>
    </row>
    <row r="1015" spans="3:6">
      <c r="C1015" s="60" t="s">
        <v>1193</v>
      </c>
      <c r="D1015" s="154">
        <v>80247</v>
      </c>
      <c r="E1015" s="154">
        <v>1588186.31</v>
      </c>
      <c r="F1015" s="154">
        <v>1421192.91</v>
      </c>
    </row>
    <row r="1016" spans="3:6">
      <c r="C1016" s="60" t="s">
        <v>1194</v>
      </c>
      <c r="D1016" s="154">
        <v>75086</v>
      </c>
      <c r="E1016" s="154">
        <v>1609061.06</v>
      </c>
      <c r="F1016" s="154">
        <v>1609061.06</v>
      </c>
    </row>
    <row r="1017" spans="3:6">
      <c r="C1017" s="60" t="s">
        <v>1195</v>
      </c>
      <c r="D1017" s="154">
        <v>80247</v>
      </c>
      <c r="E1017" s="154">
        <v>3290099.94</v>
      </c>
      <c r="F1017" s="154">
        <v>3000000</v>
      </c>
    </row>
    <row r="1018" spans="3:6">
      <c r="C1018" s="60" t="s">
        <v>1888</v>
      </c>
      <c r="D1018" s="154">
        <v>0</v>
      </c>
      <c r="E1018" s="154">
        <v>8952243</v>
      </c>
      <c r="F1018" s="154">
        <v>2342842.56</v>
      </c>
    </row>
    <row r="1019" spans="3:6">
      <c r="C1019" s="60" t="s">
        <v>1196</v>
      </c>
      <c r="D1019" s="154">
        <v>0</v>
      </c>
      <c r="E1019" s="154">
        <v>795385.61</v>
      </c>
      <c r="F1019" s="154">
        <v>795385.61</v>
      </c>
    </row>
    <row r="1020" spans="3:6">
      <c r="C1020" s="60" t="s">
        <v>1197</v>
      </c>
      <c r="D1020" s="154">
        <v>0</v>
      </c>
      <c r="E1020" s="154">
        <v>53230939</v>
      </c>
      <c r="F1020" s="154">
        <v>23447401</v>
      </c>
    </row>
    <row r="1021" spans="3:6">
      <c r="C1021" s="60" t="s">
        <v>1198</v>
      </c>
      <c r="D1021" s="154">
        <v>46476764</v>
      </c>
      <c r="E1021" s="154">
        <v>28725556</v>
      </c>
      <c r="F1021" s="154">
        <v>0</v>
      </c>
    </row>
    <row r="1022" spans="3:6">
      <c r="C1022" s="60" t="s">
        <v>1199</v>
      </c>
      <c r="D1022" s="154">
        <v>3000000</v>
      </c>
      <c r="E1022" s="154">
        <v>3000000</v>
      </c>
      <c r="F1022" s="154">
        <v>0</v>
      </c>
    </row>
    <row r="1023" spans="3:6">
      <c r="C1023" s="60" t="s">
        <v>1200</v>
      </c>
      <c r="D1023" s="154">
        <v>30068537</v>
      </c>
      <c r="E1023" s="154">
        <v>23558635</v>
      </c>
      <c r="F1023" s="154">
        <v>23307733.969999999</v>
      </c>
    </row>
    <row r="1024" spans="3:6">
      <c r="C1024" s="60" t="s">
        <v>1201</v>
      </c>
      <c r="D1024" s="154">
        <v>4237286</v>
      </c>
      <c r="E1024" s="154">
        <v>107738.27</v>
      </c>
      <c r="F1024" s="154">
        <v>0</v>
      </c>
    </row>
    <row r="1025" spans="3:6">
      <c r="C1025" s="60" t="s">
        <v>1202</v>
      </c>
      <c r="D1025" s="154">
        <v>597761</v>
      </c>
      <c r="E1025" s="154">
        <v>6115092</v>
      </c>
      <c r="F1025" s="154">
        <v>4890697.08</v>
      </c>
    </row>
    <row r="1026" spans="3:6">
      <c r="C1026" s="60" t="s">
        <v>1203</v>
      </c>
      <c r="D1026" s="154">
        <v>25000000</v>
      </c>
      <c r="E1026" s="154">
        <v>57855997</v>
      </c>
      <c r="F1026" s="154">
        <v>14714682.59</v>
      </c>
    </row>
    <row r="1027" spans="3:6">
      <c r="C1027" s="60" t="s">
        <v>1204</v>
      </c>
      <c r="D1027" s="154">
        <v>2587656</v>
      </c>
      <c r="E1027" s="154">
        <v>2156987</v>
      </c>
      <c r="F1027" s="154">
        <v>0</v>
      </c>
    </row>
    <row r="1028" spans="3:6">
      <c r="C1028" s="60" t="s">
        <v>1205</v>
      </c>
      <c r="D1028" s="154">
        <v>31477472</v>
      </c>
      <c r="E1028" s="154">
        <v>5000000</v>
      </c>
      <c r="F1028" s="154">
        <v>0</v>
      </c>
    </row>
    <row r="1029" spans="3:6">
      <c r="C1029" s="60" t="s">
        <v>1206</v>
      </c>
      <c r="D1029" s="154">
        <v>889724</v>
      </c>
      <c r="E1029" s="154">
        <v>243720</v>
      </c>
      <c r="F1029" s="154">
        <v>0</v>
      </c>
    </row>
    <row r="1030" spans="3:6">
      <c r="C1030" s="60" t="s">
        <v>1207</v>
      </c>
      <c r="D1030" s="154">
        <v>5051678</v>
      </c>
      <c r="E1030" s="154">
        <v>101562.68</v>
      </c>
      <c r="F1030" s="154">
        <v>0</v>
      </c>
    </row>
    <row r="1031" spans="3:6">
      <c r="C1031" s="60" t="s">
        <v>1208</v>
      </c>
      <c r="D1031" s="154">
        <v>29687478</v>
      </c>
      <c r="E1031" s="154">
        <v>88935743</v>
      </c>
      <c r="F1031" s="154">
        <v>88935409.489999995</v>
      </c>
    </row>
    <row r="1032" spans="3:6">
      <c r="C1032" s="60" t="s">
        <v>1209</v>
      </c>
      <c r="D1032" s="154">
        <v>9591650</v>
      </c>
      <c r="E1032" s="154">
        <v>100.39</v>
      </c>
      <c r="F1032" s="154">
        <v>0</v>
      </c>
    </row>
    <row r="1033" spans="3:6">
      <c r="C1033" s="60" t="s">
        <v>1210</v>
      </c>
      <c r="D1033" s="154">
        <v>35161253</v>
      </c>
      <c r="E1033" s="154">
        <v>29993976</v>
      </c>
      <c r="F1033" s="154">
        <v>29993000</v>
      </c>
    </row>
    <row r="1034" spans="3:6">
      <c r="C1034" s="60" t="s">
        <v>1211</v>
      </c>
      <c r="D1034" s="154">
        <v>9591650</v>
      </c>
      <c r="E1034" s="154">
        <v>107347.39</v>
      </c>
      <c r="F1034" s="154">
        <v>0</v>
      </c>
    </row>
    <row r="1035" spans="3:6">
      <c r="C1035" s="60" t="s">
        <v>1212</v>
      </c>
      <c r="D1035" s="154">
        <v>3618597</v>
      </c>
      <c r="E1035" s="154">
        <v>102098.26</v>
      </c>
      <c r="F1035" s="154">
        <v>0</v>
      </c>
    </row>
    <row r="1036" spans="3:6">
      <c r="C1036" s="60" t="s">
        <v>1213</v>
      </c>
      <c r="D1036" s="154">
        <v>117367382</v>
      </c>
      <c r="E1036" s="154">
        <v>99976290</v>
      </c>
      <c r="F1036" s="154">
        <v>99903538.120000005</v>
      </c>
    </row>
    <row r="1037" spans="3:6">
      <c r="C1037" s="60" t="s">
        <v>1214</v>
      </c>
      <c r="D1037" s="154">
        <v>5803815</v>
      </c>
      <c r="E1037" s="154">
        <v>112835.48</v>
      </c>
      <c r="F1037" s="154">
        <v>0</v>
      </c>
    </row>
    <row r="1038" spans="3:6">
      <c r="C1038" s="60" t="s">
        <v>1215</v>
      </c>
      <c r="D1038" s="154">
        <v>53904088</v>
      </c>
      <c r="E1038" s="154">
        <v>35291633</v>
      </c>
      <c r="F1038" s="154">
        <v>35088270.82</v>
      </c>
    </row>
    <row r="1039" spans="3:6">
      <c r="C1039" s="60" t="s">
        <v>1216</v>
      </c>
      <c r="D1039" s="154">
        <v>1181902</v>
      </c>
      <c r="E1039" s="154">
        <v>112685</v>
      </c>
      <c r="F1039" s="154">
        <v>0</v>
      </c>
    </row>
    <row r="1040" spans="3:6">
      <c r="C1040" s="60" t="s">
        <v>1217</v>
      </c>
      <c r="D1040" s="154">
        <v>36000000</v>
      </c>
      <c r="E1040" s="154">
        <v>5002802</v>
      </c>
      <c r="F1040" s="154">
        <v>3202161.85</v>
      </c>
    </row>
    <row r="1041" spans="3:6">
      <c r="C1041" s="60" t="s">
        <v>1218</v>
      </c>
      <c r="D1041" s="154">
        <v>1181902</v>
      </c>
      <c r="E1041" s="154">
        <v>4383685</v>
      </c>
      <c r="F1041" s="154">
        <v>0</v>
      </c>
    </row>
    <row r="1042" spans="3:6">
      <c r="C1042" s="60" t="s">
        <v>1219</v>
      </c>
      <c r="D1042" s="154">
        <v>1181902</v>
      </c>
      <c r="E1042" s="154">
        <v>112685</v>
      </c>
      <c r="F1042" s="154">
        <v>0</v>
      </c>
    </row>
    <row r="1043" spans="3:6">
      <c r="C1043" s="60" t="s">
        <v>1220</v>
      </c>
      <c r="D1043" s="154">
        <v>2792959</v>
      </c>
      <c r="E1043" s="154">
        <v>103053.99</v>
      </c>
      <c r="F1043" s="154">
        <v>0</v>
      </c>
    </row>
    <row r="1044" spans="3:6">
      <c r="C1044" s="60" t="s">
        <v>1221</v>
      </c>
      <c r="D1044" s="154">
        <v>33121737</v>
      </c>
      <c r="E1044" s="154">
        <v>27557806</v>
      </c>
      <c r="F1044" s="154">
        <v>27389567.809999999</v>
      </c>
    </row>
    <row r="1045" spans="3:6">
      <c r="C1045" s="60" t="s">
        <v>1222</v>
      </c>
      <c r="D1045" s="154">
        <v>2579928</v>
      </c>
      <c r="E1045" s="154">
        <v>103165.3</v>
      </c>
      <c r="F1045" s="154">
        <v>0</v>
      </c>
    </row>
    <row r="1046" spans="3:6">
      <c r="C1046" s="60" t="s">
        <v>1223</v>
      </c>
      <c r="D1046" s="154">
        <v>223499064</v>
      </c>
      <c r="E1046" s="154">
        <v>290417355</v>
      </c>
      <c r="F1046" s="154">
        <v>266537565.45999998</v>
      </c>
    </row>
    <row r="1047" spans="3:6">
      <c r="C1047" s="60" t="s">
        <v>1224</v>
      </c>
      <c r="D1047" s="154">
        <v>1720224</v>
      </c>
      <c r="E1047" s="154">
        <v>103164</v>
      </c>
      <c r="F1047" s="154">
        <v>0</v>
      </c>
    </row>
    <row r="1048" spans="3:6">
      <c r="C1048" s="60" t="s">
        <v>1225</v>
      </c>
      <c r="D1048" s="154">
        <v>805138</v>
      </c>
      <c r="E1048" s="154">
        <v>117961</v>
      </c>
      <c r="F1048" s="154">
        <v>0</v>
      </c>
    </row>
    <row r="1049" spans="3:6">
      <c r="C1049" s="60" t="s">
        <v>1226</v>
      </c>
      <c r="D1049" s="154">
        <v>2792959</v>
      </c>
      <c r="E1049" s="154">
        <v>103053.99</v>
      </c>
      <c r="F1049" s="154">
        <v>0</v>
      </c>
    </row>
    <row r="1050" spans="3:6">
      <c r="C1050" s="60" t="s">
        <v>1227</v>
      </c>
      <c r="D1050" s="154">
        <v>923196</v>
      </c>
      <c r="E1050" s="154">
        <v>100</v>
      </c>
      <c r="F1050" s="154">
        <v>0</v>
      </c>
    </row>
    <row r="1051" spans="3:6">
      <c r="C1051" s="60" t="s">
        <v>1228</v>
      </c>
      <c r="D1051" s="154">
        <v>2579928</v>
      </c>
      <c r="E1051" s="154">
        <v>103165.3</v>
      </c>
      <c r="F1051" s="154">
        <v>0</v>
      </c>
    </row>
    <row r="1052" spans="3:6">
      <c r="C1052" s="60" t="s">
        <v>1229</v>
      </c>
      <c r="D1052" s="154">
        <v>597164</v>
      </c>
      <c r="E1052" s="154">
        <v>166495</v>
      </c>
      <c r="F1052" s="154">
        <v>0</v>
      </c>
    </row>
    <row r="1053" spans="3:6">
      <c r="C1053" s="60" t="s">
        <v>1230</v>
      </c>
      <c r="D1053" s="154">
        <v>53693227</v>
      </c>
      <c r="E1053" s="154">
        <v>53934443</v>
      </c>
      <c r="F1053" s="154">
        <v>53934101.799999997</v>
      </c>
    </row>
    <row r="1054" spans="3:6">
      <c r="C1054" s="60" t="s">
        <v>1231</v>
      </c>
      <c r="D1054" s="154">
        <v>923196</v>
      </c>
      <c r="E1054" s="154">
        <v>277192</v>
      </c>
      <c r="F1054" s="154">
        <v>0</v>
      </c>
    </row>
    <row r="1055" spans="3:6">
      <c r="C1055" s="60" t="s">
        <v>1232</v>
      </c>
      <c r="D1055" s="154">
        <v>597164</v>
      </c>
      <c r="E1055" s="154">
        <v>166495</v>
      </c>
      <c r="F1055" s="154">
        <v>0</v>
      </c>
    </row>
    <row r="1056" spans="3:6">
      <c r="C1056" s="60" t="s">
        <v>1233</v>
      </c>
      <c r="D1056" s="154">
        <v>9591650</v>
      </c>
      <c r="E1056" s="154">
        <v>107347.39</v>
      </c>
      <c r="F1056" s="154">
        <v>0</v>
      </c>
    </row>
    <row r="1057" spans="3:6">
      <c r="C1057" s="60" t="s">
        <v>1234</v>
      </c>
      <c r="D1057" s="154">
        <v>1738075</v>
      </c>
      <c r="E1057" s="154">
        <v>106592</v>
      </c>
      <c r="F1057" s="154">
        <v>0</v>
      </c>
    </row>
    <row r="1058" spans="3:6">
      <c r="C1058" s="60" t="s">
        <v>1235</v>
      </c>
      <c r="D1058" s="154">
        <v>13954365</v>
      </c>
      <c r="E1058" s="154">
        <v>0</v>
      </c>
      <c r="F1058" s="154">
        <v>0</v>
      </c>
    </row>
    <row r="1059" spans="3:6">
      <c r="C1059" s="60" t="s">
        <v>1236</v>
      </c>
      <c r="D1059" s="154">
        <v>2280776</v>
      </c>
      <c r="E1059" s="154">
        <v>115664.73</v>
      </c>
      <c r="F1059" s="154">
        <v>0</v>
      </c>
    </row>
    <row r="1060" spans="3:6">
      <c r="C1060" s="60" t="s">
        <v>1237</v>
      </c>
      <c r="D1060" s="154">
        <v>4224262</v>
      </c>
      <c r="E1060" s="154">
        <v>107347.64</v>
      </c>
      <c r="F1060" s="154">
        <v>0</v>
      </c>
    </row>
    <row r="1061" spans="3:6">
      <c r="C1061" s="60" t="s">
        <v>1238</v>
      </c>
      <c r="D1061" s="154">
        <v>1761878</v>
      </c>
      <c r="E1061" s="154">
        <v>108258</v>
      </c>
      <c r="F1061" s="154">
        <v>0</v>
      </c>
    </row>
    <row r="1062" spans="3:6">
      <c r="C1062" s="60" t="s">
        <v>1239</v>
      </c>
      <c r="D1062" s="154">
        <v>4272721</v>
      </c>
      <c r="E1062" s="154">
        <v>108802.35</v>
      </c>
      <c r="F1062" s="154">
        <v>0</v>
      </c>
    </row>
    <row r="1063" spans="3:6">
      <c r="C1063" s="60" t="s">
        <v>1240</v>
      </c>
      <c r="D1063" s="154">
        <v>2555844</v>
      </c>
      <c r="E1063" s="154">
        <v>102009.07</v>
      </c>
      <c r="F1063" s="154">
        <v>0</v>
      </c>
    </row>
    <row r="1064" spans="3:6">
      <c r="C1064" s="60" t="s">
        <v>1241</v>
      </c>
      <c r="D1064" s="154">
        <v>2555842</v>
      </c>
      <c r="E1064" s="154">
        <v>102008.41</v>
      </c>
      <c r="F1064" s="154">
        <v>0</v>
      </c>
    </row>
    <row r="1065" spans="3:6">
      <c r="C1065" s="60" t="s">
        <v>1242</v>
      </c>
      <c r="D1065" s="154">
        <v>2611503</v>
      </c>
      <c r="E1065" s="154">
        <v>104680.18</v>
      </c>
      <c r="F1065" s="154">
        <v>0</v>
      </c>
    </row>
    <row r="1066" spans="3:6">
      <c r="C1066" s="60" t="s">
        <v>1243</v>
      </c>
      <c r="D1066" s="154">
        <v>2611503</v>
      </c>
      <c r="E1066" s="154">
        <v>104680.18</v>
      </c>
      <c r="F1066" s="154">
        <v>0</v>
      </c>
    </row>
    <row r="1067" spans="3:6">
      <c r="C1067" s="60" t="s">
        <v>1244</v>
      </c>
      <c r="D1067" s="154">
        <v>0</v>
      </c>
      <c r="E1067" s="154">
        <v>2966981.27</v>
      </c>
      <c r="F1067" s="154">
        <v>2966535.99</v>
      </c>
    </row>
    <row r="1068" spans="3:6">
      <c r="C1068" s="60" t="s">
        <v>1245</v>
      </c>
      <c r="D1068" s="154">
        <v>4100000</v>
      </c>
      <c r="E1068" s="154">
        <v>103619.72</v>
      </c>
      <c r="F1068" s="154">
        <v>0</v>
      </c>
    </row>
    <row r="1069" spans="3:6">
      <c r="C1069" s="60" t="s">
        <v>1246</v>
      </c>
      <c r="D1069" s="154">
        <v>575149</v>
      </c>
      <c r="E1069" s="154">
        <v>7700000</v>
      </c>
      <c r="F1069" s="154">
        <v>5556742.0499999998</v>
      </c>
    </row>
    <row r="1070" spans="3:6">
      <c r="C1070" s="60" t="s">
        <v>1247</v>
      </c>
      <c r="D1070" s="154">
        <v>2555845</v>
      </c>
      <c r="E1070" s="154">
        <v>102007.72</v>
      </c>
      <c r="F1070" s="154">
        <v>0</v>
      </c>
    </row>
    <row r="1071" spans="3:6">
      <c r="C1071" s="60" t="s">
        <v>1248</v>
      </c>
      <c r="D1071" s="154">
        <v>498000</v>
      </c>
      <c r="E1071" s="154">
        <v>0</v>
      </c>
      <c r="F1071" s="154">
        <v>0</v>
      </c>
    </row>
    <row r="1072" spans="3:6">
      <c r="C1072" s="60" t="s">
        <v>1956</v>
      </c>
      <c r="D1072" s="154">
        <v>0</v>
      </c>
      <c r="E1072" s="154">
        <v>100000000</v>
      </c>
      <c r="F1072" s="154">
        <v>76124751.390000001</v>
      </c>
    </row>
    <row r="1073" spans="3:6">
      <c r="C1073" s="112" t="s">
        <v>324</v>
      </c>
      <c r="D1073" s="154">
        <v>0</v>
      </c>
      <c r="E1073" s="154">
        <v>180004066.16000003</v>
      </c>
      <c r="F1073" s="154">
        <v>74313243.140000001</v>
      </c>
    </row>
    <row r="1074" spans="3:6">
      <c r="C1074" s="60" t="s">
        <v>1249</v>
      </c>
      <c r="D1074" s="154">
        <v>0</v>
      </c>
      <c r="E1074" s="154">
        <v>26327312.619999997</v>
      </c>
      <c r="F1074" s="154">
        <v>0</v>
      </c>
    </row>
    <row r="1075" spans="3:6">
      <c r="C1075" s="60" t="s">
        <v>1250</v>
      </c>
      <c r="D1075" s="154">
        <v>0</v>
      </c>
      <c r="E1075" s="154">
        <v>60282602.100000001</v>
      </c>
      <c r="F1075" s="154">
        <v>34133030.829999998</v>
      </c>
    </row>
    <row r="1076" spans="3:6">
      <c r="C1076" s="60" t="s">
        <v>1251</v>
      </c>
      <c r="D1076" s="154">
        <v>0</v>
      </c>
      <c r="E1076" s="154">
        <v>69441721.560000002</v>
      </c>
      <c r="F1076" s="154">
        <v>40180212.310000002</v>
      </c>
    </row>
    <row r="1077" spans="3:6">
      <c r="C1077" s="60" t="s">
        <v>1252</v>
      </c>
      <c r="D1077" s="154">
        <v>0</v>
      </c>
      <c r="E1077" s="154">
        <v>7582633.96</v>
      </c>
      <c r="F1077" s="154">
        <v>0</v>
      </c>
    </row>
    <row r="1078" spans="3:6">
      <c r="C1078" s="60" t="s">
        <v>1253</v>
      </c>
      <c r="D1078" s="154">
        <v>0</v>
      </c>
      <c r="E1078" s="154">
        <v>16369795.920000002</v>
      </c>
      <c r="F1078" s="154">
        <v>0</v>
      </c>
    </row>
    <row r="1079" spans="3:6">
      <c r="C1079" s="68" t="s">
        <v>348</v>
      </c>
      <c r="D1079" s="170">
        <v>835122585</v>
      </c>
      <c r="E1079" s="170">
        <v>612429430.08999991</v>
      </c>
      <c r="F1079" s="170">
        <v>468375045.21000004</v>
      </c>
    </row>
    <row r="1080" spans="3:6">
      <c r="C1080" s="112" t="s">
        <v>323</v>
      </c>
      <c r="D1080" s="154">
        <v>835122585</v>
      </c>
      <c r="E1080" s="154">
        <v>612429430.08999991</v>
      </c>
      <c r="F1080" s="154">
        <v>468375045.21000004</v>
      </c>
    </row>
    <row r="1081" spans="3:6">
      <c r="C1081" s="60" t="s">
        <v>1254</v>
      </c>
      <c r="D1081" s="154">
        <v>2030470</v>
      </c>
      <c r="E1081" s="154">
        <v>2884466</v>
      </c>
      <c r="F1081" s="154">
        <v>2443851.9700000002</v>
      </c>
    </row>
    <row r="1082" spans="3:6">
      <c r="C1082" s="60" t="s">
        <v>1255</v>
      </c>
      <c r="D1082" s="154">
        <v>4617578</v>
      </c>
      <c r="E1082" s="154">
        <v>2471574</v>
      </c>
      <c r="F1082" s="154">
        <v>0</v>
      </c>
    </row>
    <row r="1083" spans="3:6">
      <c r="C1083" s="60" t="s">
        <v>1256</v>
      </c>
      <c r="D1083" s="154">
        <v>0</v>
      </c>
      <c r="E1083" s="154">
        <v>7735175.2599999998</v>
      </c>
      <c r="F1083" s="154">
        <v>1380862.95</v>
      </c>
    </row>
    <row r="1084" spans="3:6">
      <c r="C1084" s="60" t="s">
        <v>1257</v>
      </c>
      <c r="D1084" s="154">
        <v>2030470</v>
      </c>
      <c r="E1084" s="154">
        <v>110757</v>
      </c>
      <c r="F1084" s="154">
        <v>0</v>
      </c>
    </row>
    <row r="1085" spans="3:6">
      <c r="C1085" s="60" t="s">
        <v>1258</v>
      </c>
      <c r="D1085" s="154">
        <v>0</v>
      </c>
      <c r="E1085" s="154">
        <v>2116312.92</v>
      </c>
      <c r="F1085" s="154">
        <v>2116312.92</v>
      </c>
    </row>
    <row r="1086" spans="3:6">
      <c r="C1086" s="60" t="s">
        <v>1259</v>
      </c>
      <c r="D1086" s="154">
        <v>6731310</v>
      </c>
      <c r="E1086" s="154">
        <v>3000000</v>
      </c>
      <c r="F1086" s="154">
        <v>0</v>
      </c>
    </row>
    <row r="1087" spans="3:6">
      <c r="C1087" s="60" t="s">
        <v>1260</v>
      </c>
      <c r="D1087" s="154">
        <v>0</v>
      </c>
      <c r="E1087" s="154">
        <v>6516055.4900000002</v>
      </c>
      <c r="F1087" s="154">
        <v>6516050.4900000002</v>
      </c>
    </row>
    <row r="1088" spans="3:6">
      <c r="C1088" s="60" t="s">
        <v>1261</v>
      </c>
      <c r="D1088" s="154">
        <v>1253439</v>
      </c>
      <c r="E1088" s="154">
        <v>822770</v>
      </c>
      <c r="F1088" s="154">
        <v>0</v>
      </c>
    </row>
    <row r="1089" spans="3:6">
      <c r="C1089" s="60" t="s">
        <v>1262</v>
      </c>
      <c r="D1089" s="154">
        <v>0</v>
      </c>
      <c r="E1089" s="154">
        <v>6029170.0700000003</v>
      </c>
      <c r="F1089" s="154">
        <v>6029170.0700000003</v>
      </c>
    </row>
    <row r="1090" spans="3:6">
      <c r="C1090" s="60" t="s">
        <v>1263</v>
      </c>
      <c r="D1090" s="154">
        <v>1073222</v>
      </c>
      <c r="E1090" s="154">
        <v>3714373</v>
      </c>
      <c r="F1090" s="154">
        <v>3714372.2</v>
      </c>
    </row>
    <row r="1091" spans="3:6">
      <c r="C1091" s="60" t="s">
        <v>1264</v>
      </c>
      <c r="D1091" s="154">
        <v>2790925</v>
      </c>
      <c r="E1091" s="154">
        <v>113291.73</v>
      </c>
      <c r="F1091" s="154">
        <v>0</v>
      </c>
    </row>
    <row r="1092" spans="3:6">
      <c r="C1092" s="60" t="s">
        <v>1265</v>
      </c>
      <c r="D1092" s="154">
        <v>2790925</v>
      </c>
      <c r="E1092" s="154">
        <v>113291.73</v>
      </c>
      <c r="F1092" s="154">
        <v>0</v>
      </c>
    </row>
    <row r="1093" spans="3:6">
      <c r="C1093" s="60" t="s">
        <v>1921</v>
      </c>
      <c r="D1093" s="154">
        <v>0</v>
      </c>
      <c r="E1093" s="154">
        <v>1403911</v>
      </c>
      <c r="F1093" s="154">
        <v>1105337.8400000001</v>
      </c>
    </row>
    <row r="1094" spans="3:6">
      <c r="C1094" s="60" t="s">
        <v>1266</v>
      </c>
      <c r="D1094" s="154">
        <v>777731</v>
      </c>
      <c r="E1094" s="154">
        <v>0</v>
      </c>
      <c r="F1094" s="154">
        <v>0</v>
      </c>
    </row>
    <row r="1095" spans="3:6">
      <c r="C1095" s="60" t="s">
        <v>1267</v>
      </c>
      <c r="D1095" s="154">
        <v>22315101</v>
      </c>
      <c r="E1095" s="154">
        <v>15117579</v>
      </c>
      <c r="F1095" s="154">
        <v>14221986.220000001</v>
      </c>
    </row>
    <row r="1096" spans="3:6">
      <c r="C1096" s="60" t="s">
        <v>1268</v>
      </c>
      <c r="D1096" s="154">
        <v>78916280</v>
      </c>
      <c r="E1096" s="154">
        <v>57904541</v>
      </c>
      <c r="F1096" s="154">
        <v>56905662.009999998</v>
      </c>
    </row>
    <row r="1097" spans="3:6">
      <c r="C1097" s="60" t="s">
        <v>1269</v>
      </c>
      <c r="D1097" s="154">
        <v>4081155</v>
      </c>
      <c r="E1097" s="154">
        <v>2500000</v>
      </c>
      <c r="F1097" s="154">
        <v>0</v>
      </c>
    </row>
    <row r="1098" spans="3:6">
      <c r="C1098" s="60" t="s">
        <v>1270</v>
      </c>
      <c r="D1098" s="154">
        <v>20000000</v>
      </c>
      <c r="E1098" s="154">
        <v>26700000.379999999</v>
      </c>
      <c r="F1098" s="154">
        <v>14898894.220000001</v>
      </c>
    </row>
    <row r="1099" spans="3:6">
      <c r="C1099" s="60" t="s">
        <v>1271</v>
      </c>
      <c r="D1099" s="154">
        <v>4125127</v>
      </c>
      <c r="E1099" s="154">
        <v>117293.1</v>
      </c>
      <c r="F1099" s="154">
        <v>0</v>
      </c>
    </row>
    <row r="1100" spans="3:6">
      <c r="C1100" s="60" t="s">
        <v>1272</v>
      </c>
      <c r="D1100" s="154">
        <v>7364139</v>
      </c>
      <c r="E1100" s="154">
        <v>104002.08</v>
      </c>
      <c r="F1100" s="154">
        <v>0</v>
      </c>
    </row>
    <row r="1101" spans="3:6">
      <c r="C1101" s="60" t="s">
        <v>1273</v>
      </c>
      <c r="D1101" s="154">
        <v>5848496</v>
      </c>
      <c r="E1101" s="154">
        <v>113774.24</v>
      </c>
      <c r="F1101" s="154">
        <v>0</v>
      </c>
    </row>
    <row r="1102" spans="3:6">
      <c r="C1102" s="60" t="s">
        <v>1274</v>
      </c>
      <c r="D1102" s="154">
        <v>4125127</v>
      </c>
      <c r="E1102" s="154">
        <v>117293.1</v>
      </c>
      <c r="F1102" s="154">
        <v>0</v>
      </c>
    </row>
    <row r="1103" spans="3:6">
      <c r="C1103" s="60" t="s">
        <v>1275</v>
      </c>
      <c r="D1103" s="154">
        <v>1411678</v>
      </c>
      <c r="E1103" s="154">
        <v>1196343</v>
      </c>
      <c r="F1103" s="154">
        <v>0</v>
      </c>
    </row>
    <row r="1104" spans="3:6">
      <c r="C1104" s="60" t="s">
        <v>1276</v>
      </c>
      <c r="D1104" s="154">
        <v>2080338</v>
      </c>
      <c r="E1104" s="154">
        <v>1434334</v>
      </c>
      <c r="F1104" s="154">
        <v>0</v>
      </c>
    </row>
    <row r="1105" spans="3:6">
      <c r="C1105" s="60" t="s">
        <v>1277</v>
      </c>
      <c r="D1105" s="154">
        <v>1901132</v>
      </c>
      <c r="E1105" s="154">
        <v>1685797</v>
      </c>
      <c r="F1105" s="154">
        <v>0</v>
      </c>
    </row>
    <row r="1106" spans="3:6">
      <c r="C1106" s="60" t="s">
        <v>1278</v>
      </c>
      <c r="D1106" s="154">
        <v>2589059</v>
      </c>
      <c r="E1106" s="154">
        <v>2158390</v>
      </c>
      <c r="F1106" s="154">
        <v>0</v>
      </c>
    </row>
    <row r="1107" spans="3:6">
      <c r="C1107" s="60" t="s">
        <v>1279</v>
      </c>
      <c r="D1107" s="154">
        <v>22105301</v>
      </c>
      <c r="E1107" s="154">
        <v>22105301</v>
      </c>
      <c r="F1107" s="154">
        <v>19482797.210000001</v>
      </c>
    </row>
    <row r="1108" spans="3:6">
      <c r="C1108" s="60" t="s">
        <v>1280</v>
      </c>
      <c r="D1108" s="154">
        <v>5881088</v>
      </c>
      <c r="E1108" s="154">
        <v>5450419</v>
      </c>
      <c r="F1108" s="154">
        <v>0</v>
      </c>
    </row>
    <row r="1109" spans="3:6">
      <c r="C1109" s="60" t="s">
        <v>1281</v>
      </c>
      <c r="D1109" s="154">
        <v>3000000</v>
      </c>
      <c r="E1109" s="154">
        <v>1500000</v>
      </c>
      <c r="F1109" s="154">
        <v>0</v>
      </c>
    </row>
    <row r="1110" spans="3:6">
      <c r="C1110" s="60" t="s">
        <v>1282</v>
      </c>
      <c r="D1110" s="154">
        <v>5404360</v>
      </c>
      <c r="E1110" s="154">
        <v>5404360</v>
      </c>
      <c r="F1110" s="154">
        <v>3089463.31</v>
      </c>
    </row>
    <row r="1111" spans="3:6">
      <c r="C1111" s="60" t="s">
        <v>1283</v>
      </c>
      <c r="D1111" s="154">
        <v>1759695</v>
      </c>
      <c r="E1111" s="154">
        <v>1544360</v>
      </c>
      <c r="F1111" s="154">
        <v>0</v>
      </c>
    </row>
    <row r="1112" spans="3:6">
      <c r="C1112" s="60" t="s">
        <v>1284</v>
      </c>
      <c r="D1112" s="154">
        <v>5881088</v>
      </c>
      <c r="E1112" s="154">
        <v>5450419</v>
      </c>
      <c r="F1112" s="154">
        <v>0</v>
      </c>
    </row>
    <row r="1113" spans="3:6">
      <c r="C1113" s="60" t="s">
        <v>1285</v>
      </c>
      <c r="D1113" s="154">
        <v>1104373</v>
      </c>
      <c r="E1113" s="154">
        <v>437489</v>
      </c>
      <c r="F1113" s="154">
        <v>0</v>
      </c>
    </row>
    <row r="1114" spans="3:6">
      <c r="C1114" s="60" t="s">
        <v>1286</v>
      </c>
      <c r="D1114" s="154">
        <v>4076234</v>
      </c>
      <c r="E1114" s="154">
        <v>100</v>
      </c>
      <c r="F1114" s="154">
        <v>0</v>
      </c>
    </row>
    <row r="1115" spans="3:6">
      <c r="C1115" s="60" t="s">
        <v>1287</v>
      </c>
      <c r="D1115" s="154">
        <v>0</v>
      </c>
      <c r="E1115" s="154">
        <v>10217016.49</v>
      </c>
      <c r="F1115" s="154">
        <v>0</v>
      </c>
    </row>
    <row r="1116" spans="3:6">
      <c r="C1116" s="60" t="s">
        <v>1288</v>
      </c>
      <c r="D1116" s="154">
        <v>4076234</v>
      </c>
      <c r="E1116" s="154">
        <v>3860899</v>
      </c>
      <c r="F1116" s="154">
        <v>0</v>
      </c>
    </row>
    <row r="1117" spans="3:6">
      <c r="C1117" s="60" t="s">
        <v>1289</v>
      </c>
      <c r="D1117" s="154">
        <v>2080338</v>
      </c>
      <c r="E1117" s="154">
        <v>1434334</v>
      </c>
      <c r="F1117" s="154">
        <v>0</v>
      </c>
    </row>
    <row r="1118" spans="3:6">
      <c r="C1118" s="60" t="s">
        <v>1290</v>
      </c>
      <c r="D1118" s="154">
        <v>779923</v>
      </c>
      <c r="E1118" s="154">
        <v>564588</v>
      </c>
      <c r="F1118" s="154">
        <v>0</v>
      </c>
    </row>
    <row r="1119" spans="3:6">
      <c r="C1119" s="60" t="s">
        <v>1291</v>
      </c>
      <c r="D1119" s="154">
        <v>1769301</v>
      </c>
      <c r="E1119" s="154">
        <v>1553966</v>
      </c>
      <c r="F1119" s="154">
        <v>0</v>
      </c>
    </row>
    <row r="1120" spans="3:6">
      <c r="C1120" s="60" t="s">
        <v>1292</v>
      </c>
      <c r="D1120" s="154">
        <v>779923</v>
      </c>
      <c r="E1120" s="154">
        <v>564588</v>
      </c>
      <c r="F1120" s="154">
        <v>0</v>
      </c>
    </row>
    <row r="1121" spans="3:6">
      <c r="C1121" s="60" t="s">
        <v>1293</v>
      </c>
      <c r="D1121" s="154">
        <v>779923</v>
      </c>
      <c r="E1121" s="154">
        <v>564588</v>
      </c>
      <c r="F1121" s="154">
        <v>0</v>
      </c>
    </row>
    <row r="1122" spans="3:6">
      <c r="C1122" s="60" t="s">
        <v>1294</v>
      </c>
      <c r="D1122" s="154">
        <v>141034127</v>
      </c>
      <c r="E1122" s="154">
        <v>63206607</v>
      </c>
      <c r="F1122" s="154">
        <v>43137289.020000003</v>
      </c>
    </row>
    <row r="1123" spans="3:6">
      <c r="C1123" s="60" t="s">
        <v>1295</v>
      </c>
      <c r="D1123" s="154">
        <v>3856383</v>
      </c>
      <c r="E1123" s="154">
        <v>109232</v>
      </c>
      <c r="F1123" s="154">
        <v>0</v>
      </c>
    </row>
    <row r="1124" spans="3:6">
      <c r="C1124" s="60" t="s">
        <v>1296</v>
      </c>
      <c r="D1124" s="154">
        <v>46924815</v>
      </c>
      <c r="E1124" s="154">
        <v>33133270</v>
      </c>
      <c r="F1124" s="154">
        <v>31740508.559999999</v>
      </c>
    </row>
    <row r="1125" spans="3:6">
      <c r="C1125" s="60" t="s">
        <v>1297</v>
      </c>
      <c r="D1125" s="154">
        <v>5499812</v>
      </c>
      <c r="E1125" s="154">
        <v>106451.62</v>
      </c>
      <c r="F1125" s="154">
        <v>0</v>
      </c>
    </row>
    <row r="1126" spans="3:6">
      <c r="C1126" s="60" t="s">
        <v>1298</v>
      </c>
      <c r="D1126" s="154">
        <v>38071704</v>
      </c>
      <c r="E1126" s="154">
        <v>27388454</v>
      </c>
      <c r="F1126" s="154">
        <v>27387652.869999997</v>
      </c>
    </row>
    <row r="1127" spans="3:6">
      <c r="C1127" s="60" t="s">
        <v>1299</v>
      </c>
      <c r="D1127" s="154">
        <v>3850402</v>
      </c>
      <c r="E1127" s="154">
        <v>109052.3</v>
      </c>
      <c r="F1127" s="154">
        <v>0</v>
      </c>
    </row>
    <row r="1128" spans="3:6">
      <c r="C1128" s="60" t="s">
        <v>1300</v>
      </c>
      <c r="D1128" s="154">
        <v>4783393</v>
      </c>
      <c r="E1128" s="154">
        <v>109633.91</v>
      </c>
      <c r="F1128" s="154">
        <v>0</v>
      </c>
    </row>
    <row r="1129" spans="3:6">
      <c r="C1129" s="60" t="s">
        <v>1301</v>
      </c>
      <c r="D1129" s="154">
        <v>1376080</v>
      </c>
      <c r="E1129" s="154">
        <v>103996</v>
      </c>
      <c r="F1129" s="154">
        <v>0</v>
      </c>
    </row>
    <row r="1130" spans="3:6">
      <c r="C1130" s="60" t="s">
        <v>1302</v>
      </c>
      <c r="D1130" s="154">
        <v>5881087</v>
      </c>
      <c r="E1130" s="154">
        <v>114458.64</v>
      </c>
      <c r="F1130" s="154">
        <v>0</v>
      </c>
    </row>
    <row r="1131" spans="3:6">
      <c r="C1131" s="60" t="s">
        <v>1303</v>
      </c>
      <c r="D1131" s="154">
        <v>9721888</v>
      </c>
      <c r="E1131" s="154">
        <v>9075884</v>
      </c>
      <c r="F1131" s="154">
        <v>0</v>
      </c>
    </row>
    <row r="1132" spans="3:6">
      <c r="C1132" s="60" t="s">
        <v>1304</v>
      </c>
      <c r="D1132" s="154">
        <v>10000000</v>
      </c>
      <c r="E1132" s="154">
        <v>5000000</v>
      </c>
      <c r="F1132" s="154">
        <v>0</v>
      </c>
    </row>
    <row r="1133" spans="3:6">
      <c r="C1133" s="60" t="s">
        <v>1305</v>
      </c>
      <c r="D1133" s="154">
        <v>4076234</v>
      </c>
      <c r="E1133" s="154">
        <v>115827.44</v>
      </c>
      <c r="F1133" s="154">
        <v>0</v>
      </c>
    </row>
    <row r="1134" spans="3:6">
      <c r="C1134" s="60" t="s">
        <v>1306</v>
      </c>
      <c r="D1134" s="154">
        <v>4076234</v>
      </c>
      <c r="E1134" s="154">
        <v>115827.44</v>
      </c>
      <c r="F1134" s="154">
        <v>0</v>
      </c>
    </row>
    <row r="1135" spans="3:6">
      <c r="C1135" s="60" t="s">
        <v>1307</v>
      </c>
      <c r="D1135" s="154">
        <v>5881088</v>
      </c>
      <c r="E1135" s="154">
        <v>114459.56</v>
      </c>
      <c r="F1135" s="154">
        <v>0</v>
      </c>
    </row>
    <row r="1136" spans="3:6">
      <c r="C1136" s="60" t="s">
        <v>1308</v>
      </c>
      <c r="D1136" s="154">
        <v>5963974</v>
      </c>
      <c r="E1136" s="154">
        <v>110666.4</v>
      </c>
      <c r="F1136" s="154">
        <v>0</v>
      </c>
    </row>
    <row r="1137" spans="3:6">
      <c r="C1137" s="60" t="s">
        <v>1309</v>
      </c>
      <c r="D1137" s="154">
        <v>26126598</v>
      </c>
      <c r="E1137" s="154">
        <v>16799196</v>
      </c>
      <c r="F1137" s="154">
        <v>590973.29</v>
      </c>
    </row>
    <row r="1138" spans="3:6">
      <c r="C1138" s="60" t="s">
        <v>1310</v>
      </c>
      <c r="D1138" s="154">
        <v>61031571</v>
      </c>
      <c r="E1138" s="154">
        <v>56955785</v>
      </c>
      <c r="F1138" s="154">
        <v>55786429.340000004</v>
      </c>
    </row>
    <row r="1139" spans="3:6">
      <c r="C1139" s="60" t="s">
        <v>1311</v>
      </c>
      <c r="D1139" s="154">
        <v>5963974</v>
      </c>
      <c r="E1139" s="154">
        <v>110665.39</v>
      </c>
      <c r="F1139" s="154">
        <v>0</v>
      </c>
    </row>
    <row r="1140" spans="3:6">
      <c r="C1140" s="60" t="s">
        <v>1312</v>
      </c>
      <c r="D1140" s="154">
        <v>4073271</v>
      </c>
      <c r="E1140" s="154">
        <v>115737.57</v>
      </c>
      <c r="F1140" s="154">
        <v>0</v>
      </c>
    </row>
    <row r="1141" spans="3:6">
      <c r="C1141" s="60" t="s">
        <v>1313</v>
      </c>
      <c r="D1141" s="154">
        <v>15000000</v>
      </c>
      <c r="E1141" s="154">
        <v>19000000</v>
      </c>
      <c r="F1141" s="154">
        <v>14991196.199999999</v>
      </c>
    </row>
    <row r="1142" spans="3:6">
      <c r="C1142" s="60" t="s">
        <v>1314</v>
      </c>
      <c r="D1142" s="154">
        <v>9000000</v>
      </c>
      <c r="E1142" s="154">
        <v>4100000</v>
      </c>
      <c r="F1142" s="154">
        <v>0</v>
      </c>
    </row>
    <row r="1143" spans="3:6">
      <c r="C1143" s="60" t="s">
        <v>1315</v>
      </c>
      <c r="D1143" s="154">
        <v>183602467</v>
      </c>
      <c r="E1143" s="154">
        <v>152817518</v>
      </c>
      <c r="F1143" s="154">
        <v>152702627.93000001</v>
      </c>
    </row>
    <row r="1144" spans="3:6">
      <c r="C1144" s="60" t="s">
        <v>1316</v>
      </c>
      <c r="D1144" s="154">
        <v>498000</v>
      </c>
      <c r="E1144" s="154">
        <v>0</v>
      </c>
      <c r="F1144" s="154">
        <v>0</v>
      </c>
    </row>
    <row r="1145" spans="3:6">
      <c r="C1145" s="60" t="s">
        <v>1317</v>
      </c>
      <c r="D1145" s="154">
        <v>0</v>
      </c>
      <c r="E1145" s="154">
        <v>626428.02</v>
      </c>
      <c r="F1145" s="154">
        <v>626428.02</v>
      </c>
    </row>
    <row r="1146" spans="3:6">
      <c r="C1146" s="60" t="s">
        <v>1318</v>
      </c>
      <c r="D1146" s="154">
        <v>498000</v>
      </c>
      <c r="E1146" s="154">
        <v>0</v>
      </c>
      <c r="F1146" s="154">
        <v>0</v>
      </c>
    </row>
    <row r="1147" spans="3:6">
      <c r="C1147" s="60" t="s">
        <v>1319</v>
      </c>
      <c r="D1147" s="154">
        <v>0</v>
      </c>
      <c r="E1147" s="154">
        <v>11690953.799999999</v>
      </c>
      <c r="F1147" s="154">
        <v>6239852.1600000001</v>
      </c>
    </row>
    <row r="1148" spans="3:6">
      <c r="C1148" s="60" t="s">
        <v>1320</v>
      </c>
      <c r="D1148" s="154">
        <v>0</v>
      </c>
      <c r="E1148" s="154">
        <v>4466403.41</v>
      </c>
      <c r="F1148" s="154">
        <v>3267326.41</v>
      </c>
    </row>
    <row r="1149" spans="3:6">
      <c r="C1149" s="68" t="s">
        <v>349</v>
      </c>
      <c r="D1149" s="170">
        <v>1670250027</v>
      </c>
      <c r="E1149" s="170">
        <v>1180839216.5800002</v>
      </c>
      <c r="F1149" s="170">
        <v>886098180.59000003</v>
      </c>
    </row>
    <row r="1150" spans="3:6">
      <c r="C1150" s="112" t="s">
        <v>323</v>
      </c>
      <c r="D1150" s="154">
        <v>1328199092</v>
      </c>
      <c r="E1150" s="154">
        <v>1026234046.96</v>
      </c>
      <c r="F1150" s="154">
        <v>838027600.85000002</v>
      </c>
    </row>
    <row r="1151" spans="3:6">
      <c r="C1151" s="60" t="s">
        <v>1321</v>
      </c>
      <c r="D1151" s="154">
        <v>21411478</v>
      </c>
      <c r="E1151" s="154">
        <v>21209958</v>
      </c>
      <c r="F1151" s="154">
        <v>17302523.98</v>
      </c>
    </row>
    <row r="1152" spans="3:6">
      <c r="C1152" s="60" t="s">
        <v>1322</v>
      </c>
      <c r="D1152" s="154">
        <v>44000000</v>
      </c>
      <c r="E1152" s="154">
        <v>0</v>
      </c>
      <c r="F1152" s="154">
        <v>0</v>
      </c>
    </row>
    <row r="1153" spans="3:6">
      <c r="C1153" s="60" t="s">
        <v>1323</v>
      </c>
      <c r="D1153" s="154">
        <v>1111230</v>
      </c>
      <c r="E1153" s="154">
        <v>2242861</v>
      </c>
      <c r="F1153" s="154">
        <v>1794263.74</v>
      </c>
    </row>
    <row r="1154" spans="3:6">
      <c r="C1154" s="60" t="s">
        <v>1904</v>
      </c>
      <c r="D1154" s="154">
        <v>0</v>
      </c>
      <c r="E1154" s="154">
        <v>7500000</v>
      </c>
      <c r="F1154" s="154">
        <v>722366.5</v>
      </c>
    </row>
    <row r="1155" spans="3:6">
      <c r="C1155" s="60" t="s">
        <v>1324</v>
      </c>
      <c r="D1155" s="154">
        <v>0</v>
      </c>
      <c r="E1155" s="154">
        <v>15561119.23</v>
      </c>
      <c r="F1155" s="154">
        <v>15561119.16</v>
      </c>
    </row>
    <row r="1156" spans="3:6">
      <c r="C1156" s="60" t="s">
        <v>1325</v>
      </c>
      <c r="D1156" s="154">
        <v>8000000</v>
      </c>
      <c r="E1156" s="154">
        <v>4385824</v>
      </c>
      <c r="F1156" s="154">
        <v>3246533.91</v>
      </c>
    </row>
    <row r="1157" spans="3:6">
      <c r="C1157" s="60" t="s">
        <v>1326</v>
      </c>
      <c r="D1157" s="154">
        <v>5001203</v>
      </c>
      <c r="E1157" s="154">
        <v>100.99</v>
      </c>
      <c r="F1157" s="154">
        <v>0</v>
      </c>
    </row>
    <row r="1158" spans="3:6">
      <c r="C1158" s="60" t="s">
        <v>1327</v>
      </c>
      <c r="D1158" s="154">
        <v>7256885</v>
      </c>
      <c r="E1158" s="154">
        <v>102393.07</v>
      </c>
      <c r="F1158" s="154">
        <v>0</v>
      </c>
    </row>
    <row r="1159" spans="3:6">
      <c r="C1159" s="60" t="s">
        <v>1328</v>
      </c>
      <c r="D1159" s="154">
        <v>430669</v>
      </c>
      <c r="E1159" s="154">
        <v>0</v>
      </c>
      <c r="F1159" s="154">
        <v>0</v>
      </c>
    </row>
    <row r="1160" spans="3:6">
      <c r="C1160" s="60" t="s">
        <v>1329</v>
      </c>
      <c r="D1160" s="154">
        <v>9831681</v>
      </c>
      <c r="E1160" s="154">
        <v>2583744</v>
      </c>
      <c r="F1160" s="154">
        <v>0</v>
      </c>
    </row>
    <row r="1161" spans="3:6">
      <c r="C1161" s="60" t="s">
        <v>1922</v>
      </c>
      <c r="D1161" s="154">
        <v>0</v>
      </c>
      <c r="E1161" s="154">
        <v>4700000</v>
      </c>
      <c r="F1161" s="154">
        <v>1771332.79</v>
      </c>
    </row>
    <row r="1162" spans="3:6">
      <c r="C1162" s="60" t="s">
        <v>1923</v>
      </c>
      <c r="D1162" s="154">
        <v>0</v>
      </c>
      <c r="E1162" s="154">
        <v>5500000</v>
      </c>
      <c r="F1162" s="154">
        <v>2609577.71</v>
      </c>
    </row>
    <row r="1163" spans="3:6">
      <c r="C1163" s="60" t="s">
        <v>1924</v>
      </c>
      <c r="D1163" s="154">
        <v>0</v>
      </c>
      <c r="E1163" s="154">
        <v>831010</v>
      </c>
      <c r="F1163" s="154">
        <v>443205.26</v>
      </c>
    </row>
    <row r="1164" spans="3:6">
      <c r="C1164" s="60" t="s">
        <v>1330</v>
      </c>
      <c r="D1164" s="154">
        <v>4989515</v>
      </c>
      <c r="E1164" s="154">
        <v>2344160</v>
      </c>
      <c r="F1164" s="154">
        <v>1871327.98</v>
      </c>
    </row>
    <row r="1165" spans="3:6">
      <c r="C1165" s="60" t="s">
        <v>1331</v>
      </c>
      <c r="D1165" s="154">
        <v>7804941</v>
      </c>
      <c r="E1165" s="154">
        <v>5564145</v>
      </c>
      <c r="F1165" s="154">
        <v>5000000</v>
      </c>
    </row>
    <row r="1166" spans="3:6">
      <c r="C1166" s="60" t="s">
        <v>1332</v>
      </c>
      <c r="D1166" s="154">
        <v>3386383</v>
      </c>
      <c r="E1166" s="154">
        <v>3321880</v>
      </c>
      <c r="F1166" s="154">
        <v>0</v>
      </c>
    </row>
    <row r="1167" spans="3:6">
      <c r="C1167" s="60" t="s">
        <v>1991</v>
      </c>
      <c r="D1167" s="154">
        <v>0</v>
      </c>
      <c r="E1167" s="154">
        <v>3306492.4</v>
      </c>
      <c r="F1167" s="154">
        <v>0</v>
      </c>
    </row>
    <row r="1168" spans="3:6">
      <c r="C1168" s="60" t="s">
        <v>1333</v>
      </c>
      <c r="D1168" s="154">
        <v>56402241</v>
      </c>
      <c r="E1168" s="154">
        <v>52543383</v>
      </c>
      <c r="F1168" s="154">
        <v>0</v>
      </c>
    </row>
    <row r="1169" spans="3:6">
      <c r="C1169" s="60" t="s">
        <v>1334</v>
      </c>
      <c r="D1169" s="154">
        <v>19404819</v>
      </c>
      <c r="E1169" s="154">
        <v>20486672.399999999</v>
      </c>
      <c r="F1169" s="154">
        <v>11907995.75</v>
      </c>
    </row>
    <row r="1170" spans="3:6">
      <c r="C1170" s="60" t="s">
        <v>1335</v>
      </c>
      <c r="D1170" s="154">
        <v>5000000</v>
      </c>
      <c r="E1170" s="154">
        <v>500000</v>
      </c>
      <c r="F1170" s="154">
        <v>0</v>
      </c>
    </row>
    <row r="1171" spans="3:6">
      <c r="C1171" s="60" t="s">
        <v>1336</v>
      </c>
      <c r="D1171" s="154">
        <v>1170135</v>
      </c>
      <c r="E1171" s="154">
        <v>108079</v>
      </c>
      <c r="F1171" s="154">
        <v>0</v>
      </c>
    </row>
    <row r="1172" spans="3:6">
      <c r="C1172" s="60" t="s">
        <v>1337</v>
      </c>
      <c r="D1172" s="154">
        <v>16594591</v>
      </c>
      <c r="E1172" s="154">
        <v>107117.56</v>
      </c>
      <c r="F1172" s="154">
        <v>0</v>
      </c>
    </row>
    <row r="1173" spans="3:6">
      <c r="C1173" s="60" t="s">
        <v>1338</v>
      </c>
      <c r="D1173" s="154">
        <v>2469363</v>
      </c>
      <c r="E1173" s="154">
        <v>1469363</v>
      </c>
      <c r="F1173" s="154">
        <v>0</v>
      </c>
    </row>
    <row r="1174" spans="3:6">
      <c r="C1174" s="60" t="s">
        <v>1339</v>
      </c>
      <c r="D1174" s="154">
        <v>5042740</v>
      </c>
      <c r="E1174" s="154">
        <v>828512</v>
      </c>
      <c r="F1174" s="154">
        <v>0</v>
      </c>
    </row>
    <row r="1175" spans="3:6">
      <c r="C1175" s="60" t="s">
        <v>1340</v>
      </c>
      <c r="D1175" s="154">
        <v>111166406</v>
      </c>
      <c r="E1175" s="154">
        <v>62710227</v>
      </c>
      <c r="F1175" s="154">
        <v>62706220.340000004</v>
      </c>
    </row>
    <row r="1176" spans="3:6">
      <c r="C1176" s="60" t="s">
        <v>1341</v>
      </c>
      <c r="D1176" s="154">
        <v>56720062</v>
      </c>
      <c r="E1176" s="154">
        <v>46238877</v>
      </c>
      <c r="F1176" s="154">
        <v>45952976.5</v>
      </c>
    </row>
    <row r="1177" spans="3:6">
      <c r="C1177" s="60" t="s">
        <v>1342</v>
      </c>
      <c r="D1177" s="154">
        <v>5525987</v>
      </c>
      <c r="E1177" s="154">
        <v>2210394.6</v>
      </c>
      <c r="F1177" s="154">
        <v>0</v>
      </c>
    </row>
    <row r="1178" spans="3:6">
      <c r="C1178" s="60" t="s">
        <v>1343</v>
      </c>
      <c r="D1178" s="154">
        <v>40942547</v>
      </c>
      <c r="E1178" s="154">
        <v>33942820</v>
      </c>
      <c r="F1178" s="154">
        <v>33491436.850000001</v>
      </c>
    </row>
    <row r="1179" spans="3:6">
      <c r="C1179" s="60" t="s">
        <v>1344</v>
      </c>
      <c r="D1179" s="154">
        <v>6669416</v>
      </c>
      <c r="E1179" s="154">
        <v>300703.75</v>
      </c>
      <c r="F1179" s="154">
        <v>0</v>
      </c>
    </row>
    <row r="1180" spans="3:6">
      <c r="C1180" s="60" t="s">
        <v>1345</v>
      </c>
      <c r="D1180" s="154">
        <v>30000000</v>
      </c>
      <c r="E1180" s="154">
        <v>45000000</v>
      </c>
      <c r="F1180" s="154">
        <v>32440877.989999998</v>
      </c>
    </row>
    <row r="1181" spans="3:6">
      <c r="C1181" s="60" t="s">
        <v>1346</v>
      </c>
      <c r="D1181" s="154">
        <v>103374369</v>
      </c>
      <c r="E1181" s="154">
        <v>74814140</v>
      </c>
      <c r="F1181" s="154">
        <v>56409178.270000003</v>
      </c>
    </row>
    <row r="1182" spans="3:6">
      <c r="C1182" s="60" t="s">
        <v>1347</v>
      </c>
      <c r="D1182" s="154">
        <v>13511580</v>
      </c>
      <c r="E1182" s="154">
        <v>8564105</v>
      </c>
      <c r="F1182" s="154">
        <v>4050300.38</v>
      </c>
    </row>
    <row r="1183" spans="3:6">
      <c r="C1183" s="60" t="s">
        <v>1348</v>
      </c>
      <c r="D1183" s="154">
        <v>538658</v>
      </c>
      <c r="E1183" s="154">
        <v>0</v>
      </c>
      <c r="F1183" s="154">
        <v>0</v>
      </c>
    </row>
    <row r="1184" spans="3:6">
      <c r="C1184" s="60" t="s">
        <v>1349</v>
      </c>
      <c r="D1184" s="154">
        <v>67056947</v>
      </c>
      <c r="E1184" s="154">
        <v>47721357</v>
      </c>
      <c r="F1184" s="154">
        <v>15259459.359999999</v>
      </c>
    </row>
    <row r="1185" spans="3:6">
      <c r="C1185" s="60" t="s">
        <v>1350</v>
      </c>
      <c r="D1185" s="154">
        <v>155656045</v>
      </c>
      <c r="E1185" s="154">
        <v>98577929</v>
      </c>
      <c r="F1185" s="154">
        <v>97788472.670000002</v>
      </c>
    </row>
    <row r="1186" spans="3:6">
      <c r="C1186" s="60" t="s">
        <v>1351</v>
      </c>
      <c r="D1186" s="154">
        <v>8000000</v>
      </c>
      <c r="E1186" s="154">
        <v>3257732</v>
      </c>
      <c r="F1186" s="154">
        <v>0</v>
      </c>
    </row>
    <row r="1187" spans="3:6">
      <c r="C1187" s="60" t="s">
        <v>1352</v>
      </c>
      <c r="D1187" s="154">
        <v>230794055</v>
      </c>
      <c r="E1187" s="154">
        <v>197407336.96000001</v>
      </c>
      <c r="F1187" s="154">
        <v>197407336.19999999</v>
      </c>
    </row>
    <row r="1188" spans="3:6">
      <c r="C1188" s="60" t="s">
        <v>1353</v>
      </c>
      <c r="D1188" s="154">
        <v>103935146</v>
      </c>
      <c r="E1188" s="154">
        <v>92527881</v>
      </c>
      <c r="F1188" s="154">
        <v>92527366.519999996</v>
      </c>
    </row>
    <row r="1189" spans="3:6">
      <c r="C1189" s="60" t="s">
        <v>1354</v>
      </c>
      <c r="D1189" s="154">
        <v>135000000</v>
      </c>
      <c r="E1189" s="154">
        <v>137763729</v>
      </c>
      <c r="F1189" s="154">
        <v>137763728.99000001</v>
      </c>
    </row>
    <row r="1190" spans="3:6">
      <c r="C1190" s="60" t="s">
        <v>1355</v>
      </c>
      <c r="D1190" s="154">
        <v>40000000</v>
      </c>
      <c r="E1190" s="154">
        <v>20000000</v>
      </c>
      <c r="F1190" s="154">
        <v>0</v>
      </c>
    </row>
    <row r="1191" spans="3:6">
      <c r="C1191" s="112" t="s">
        <v>324</v>
      </c>
      <c r="D1191" s="154">
        <v>67749732</v>
      </c>
      <c r="E1191" s="154">
        <v>118303966.62</v>
      </c>
      <c r="F1191" s="154">
        <v>48070579.739999995</v>
      </c>
    </row>
    <row r="1192" spans="3:6">
      <c r="C1192" s="60" t="s">
        <v>1356</v>
      </c>
      <c r="D1192" s="154">
        <v>57208005</v>
      </c>
      <c r="E1192" s="154">
        <v>77791018.230000004</v>
      </c>
      <c r="F1192" s="154">
        <v>37695200.359999999</v>
      </c>
    </row>
    <row r="1193" spans="3:6">
      <c r="C1193" s="60" t="s">
        <v>1357</v>
      </c>
      <c r="D1193" s="154">
        <v>3555960</v>
      </c>
      <c r="E1193" s="154">
        <v>3555960</v>
      </c>
      <c r="F1193" s="154">
        <v>0</v>
      </c>
    </row>
    <row r="1194" spans="3:6">
      <c r="C1194" s="60" t="s">
        <v>1358</v>
      </c>
      <c r="D1194" s="154">
        <v>6985767</v>
      </c>
      <c r="E1194" s="154">
        <v>6985767</v>
      </c>
      <c r="F1194" s="154">
        <v>0</v>
      </c>
    </row>
    <row r="1195" spans="3:6">
      <c r="C1195" s="60" t="s">
        <v>1359</v>
      </c>
      <c r="D1195" s="154">
        <v>0</v>
      </c>
      <c r="E1195" s="154">
        <v>18047821.41</v>
      </c>
      <c r="F1195" s="154">
        <v>10375379.379999999</v>
      </c>
    </row>
    <row r="1196" spans="3:6">
      <c r="C1196" s="60" t="s">
        <v>1996</v>
      </c>
      <c r="D1196" s="154">
        <v>0</v>
      </c>
      <c r="E1196" s="154">
        <v>11923399.979999999</v>
      </c>
      <c r="F1196" s="154">
        <v>0</v>
      </c>
    </row>
    <row r="1197" spans="3:6">
      <c r="C1197" s="112" t="s">
        <v>326</v>
      </c>
      <c r="D1197" s="154">
        <v>274301203</v>
      </c>
      <c r="E1197" s="154">
        <v>36301203</v>
      </c>
      <c r="F1197" s="154">
        <v>0</v>
      </c>
    </row>
    <row r="1198" spans="3:6">
      <c r="C1198" s="60" t="s">
        <v>1360</v>
      </c>
      <c r="D1198" s="154">
        <v>274301203</v>
      </c>
      <c r="E1198" s="154">
        <v>36301203</v>
      </c>
      <c r="F1198" s="154">
        <v>0</v>
      </c>
    </row>
    <row r="1199" spans="3:6">
      <c r="C1199" s="68" t="s">
        <v>350</v>
      </c>
      <c r="D1199" s="170">
        <v>4088437272</v>
      </c>
      <c r="E1199" s="170">
        <v>4065280236.3800001</v>
      </c>
      <c r="F1199" s="170">
        <v>2097987461.2199998</v>
      </c>
    </row>
    <row r="1200" spans="3:6">
      <c r="C1200" s="112" t="s">
        <v>323</v>
      </c>
      <c r="D1200" s="154">
        <v>691977336</v>
      </c>
      <c r="E1200" s="154">
        <v>815100013.38000011</v>
      </c>
      <c r="F1200" s="154">
        <v>619606818.55999994</v>
      </c>
    </row>
    <row r="1201" spans="3:6">
      <c r="C1201" s="60" t="s">
        <v>1361</v>
      </c>
      <c r="D1201" s="154">
        <v>34603615</v>
      </c>
      <c r="E1201" s="154">
        <v>30000000</v>
      </c>
      <c r="F1201" s="154">
        <v>0</v>
      </c>
    </row>
    <row r="1202" spans="3:6">
      <c r="C1202" s="60" t="s">
        <v>1362</v>
      </c>
      <c r="D1202" s="154">
        <v>21000000</v>
      </c>
      <c r="E1202" s="154">
        <v>15000000</v>
      </c>
      <c r="F1202" s="154">
        <v>14132285.48</v>
      </c>
    </row>
    <row r="1203" spans="3:6">
      <c r="C1203" s="60" t="s">
        <v>1957</v>
      </c>
      <c r="D1203" s="154">
        <v>0</v>
      </c>
      <c r="E1203" s="154">
        <v>7800000</v>
      </c>
      <c r="F1203" s="154">
        <v>0</v>
      </c>
    </row>
    <row r="1204" spans="3:6">
      <c r="C1204" s="60" t="s">
        <v>1363</v>
      </c>
      <c r="D1204" s="154">
        <v>73507758</v>
      </c>
      <c r="E1204" s="154">
        <v>25204742</v>
      </c>
      <c r="F1204" s="154">
        <v>0</v>
      </c>
    </row>
    <row r="1205" spans="3:6">
      <c r="C1205" s="60" t="s">
        <v>1364</v>
      </c>
      <c r="D1205" s="154">
        <v>84027878</v>
      </c>
      <c r="E1205" s="154">
        <v>270851872</v>
      </c>
      <c r="F1205" s="154">
        <v>268822745</v>
      </c>
    </row>
    <row r="1206" spans="3:6">
      <c r="C1206" s="60" t="s">
        <v>1365</v>
      </c>
      <c r="D1206" s="154">
        <v>51610779</v>
      </c>
      <c r="E1206" s="154">
        <v>40000000</v>
      </c>
      <c r="F1206" s="154">
        <v>0</v>
      </c>
    </row>
    <row r="1207" spans="3:6">
      <c r="C1207" s="60" t="s">
        <v>1366</v>
      </c>
      <c r="D1207" s="154">
        <v>2542220</v>
      </c>
      <c r="E1207" s="154">
        <v>111689.92</v>
      </c>
      <c r="F1207" s="154">
        <v>0</v>
      </c>
    </row>
    <row r="1208" spans="3:6">
      <c r="C1208" s="60" t="s">
        <v>1367</v>
      </c>
      <c r="D1208" s="154">
        <v>2542220</v>
      </c>
      <c r="E1208" s="154">
        <v>111689.92</v>
      </c>
      <c r="F1208" s="154">
        <v>0</v>
      </c>
    </row>
    <row r="1209" spans="3:6">
      <c r="C1209" s="60" t="s">
        <v>1368</v>
      </c>
      <c r="D1209" s="154">
        <v>2523769</v>
      </c>
      <c r="E1209" s="154">
        <v>110805.28</v>
      </c>
      <c r="F1209" s="154">
        <v>0</v>
      </c>
    </row>
    <row r="1210" spans="3:6">
      <c r="C1210" s="60" t="s">
        <v>1369</v>
      </c>
      <c r="D1210" s="154">
        <v>6071992</v>
      </c>
      <c r="E1210" s="154">
        <v>113945.88</v>
      </c>
      <c r="F1210" s="154">
        <v>0</v>
      </c>
    </row>
    <row r="1211" spans="3:6">
      <c r="C1211" s="60" t="s">
        <v>1370</v>
      </c>
      <c r="D1211" s="154">
        <v>3689328</v>
      </c>
      <c r="E1211" s="154">
        <v>114053.23</v>
      </c>
      <c r="F1211" s="154">
        <v>0</v>
      </c>
    </row>
    <row r="1212" spans="3:6">
      <c r="C1212" s="60" t="s">
        <v>1371</v>
      </c>
      <c r="D1212" s="154">
        <v>3689328</v>
      </c>
      <c r="E1212" s="154">
        <v>114053.23</v>
      </c>
      <c r="F1212" s="154">
        <v>0</v>
      </c>
    </row>
    <row r="1213" spans="3:6">
      <c r="C1213" s="60" t="s">
        <v>1372</v>
      </c>
      <c r="D1213" s="154">
        <v>3689328</v>
      </c>
      <c r="E1213" s="154">
        <v>114053.23</v>
      </c>
      <c r="F1213" s="154">
        <v>0</v>
      </c>
    </row>
    <row r="1214" spans="3:6">
      <c r="C1214" s="60" t="s">
        <v>1373</v>
      </c>
      <c r="D1214" s="154">
        <v>2523767</v>
      </c>
      <c r="E1214" s="154">
        <v>110804.69</v>
      </c>
      <c r="F1214" s="154">
        <v>0</v>
      </c>
    </row>
    <row r="1215" spans="3:6">
      <c r="C1215" s="60" t="s">
        <v>1374</v>
      </c>
      <c r="D1215" s="154">
        <v>3689328</v>
      </c>
      <c r="E1215" s="154">
        <v>114053.23</v>
      </c>
      <c r="F1215" s="154">
        <v>0</v>
      </c>
    </row>
    <row r="1216" spans="3:6">
      <c r="C1216" s="60" t="s">
        <v>1375</v>
      </c>
      <c r="D1216" s="154">
        <v>3689328</v>
      </c>
      <c r="E1216" s="154">
        <v>114053.23</v>
      </c>
      <c r="F1216" s="154">
        <v>0</v>
      </c>
    </row>
    <row r="1217" spans="3:6">
      <c r="C1217" s="60" t="s">
        <v>1376</v>
      </c>
      <c r="D1217" s="154">
        <v>3689328</v>
      </c>
      <c r="E1217" s="154">
        <v>114053.23</v>
      </c>
      <c r="F1217" s="154">
        <v>0</v>
      </c>
    </row>
    <row r="1218" spans="3:6">
      <c r="C1218" s="60" t="s">
        <v>1377</v>
      </c>
      <c r="D1218" s="154">
        <v>1407491</v>
      </c>
      <c r="E1218" s="154">
        <v>107294</v>
      </c>
      <c r="F1218" s="154">
        <v>0</v>
      </c>
    </row>
    <row r="1219" spans="3:6">
      <c r="C1219" s="60" t="s">
        <v>1378</v>
      </c>
      <c r="D1219" s="154">
        <v>2113557</v>
      </c>
      <c r="E1219" s="154">
        <v>100</v>
      </c>
      <c r="F1219" s="154">
        <v>0</v>
      </c>
    </row>
    <row r="1220" spans="3:6">
      <c r="C1220" s="60" t="s">
        <v>1379</v>
      </c>
      <c r="D1220" s="154">
        <v>5103177</v>
      </c>
      <c r="E1220" s="154">
        <v>4887842</v>
      </c>
      <c r="F1220" s="154">
        <v>0</v>
      </c>
    </row>
    <row r="1221" spans="3:6">
      <c r="C1221" s="60" t="s">
        <v>1380</v>
      </c>
      <c r="D1221" s="154">
        <v>6071992</v>
      </c>
      <c r="E1221" s="154">
        <v>113945.88</v>
      </c>
      <c r="F1221" s="154">
        <v>0</v>
      </c>
    </row>
    <row r="1222" spans="3:6">
      <c r="C1222" s="60" t="s">
        <v>1381</v>
      </c>
      <c r="D1222" s="154">
        <v>3609752</v>
      </c>
      <c r="E1222" s="154">
        <v>111268.2</v>
      </c>
      <c r="F1222" s="154">
        <v>0</v>
      </c>
    </row>
    <row r="1223" spans="3:6">
      <c r="C1223" s="60" t="s">
        <v>1382</v>
      </c>
      <c r="D1223" s="154">
        <v>3689328</v>
      </c>
      <c r="E1223" s="154">
        <v>114053.23</v>
      </c>
      <c r="F1223" s="154">
        <v>0</v>
      </c>
    </row>
    <row r="1224" spans="3:6">
      <c r="C1224" s="60" t="s">
        <v>1383</v>
      </c>
      <c r="D1224" s="154">
        <v>59238928</v>
      </c>
      <c r="E1224" s="154">
        <v>49101627</v>
      </c>
      <c r="F1224" s="154">
        <v>49091663.280000001</v>
      </c>
    </row>
    <row r="1225" spans="3:6">
      <c r="C1225" s="60" t="s">
        <v>1384</v>
      </c>
      <c r="D1225" s="154">
        <v>92860473</v>
      </c>
      <c r="E1225" s="154">
        <v>72327988</v>
      </c>
      <c r="F1225" s="154">
        <v>72286709</v>
      </c>
    </row>
    <row r="1226" spans="3:6">
      <c r="C1226" s="60" t="s">
        <v>1385</v>
      </c>
      <c r="D1226" s="154">
        <v>3689328</v>
      </c>
      <c r="E1226" s="154">
        <v>3258659</v>
      </c>
      <c r="F1226" s="154">
        <v>2466913.7799999998</v>
      </c>
    </row>
    <row r="1227" spans="3:6">
      <c r="C1227" s="60" t="s">
        <v>1386</v>
      </c>
      <c r="D1227" s="154">
        <v>6071992</v>
      </c>
      <c r="E1227" s="154">
        <v>5425988</v>
      </c>
      <c r="F1227" s="154">
        <v>5139448.74</v>
      </c>
    </row>
    <row r="1228" spans="3:6">
      <c r="C1228" s="60" t="s">
        <v>1387</v>
      </c>
      <c r="D1228" s="154">
        <v>57592521</v>
      </c>
      <c r="E1228" s="154">
        <v>41038580</v>
      </c>
      <c r="F1228" s="154">
        <v>41035956</v>
      </c>
    </row>
    <row r="1229" spans="3:6">
      <c r="C1229" s="60" t="s">
        <v>1889</v>
      </c>
      <c r="D1229" s="154">
        <v>0</v>
      </c>
      <c r="E1229" s="154">
        <v>37857099</v>
      </c>
      <c r="F1229" s="154">
        <v>29810387.359999999</v>
      </c>
    </row>
    <row r="1230" spans="3:6">
      <c r="C1230" s="60" t="s">
        <v>1388</v>
      </c>
      <c r="D1230" s="154">
        <v>10000000</v>
      </c>
      <c r="E1230" s="154">
        <v>10000000</v>
      </c>
      <c r="F1230" s="154">
        <v>0</v>
      </c>
    </row>
    <row r="1231" spans="3:6">
      <c r="C1231" s="60" t="s">
        <v>1389</v>
      </c>
      <c r="D1231" s="154">
        <v>137438831</v>
      </c>
      <c r="E1231" s="154">
        <v>197445700</v>
      </c>
      <c r="F1231" s="154">
        <v>136820709.92000002</v>
      </c>
    </row>
    <row r="1232" spans="3:6">
      <c r="C1232" s="60" t="s">
        <v>1391</v>
      </c>
      <c r="D1232" s="154">
        <v>0</v>
      </c>
      <c r="E1232" s="154">
        <v>3210000</v>
      </c>
      <c r="F1232" s="154">
        <v>0</v>
      </c>
    </row>
    <row r="1233" spans="3:6">
      <c r="C1233" s="112" t="s">
        <v>324</v>
      </c>
      <c r="D1233" s="154">
        <v>240959936</v>
      </c>
      <c r="E1233" s="154">
        <v>81285878</v>
      </c>
      <c r="F1233" s="154">
        <v>50503325.159999996</v>
      </c>
    </row>
    <row r="1234" spans="3:6">
      <c r="C1234" s="60" t="s">
        <v>1390</v>
      </c>
      <c r="D1234" s="154">
        <v>207951833</v>
      </c>
      <c r="E1234" s="154">
        <v>49928180</v>
      </c>
      <c r="F1234" s="154">
        <v>22147719.149999999</v>
      </c>
    </row>
    <row r="1235" spans="3:6">
      <c r="C1235" s="60" t="s">
        <v>1391</v>
      </c>
      <c r="D1235" s="154">
        <v>33008103</v>
      </c>
      <c r="E1235" s="154">
        <v>31357698</v>
      </c>
      <c r="F1235" s="154">
        <v>28355606.010000002</v>
      </c>
    </row>
    <row r="1236" spans="3:6">
      <c r="C1236" s="112" t="s">
        <v>325</v>
      </c>
      <c r="D1236" s="154">
        <v>0</v>
      </c>
      <c r="E1236" s="154">
        <v>13394345</v>
      </c>
      <c r="F1236" s="154">
        <v>13394340.99</v>
      </c>
    </row>
    <row r="1237" spans="3:6">
      <c r="C1237" s="60" t="s">
        <v>1364</v>
      </c>
      <c r="D1237" s="154">
        <v>0</v>
      </c>
      <c r="E1237" s="154">
        <v>13394345</v>
      </c>
      <c r="F1237" s="154">
        <v>13394340.99</v>
      </c>
    </row>
    <row r="1238" spans="3:6">
      <c r="C1238" s="112" t="s">
        <v>326</v>
      </c>
      <c r="D1238" s="154">
        <v>3155500000</v>
      </c>
      <c r="E1238" s="154">
        <v>3155500000</v>
      </c>
      <c r="F1238" s="154">
        <v>1414482976.51</v>
      </c>
    </row>
    <row r="1239" spans="3:6">
      <c r="C1239" s="60" t="s">
        <v>1392</v>
      </c>
      <c r="D1239" s="154">
        <v>3155500000</v>
      </c>
      <c r="E1239" s="154">
        <v>3155500000</v>
      </c>
      <c r="F1239" s="154">
        <v>1414482976.51</v>
      </c>
    </row>
    <row r="1240" spans="3:6">
      <c r="C1240" s="68" t="s">
        <v>351</v>
      </c>
      <c r="D1240" s="170">
        <v>3391840772</v>
      </c>
      <c r="E1240" s="170">
        <v>4003964478.3000002</v>
      </c>
      <c r="F1240" s="170">
        <v>3214335638.2200007</v>
      </c>
    </row>
    <row r="1241" spans="3:6">
      <c r="C1241" s="112" t="s">
        <v>323</v>
      </c>
      <c r="D1241" s="154">
        <v>3044735772</v>
      </c>
      <c r="E1241" s="154">
        <v>3039859478.3000002</v>
      </c>
      <c r="F1241" s="154">
        <v>2588137261.1800008</v>
      </c>
    </row>
    <row r="1242" spans="3:6">
      <c r="C1242" s="60" t="s">
        <v>1393</v>
      </c>
      <c r="D1242" s="154">
        <v>100001</v>
      </c>
      <c r="E1242" s="154">
        <v>512000001</v>
      </c>
      <c r="F1242" s="154">
        <v>491415470.13</v>
      </c>
    </row>
    <row r="1243" spans="3:6">
      <c r="C1243" s="60" t="s">
        <v>1394</v>
      </c>
      <c r="D1243" s="154">
        <v>887087444</v>
      </c>
      <c r="E1243" s="154">
        <v>0</v>
      </c>
      <c r="F1243" s="154">
        <v>0</v>
      </c>
    </row>
    <row r="1244" spans="3:6">
      <c r="C1244" s="60" t="s">
        <v>1395</v>
      </c>
      <c r="D1244" s="154">
        <v>130146458</v>
      </c>
      <c r="E1244" s="154">
        <v>59978040</v>
      </c>
      <c r="F1244" s="154">
        <v>11981638.99</v>
      </c>
    </row>
    <row r="1245" spans="3:6">
      <c r="C1245" s="60" t="s">
        <v>1396</v>
      </c>
      <c r="D1245" s="154">
        <v>0</v>
      </c>
      <c r="E1245" s="154">
        <v>56572768</v>
      </c>
      <c r="F1245" s="154">
        <v>44572767.579999998</v>
      </c>
    </row>
    <row r="1246" spans="3:6">
      <c r="C1246" s="60" t="s">
        <v>1976</v>
      </c>
      <c r="D1246" s="154">
        <v>0</v>
      </c>
      <c r="E1246" s="154">
        <v>10968573.09</v>
      </c>
      <c r="F1246" s="154">
        <v>9873276.2200000007</v>
      </c>
    </row>
    <row r="1247" spans="3:6">
      <c r="C1247" s="60" t="s">
        <v>1397</v>
      </c>
      <c r="D1247" s="154">
        <v>11196288</v>
      </c>
      <c r="E1247" s="154">
        <v>0</v>
      </c>
      <c r="F1247" s="154">
        <v>0</v>
      </c>
    </row>
    <row r="1248" spans="3:6">
      <c r="C1248" s="60" t="s">
        <v>1398</v>
      </c>
      <c r="D1248" s="154">
        <v>16077858</v>
      </c>
      <c r="E1248" s="154">
        <v>16077858</v>
      </c>
      <c r="F1248" s="154">
        <v>0</v>
      </c>
    </row>
    <row r="1249" spans="3:6">
      <c r="C1249" s="60" t="s">
        <v>1399</v>
      </c>
      <c r="D1249" s="154">
        <v>3492752</v>
      </c>
      <c r="E1249" s="154">
        <v>0</v>
      </c>
      <c r="F1249" s="154">
        <v>0</v>
      </c>
    </row>
    <row r="1250" spans="3:6">
      <c r="C1250" s="60" t="s">
        <v>1400</v>
      </c>
      <c r="D1250" s="154">
        <v>3835091</v>
      </c>
      <c r="E1250" s="154">
        <v>3835091</v>
      </c>
      <c r="F1250" s="154">
        <v>3402857.55</v>
      </c>
    </row>
    <row r="1251" spans="3:6">
      <c r="C1251" s="60" t="s">
        <v>1401</v>
      </c>
      <c r="D1251" s="154">
        <v>2783204</v>
      </c>
      <c r="E1251" s="154">
        <v>2783204</v>
      </c>
      <c r="F1251" s="154">
        <v>2633104</v>
      </c>
    </row>
    <row r="1252" spans="3:6">
      <c r="C1252" s="60" t="s">
        <v>1402</v>
      </c>
      <c r="D1252" s="154">
        <v>1521692</v>
      </c>
      <c r="E1252" s="154">
        <v>1521692</v>
      </c>
      <c r="F1252" s="154">
        <v>0</v>
      </c>
    </row>
    <row r="1253" spans="3:6">
      <c r="C1253" s="60" t="s">
        <v>1403</v>
      </c>
      <c r="D1253" s="154">
        <v>10000000</v>
      </c>
      <c r="E1253" s="154">
        <v>10000000</v>
      </c>
      <c r="F1253" s="154">
        <v>8593594.4900000002</v>
      </c>
    </row>
    <row r="1254" spans="3:6">
      <c r="C1254" s="60" t="s">
        <v>1404</v>
      </c>
      <c r="D1254" s="154">
        <v>0</v>
      </c>
      <c r="E1254" s="154">
        <v>5874389.9800000004</v>
      </c>
      <c r="F1254" s="154">
        <v>5873979.1100000003</v>
      </c>
    </row>
    <row r="1255" spans="3:6">
      <c r="C1255" s="60" t="s">
        <v>1405</v>
      </c>
      <c r="D1255" s="154">
        <v>75000000</v>
      </c>
      <c r="E1255" s="154">
        <v>103243324.42</v>
      </c>
      <c r="F1255" s="154">
        <v>76036455.939999998</v>
      </c>
    </row>
    <row r="1256" spans="3:6">
      <c r="C1256" s="60" t="s">
        <v>1406</v>
      </c>
      <c r="D1256" s="154">
        <v>131058</v>
      </c>
      <c r="E1256" s="154">
        <v>0</v>
      </c>
      <c r="F1256" s="154">
        <v>0</v>
      </c>
    </row>
    <row r="1257" spans="3:6">
      <c r="C1257" s="60" t="s">
        <v>1407</v>
      </c>
      <c r="D1257" s="154">
        <v>50250419</v>
      </c>
      <c r="E1257" s="154">
        <v>37430848</v>
      </c>
      <c r="F1257" s="154">
        <v>37336793.980000004</v>
      </c>
    </row>
    <row r="1258" spans="3:6">
      <c r="C1258" s="60" t="s">
        <v>1408</v>
      </c>
      <c r="D1258" s="154">
        <v>45904305</v>
      </c>
      <c r="E1258" s="154">
        <v>31019151</v>
      </c>
      <c r="F1258" s="154">
        <v>30968322.100000001</v>
      </c>
    </row>
    <row r="1259" spans="3:6">
      <c r="C1259" s="60" t="s">
        <v>1409</v>
      </c>
      <c r="D1259" s="154">
        <v>70496679</v>
      </c>
      <c r="E1259" s="154">
        <v>67394327</v>
      </c>
      <c r="F1259" s="154">
        <v>43157545.740000002</v>
      </c>
    </row>
    <row r="1260" spans="3:6">
      <c r="C1260" s="60" t="s">
        <v>1410</v>
      </c>
      <c r="D1260" s="154">
        <v>9261623</v>
      </c>
      <c r="E1260" s="154">
        <v>4813480</v>
      </c>
      <c r="F1260" s="154">
        <v>0</v>
      </c>
    </row>
    <row r="1261" spans="3:6">
      <c r="C1261" s="60" t="s">
        <v>1411</v>
      </c>
      <c r="D1261" s="154">
        <v>0</v>
      </c>
      <c r="E1261" s="154">
        <v>866541.69</v>
      </c>
      <c r="F1261" s="154">
        <v>0</v>
      </c>
    </row>
    <row r="1262" spans="3:6">
      <c r="C1262" s="60" t="s">
        <v>1890</v>
      </c>
      <c r="D1262" s="154">
        <v>0</v>
      </c>
      <c r="E1262" s="154">
        <v>1519020</v>
      </c>
      <c r="F1262" s="154">
        <v>0</v>
      </c>
    </row>
    <row r="1263" spans="3:6">
      <c r="C1263" s="60" t="s">
        <v>1412</v>
      </c>
      <c r="D1263" s="154">
        <v>92033458</v>
      </c>
      <c r="E1263" s="154">
        <v>73495330</v>
      </c>
      <c r="F1263" s="154">
        <v>73493024.299999997</v>
      </c>
    </row>
    <row r="1264" spans="3:6">
      <c r="C1264" s="60" t="s">
        <v>1413</v>
      </c>
      <c r="D1264" s="154">
        <v>811151</v>
      </c>
      <c r="E1264" s="154">
        <v>595816</v>
      </c>
      <c r="F1264" s="154">
        <v>0</v>
      </c>
    </row>
    <row r="1265" spans="3:6">
      <c r="C1265" s="60" t="s">
        <v>1414</v>
      </c>
      <c r="D1265" s="154">
        <v>38549089</v>
      </c>
      <c r="E1265" s="154">
        <v>22836969</v>
      </c>
      <c r="F1265" s="154">
        <v>22795752.369999997</v>
      </c>
    </row>
    <row r="1266" spans="3:6">
      <c r="C1266" s="60" t="s">
        <v>1415</v>
      </c>
      <c r="D1266" s="154">
        <v>121446905</v>
      </c>
      <c r="E1266" s="154">
        <v>2826339</v>
      </c>
      <c r="F1266" s="154">
        <v>0</v>
      </c>
    </row>
    <row r="1267" spans="3:6">
      <c r="C1267" s="60" t="s">
        <v>1416</v>
      </c>
      <c r="D1267" s="154">
        <v>811351</v>
      </c>
      <c r="E1267" s="154">
        <v>596016</v>
      </c>
      <c r="F1267" s="154">
        <v>0</v>
      </c>
    </row>
    <row r="1268" spans="3:6">
      <c r="C1268" s="60" t="s">
        <v>1417</v>
      </c>
      <c r="D1268" s="154">
        <v>72982996</v>
      </c>
      <c r="E1268" s="154">
        <v>253733897</v>
      </c>
      <c r="F1268" s="154">
        <v>247547876.24000001</v>
      </c>
    </row>
    <row r="1269" spans="3:6">
      <c r="C1269" s="60" t="s">
        <v>1418</v>
      </c>
      <c r="D1269" s="154">
        <v>2047022</v>
      </c>
      <c r="E1269" s="154">
        <v>1401018</v>
      </c>
      <c r="F1269" s="154">
        <v>0</v>
      </c>
    </row>
    <row r="1270" spans="3:6">
      <c r="C1270" s="60" t="s">
        <v>1419</v>
      </c>
      <c r="D1270" s="154">
        <v>24381867</v>
      </c>
      <c r="E1270" s="154">
        <v>7381867</v>
      </c>
      <c r="F1270" s="154">
        <v>0</v>
      </c>
    </row>
    <row r="1271" spans="3:6">
      <c r="C1271" s="60" t="s">
        <v>1420</v>
      </c>
      <c r="D1271" s="154">
        <v>93836919</v>
      </c>
      <c r="E1271" s="154">
        <v>25296473</v>
      </c>
      <c r="F1271" s="154">
        <v>10231818.77</v>
      </c>
    </row>
    <row r="1272" spans="3:6">
      <c r="C1272" s="60" t="s">
        <v>1421</v>
      </c>
      <c r="D1272" s="154">
        <v>787856</v>
      </c>
      <c r="E1272" s="154">
        <v>114504</v>
      </c>
      <c r="F1272" s="154">
        <v>0</v>
      </c>
    </row>
    <row r="1273" spans="3:6">
      <c r="C1273" s="60" t="s">
        <v>1422</v>
      </c>
      <c r="D1273" s="154">
        <v>28490997</v>
      </c>
      <c r="E1273" s="154">
        <v>21065416</v>
      </c>
      <c r="F1273" s="154">
        <v>21065416</v>
      </c>
    </row>
    <row r="1274" spans="3:6">
      <c r="C1274" s="60" t="s">
        <v>1423</v>
      </c>
      <c r="D1274" s="154">
        <v>1578136</v>
      </c>
      <c r="E1274" s="154">
        <v>103272</v>
      </c>
      <c r="F1274" s="154">
        <v>0</v>
      </c>
    </row>
    <row r="1275" spans="3:6">
      <c r="C1275" s="60" t="s">
        <v>1424</v>
      </c>
      <c r="D1275" s="154">
        <v>681879</v>
      </c>
      <c r="E1275" s="154">
        <v>530361</v>
      </c>
      <c r="F1275" s="154">
        <v>0</v>
      </c>
    </row>
    <row r="1276" spans="3:6">
      <c r="C1276" s="60" t="s">
        <v>1425</v>
      </c>
      <c r="D1276" s="154">
        <v>861339</v>
      </c>
      <c r="E1276" s="154">
        <v>0</v>
      </c>
      <c r="F1276" s="154">
        <v>0</v>
      </c>
    </row>
    <row r="1277" spans="3:6">
      <c r="C1277" s="60" t="s">
        <v>1426</v>
      </c>
      <c r="D1277" s="154">
        <v>21532897</v>
      </c>
      <c r="E1277" s="154">
        <v>10107303</v>
      </c>
      <c r="F1277" s="154">
        <v>0</v>
      </c>
    </row>
    <row r="1278" spans="3:6">
      <c r="C1278" s="60" t="s">
        <v>1427</v>
      </c>
      <c r="D1278" s="154">
        <v>1375936</v>
      </c>
      <c r="E1278" s="154">
        <v>104454</v>
      </c>
      <c r="F1278" s="154">
        <v>0</v>
      </c>
    </row>
    <row r="1279" spans="3:6">
      <c r="C1279" s="60" t="s">
        <v>1428</v>
      </c>
      <c r="D1279" s="154">
        <v>61878395</v>
      </c>
      <c r="E1279" s="154">
        <v>82915342</v>
      </c>
      <c r="F1279" s="154">
        <v>42550179.960000001</v>
      </c>
    </row>
    <row r="1280" spans="3:6">
      <c r="C1280" s="60" t="s">
        <v>1429</v>
      </c>
      <c r="D1280" s="154">
        <v>2658544</v>
      </c>
      <c r="E1280" s="154">
        <v>2012540</v>
      </c>
      <c r="F1280" s="154">
        <v>0</v>
      </c>
    </row>
    <row r="1281" spans="3:6">
      <c r="C1281" s="60" t="s">
        <v>1430</v>
      </c>
      <c r="D1281" s="154">
        <v>9413897</v>
      </c>
      <c r="E1281" s="154">
        <v>141592795.73000002</v>
      </c>
      <c r="F1281" s="154">
        <v>107228649.79000001</v>
      </c>
    </row>
    <row r="1282" spans="3:6">
      <c r="C1282" s="60" t="s">
        <v>1431</v>
      </c>
      <c r="D1282" s="154">
        <v>2658544</v>
      </c>
      <c r="E1282" s="154">
        <v>138258.07</v>
      </c>
      <c r="F1282" s="154">
        <v>0</v>
      </c>
    </row>
    <row r="1283" spans="3:6">
      <c r="C1283" s="60" t="s">
        <v>1891</v>
      </c>
      <c r="D1283" s="154">
        <v>0</v>
      </c>
      <c r="E1283" s="154">
        <v>42623689</v>
      </c>
      <c r="F1283" s="154">
        <v>36971553.090000004</v>
      </c>
    </row>
    <row r="1284" spans="3:6">
      <c r="C1284" s="60" t="s">
        <v>1432</v>
      </c>
      <c r="D1284" s="154">
        <v>4988020</v>
      </c>
      <c r="E1284" s="154">
        <v>7534477.0599999996</v>
      </c>
      <c r="F1284" s="154">
        <v>7534476.4199999999</v>
      </c>
    </row>
    <row r="1285" spans="3:6">
      <c r="C1285" s="60" t="s">
        <v>1433</v>
      </c>
      <c r="D1285" s="154">
        <v>1366852</v>
      </c>
      <c r="E1285" s="154">
        <v>720848</v>
      </c>
      <c r="F1285" s="154">
        <v>0</v>
      </c>
    </row>
    <row r="1286" spans="3:6">
      <c r="C1286" s="60" t="s">
        <v>1434</v>
      </c>
      <c r="D1286" s="154">
        <v>250000000</v>
      </c>
      <c r="E1286" s="154">
        <v>127877802.01000001</v>
      </c>
      <c r="F1286" s="154">
        <v>118317329.01000001</v>
      </c>
    </row>
    <row r="1287" spans="3:6">
      <c r="C1287" s="60" t="s">
        <v>1435</v>
      </c>
      <c r="D1287" s="154">
        <v>1173513</v>
      </c>
      <c r="E1287" s="154">
        <v>312174</v>
      </c>
      <c r="F1287" s="154">
        <v>0</v>
      </c>
    </row>
    <row r="1288" spans="3:6">
      <c r="C1288" s="60" t="s">
        <v>1436</v>
      </c>
      <c r="D1288" s="154">
        <v>334551</v>
      </c>
      <c r="E1288" s="154">
        <v>119216</v>
      </c>
      <c r="F1288" s="154">
        <v>0</v>
      </c>
    </row>
    <row r="1289" spans="3:6">
      <c r="C1289" s="60" t="s">
        <v>1437</v>
      </c>
      <c r="D1289" s="154">
        <v>926225</v>
      </c>
      <c r="E1289" s="154">
        <v>280221</v>
      </c>
      <c r="F1289" s="154">
        <v>0</v>
      </c>
    </row>
    <row r="1290" spans="3:6">
      <c r="C1290" s="60" t="s">
        <v>1438</v>
      </c>
      <c r="D1290" s="154">
        <v>7299770</v>
      </c>
      <c r="E1290" s="154">
        <v>103036.68</v>
      </c>
      <c r="F1290" s="154">
        <v>0</v>
      </c>
    </row>
    <row r="1291" spans="3:6">
      <c r="C1291" s="60" t="s">
        <v>1439</v>
      </c>
      <c r="D1291" s="154">
        <v>5047821</v>
      </c>
      <c r="E1291" s="154">
        <v>101482.54</v>
      </c>
      <c r="F1291" s="154">
        <v>0</v>
      </c>
    </row>
    <row r="1292" spans="3:6">
      <c r="C1292" s="60" t="s">
        <v>1440</v>
      </c>
      <c r="D1292" s="154">
        <v>2423798</v>
      </c>
      <c r="E1292" s="154">
        <v>497784</v>
      </c>
      <c r="F1292" s="154">
        <v>0</v>
      </c>
    </row>
    <row r="1293" spans="3:6">
      <c r="C1293" s="60" t="s">
        <v>1441</v>
      </c>
      <c r="D1293" s="154">
        <v>12177968</v>
      </c>
      <c r="E1293" s="154">
        <v>115319.92</v>
      </c>
      <c r="F1293" s="154">
        <v>0</v>
      </c>
    </row>
    <row r="1294" spans="3:6">
      <c r="C1294" s="60" t="s">
        <v>1442</v>
      </c>
      <c r="D1294" s="154">
        <v>1307788</v>
      </c>
      <c r="E1294" s="154">
        <v>109245</v>
      </c>
      <c r="F1294" s="154">
        <v>0</v>
      </c>
    </row>
    <row r="1295" spans="3:6">
      <c r="C1295" s="60" t="s">
        <v>1443</v>
      </c>
      <c r="D1295" s="154">
        <v>2419653</v>
      </c>
      <c r="E1295" s="154">
        <v>106419</v>
      </c>
      <c r="F1295" s="154">
        <v>0</v>
      </c>
    </row>
    <row r="1296" spans="3:6">
      <c r="C1296" s="60" t="s">
        <v>1444</v>
      </c>
      <c r="D1296" s="154">
        <v>0</v>
      </c>
      <c r="E1296" s="154">
        <v>30058606</v>
      </c>
      <c r="F1296" s="154">
        <v>20979037.280000001</v>
      </c>
    </row>
    <row r="1297" spans="3:6">
      <c r="C1297" s="60" t="s">
        <v>1445</v>
      </c>
      <c r="D1297" s="154">
        <v>1523118</v>
      </c>
      <c r="E1297" s="154">
        <v>109245</v>
      </c>
      <c r="F1297" s="154">
        <v>0</v>
      </c>
    </row>
    <row r="1298" spans="3:6">
      <c r="C1298" s="60" t="s">
        <v>1446</v>
      </c>
      <c r="D1298" s="154">
        <v>0</v>
      </c>
      <c r="E1298" s="154">
        <v>24497216</v>
      </c>
      <c r="F1298" s="154">
        <v>24497200</v>
      </c>
    </row>
    <row r="1299" spans="3:6">
      <c r="C1299" s="60" t="s">
        <v>1447</v>
      </c>
      <c r="D1299" s="154">
        <v>1523118</v>
      </c>
      <c r="E1299" s="154">
        <v>109245</v>
      </c>
      <c r="F1299" s="154">
        <v>0</v>
      </c>
    </row>
    <row r="1300" spans="3:6">
      <c r="C1300" s="60" t="s">
        <v>1448</v>
      </c>
      <c r="D1300" s="154">
        <v>1493665</v>
      </c>
      <c r="E1300" s="154">
        <v>102266</v>
      </c>
      <c r="F1300" s="154">
        <v>0</v>
      </c>
    </row>
    <row r="1301" spans="3:6">
      <c r="C1301" s="60" t="s">
        <v>1449</v>
      </c>
      <c r="D1301" s="154">
        <v>2413782</v>
      </c>
      <c r="E1301" s="154">
        <v>106067</v>
      </c>
      <c r="F1301" s="154">
        <v>0</v>
      </c>
    </row>
    <row r="1302" spans="3:6">
      <c r="C1302" s="60" t="s">
        <v>1450</v>
      </c>
      <c r="D1302" s="154">
        <v>1493665</v>
      </c>
      <c r="E1302" s="154">
        <v>102266</v>
      </c>
      <c r="F1302" s="154">
        <v>0</v>
      </c>
    </row>
    <row r="1303" spans="3:6">
      <c r="C1303" s="60" t="s">
        <v>1451</v>
      </c>
      <c r="D1303" s="154">
        <v>2731352</v>
      </c>
      <c r="E1303" s="154">
        <v>100.47</v>
      </c>
      <c r="F1303" s="154">
        <v>0</v>
      </c>
    </row>
    <row r="1304" spans="3:6">
      <c r="C1304" s="60" t="s">
        <v>1452</v>
      </c>
      <c r="D1304" s="154">
        <v>1665477</v>
      </c>
      <c r="E1304" s="154">
        <v>111133</v>
      </c>
      <c r="F1304" s="154">
        <v>0</v>
      </c>
    </row>
    <row r="1305" spans="3:6">
      <c r="C1305" s="60" t="s">
        <v>1453</v>
      </c>
      <c r="D1305" s="154">
        <v>1000000</v>
      </c>
      <c r="E1305" s="154">
        <v>1700000</v>
      </c>
      <c r="F1305" s="154">
        <v>0</v>
      </c>
    </row>
    <row r="1306" spans="3:6">
      <c r="C1306" s="60" t="s">
        <v>1454</v>
      </c>
      <c r="D1306" s="154">
        <v>23000000</v>
      </c>
      <c r="E1306" s="154">
        <v>34220600</v>
      </c>
      <c r="F1306" s="154">
        <v>13785085.85</v>
      </c>
    </row>
    <row r="1307" spans="3:6">
      <c r="C1307" s="60" t="s">
        <v>1455</v>
      </c>
      <c r="D1307" s="154">
        <v>1665477</v>
      </c>
      <c r="E1307" s="154">
        <v>111133</v>
      </c>
      <c r="F1307" s="154">
        <v>0</v>
      </c>
    </row>
    <row r="1308" spans="3:6">
      <c r="C1308" s="60" t="s">
        <v>1456</v>
      </c>
      <c r="D1308" s="154">
        <v>1880812</v>
      </c>
      <c r="E1308" s="154">
        <v>111133</v>
      </c>
      <c r="F1308" s="154">
        <v>0</v>
      </c>
    </row>
    <row r="1309" spans="3:6">
      <c r="C1309" s="60" t="s">
        <v>1457</v>
      </c>
      <c r="D1309" s="154">
        <v>2420044</v>
      </c>
      <c r="E1309" s="154">
        <v>106443</v>
      </c>
      <c r="F1309" s="154">
        <v>0</v>
      </c>
    </row>
    <row r="1310" spans="3:6">
      <c r="C1310" s="60" t="s">
        <v>1458</v>
      </c>
      <c r="D1310" s="154">
        <v>2420044</v>
      </c>
      <c r="E1310" s="154">
        <v>106443</v>
      </c>
      <c r="F1310" s="154">
        <v>0</v>
      </c>
    </row>
    <row r="1311" spans="3:6">
      <c r="C1311" s="60" t="s">
        <v>1459</v>
      </c>
      <c r="D1311" s="154">
        <v>105000000</v>
      </c>
      <c r="E1311" s="154">
        <v>113864441</v>
      </c>
      <c r="F1311" s="154">
        <v>86935251.810000002</v>
      </c>
    </row>
    <row r="1312" spans="3:6">
      <c r="C1312" s="60" t="s">
        <v>1460</v>
      </c>
      <c r="D1312" s="154">
        <v>1378176</v>
      </c>
      <c r="E1312" s="154">
        <v>104655</v>
      </c>
      <c r="F1312" s="154">
        <v>0</v>
      </c>
    </row>
    <row r="1313" spans="3:6">
      <c r="C1313" s="60" t="s">
        <v>1461</v>
      </c>
      <c r="D1313" s="154">
        <v>1641497</v>
      </c>
      <c r="E1313" s="154">
        <v>1210828</v>
      </c>
      <c r="F1313" s="154">
        <v>0</v>
      </c>
    </row>
    <row r="1314" spans="3:6">
      <c r="C1314" s="60" t="s">
        <v>1462</v>
      </c>
      <c r="D1314" s="154">
        <v>1991636</v>
      </c>
      <c r="E1314" s="154">
        <v>1345632</v>
      </c>
      <c r="F1314" s="154">
        <v>1345600</v>
      </c>
    </row>
    <row r="1315" spans="3:6">
      <c r="C1315" s="60" t="s">
        <v>1463</v>
      </c>
      <c r="D1315" s="154">
        <v>1991636</v>
      </c>
      <c r="E1315" s="154">
        <v>5650636</v>
      </c>
      <c r="F1315" s="154">
        <v>5303240.1900000004</v>
      </c>
    </row>
    <row r="1316" spans="3:6">
      <c r="C1316" s="60" t="s">
        <v>1464</v>
      </c>
      <c r="D1316" s="154">
        <v>466982</v>
      </c>
      <c r="E1316" s="154">
        <v>2533647</v>
      </c>
      <c r="F1316" s="154">
        <v>2307973.27</v>
      </c>
    </row>
    <row r="1317" spans="3:6">
      <c r="C1317" s="60" t="s">
        <v>1465</v>
      </c>
      <c r="D1317" s="154">
        <v>646004</v>
      </c>
      <c r="E1317" s="154">
        <v>0</v>
      </c>
      <c r="F1317" s="154">
        <v>0</v>
      </c>
    </row>
    <row r="1318" spans="3:6">
      <c r="C1318" s="60" t="s">
        <v>1466</v>
      </c>
      <c r="D1318" s="154">
        <v>36345632</v>
      </c>
      <c r="E1318" s="154">
        <v>36100632</v>
      </c>
      <c r="F1318" s="154">
        <v>5303238.76</v>
      </c>
    </row>
    <row r="1319" spans="3:6">
      <c r="C1319" s="60" t="s">
        <v>1467</v>
      </c>
      <c r="D1319" s="154">
        <v>1230541</v>
      </c>
      <c r="E1319" s="154">
        <v>2505206</v>
      </c>
      <c r="F1319" s="154">
        <v>2001504.74</v>
      </c>
    </row>
    <row r="1320" spans="3:6">
      <c r="C1320" s="60" t="s">
        <v>1468</v>
      </c>
      <c r="D1320" s="154">
        <v>2654072</v>
      </c>
      <c r="E1320" s="154">
        <v>5008068</v>
      </c>
      <c r="F1320" s="154">
        <v>4522964.96</v>
      </c>
    </row>
    <row r="1321" spans="3:6">
      <c r="C1321" s="60" t="s">
        <v>1469</v>
      </c>
      <c r="D1321" s="154">
        <v>2654072</v>
      </c>
      <c r="E1321" s="154">
        <v>5653868</v>
      </c>
      <c r="F1321" s="154">
        <v>4522964.96</v>
      </c>
    </row>
    <row r="1322" spans="3:6">
      <c r="C1322" s="60" t="s">
        <v>1905</v>
      </c>
      <c r="D1322" s="154">
        <v>0</v>
      </c>
      <c r="E1322" s="154">
        <v>1899224</v>
      </c>
      <c r="F1322" s="154">
        <v>0</v>
      </c>
    </row>
    <row r="1323" spans="3:6">
      <c r="C1323" s="60" t="s">
        <v>1470</v>
      </c>
      <c r="D1323" s="154">
        <v>1375936</v>
      </c>
      <c r="E1323" s="154">
        <v>1160601</v>
      </c>
      <c r="F1323" s="154">
        <v>0</v>
      </c>
    </row>
    <row r="1324" spans="3:6">
      <c r="C1324" s="60" t="s">
        <v>1471</v>
      </c>
      <c r="D1324" s="154">
        <v>0</v>
      </c>
      <c r="E1324" s="154">
        <v>5499999.6399999997</v>
      </c>
      <c r="F1324" s="154">
        <v>3889282.18</v>
      </c>
    </row>
    <row r="1325" spans="3:6">
      <c r="C1325" s="60" t="s">
        <v>1472</v>
      </c>
      <c r="D1325" s="154">
        <v>2309159</v>
      </c>
      <c r="E1325" s="154">
        <v>4859071</v>
      </c>
      <c r="F1325" s="154">
        <v>4851892.84</v>
      </c>
    </row>
    <row r="1326" spans="3:6">
      <c r="C1326" s="60" t="s">
        <v>1473</v>
      </c>
      <c r="D1326" s="154">
        <v>2654072</v>
      </c>
      <c r="E1326" s="154">
        <v>8000000</v>
      </c>
      <c r="F1326" s="154">
        <v>5161825.04</v>
      </c>
    </row>
    <row r="1327" spans="3:6">
      <c r="C1327" s="60" t="s">
        <v>1474</v>
      </c>
      <c r="D1327" s="154">
        <v>215335</v>
      </c>
      <c r="E1327" s="154">
        <v>0</v>
      </c>
      <c r="F1327" s="154">
        <v>0</v>
      </c>
    </row>
    <row r="1328" spans="3:6">
      <c r="C1328" s="60" t="s">
        <v>1475</v>
      </c>
      <c r="D1328" s="154">
        <v>2654072</v>
      </c>
      <c r="E1328" s="154">
        <v>2008068</v>
      </c>
      <c r="F1328" s="154">
        <v>0</v>
      </c>
    </row>
    <row r="1329" spans="3:6">
      <c r="C1329" s="60" t="s">
        <v>1476</v>
      </c>
      <c r="D1329" s="154">
        <v>18377817</v>
      </c>
      <c r="E1329" s="154">
        <v>458926</v>
      </c>
      <c r="F1329" s="154">
        <v>0</v>
      </c>
    </row>
    <row r="1330" spans="3:6">
      <c r="C1330" s="60" t="s">
        <v>1477</v>
      </c>
      <c r="D1330" s="154">
        <v>2654072</v>
      </c>
      <c r="E1330" s="154">
        <v>1666796</v>
      </c>
      <c r="F1330" s="154">
        <v>1293436.6499999999</v>
      </c>
    </row>
    <row r="1331" spans="3:6">
      <c r="C1331" s="60" t="s">
        <v>1478</v>
      </c>
      <c r="D1331" s="154">
        <v>1375936</v>
      </c>
      <c r="E1331" s="154">
        <v>1160601</v>
      </c>
      <c r="F1331" s="154">
        <v>0</v>
      </c>
    </row>
    <row r="1332" spans="3:6">
      <c r="C1332" s="60" t="s">
        <v>1479</v>
      </c>
      <c r="D1332" s="154">
        <v>85248595</v>
      </c>
      <c r="E1332" s="154">
        <v>228800880</v>
      </c>
      <c r="F1332" s="154">
        <v>214687479.15000001</v>
      </c>
    </row>
    <row r="1333" spans="3:6">
      <c r="C1333" s="60" t="s">
        <v>1480</v>
      </c>
      <c r="D1333" s="154">
        <v>2654072</v>
      </c>
      <c r="E1333" s="154">
        <v>2008068</v>
      </c>
      <c r="F1333" s="154">
        <v>1606399.69</v>
      </c>
    </row>
    <row r="1334" spans="3:6">
      <c r="C1334" s="60" t="s">
        <v>1481</v>
      </c>
      <c r="D1334" s="154">
        <v>1312634</v>
      </c>
      <c r="E1334" s="154">
        <v>109730</v>
      </c>
      <c r="F1334" s="154">
        <v>0</v>
      </c>
    </row>
    <row r="1335" spans="3:6">
      <c r="C1335" s="60" t="s">
        <v>1482</v>
      </c>
      <c r="D1335" s="154">
        <v>2445396</v>
      </c>
      <c r="E1335" s="154">
        <v>449848</v>
      </c>
      <c r="F1335" s="154">
        <v>0</v>
      </c>
    </row>
    <row r="1336" spans="3:6">
      <c r="C1336" s="60" t="s">
        <v>1483</v>
      </c>
      <c r="D1336" s="154">
        <v>2445396</v>
      </c>
      <c r="E1336" s="154">
        <v>449848</v>
      </c>
      <c r="F1336" s="154">
        <v>0</v>
      </c>
    </row>
    <row r="1337" spans="3:6">
      <c r="C1337" s="60" t="s">
        <v>1484</v>
      </c>
      <c r="D1337" s="154">
        <v>21704683</v>
      </c>
      <c r="E1337" s="154">
        <v>2000000</v>
      </c>
      <c r="F1337" s="154">
        <v>0</v>
      </c>
    </row>
    <row r="1338" spans="3:6">
      <c r="C1338" s="60" t="s">
        <v>1485</v>
      </c>
      <c r="D1338" s="154">
        <v>2445396</v>
      </c>
      <c r="E1338" s="154">
        <v>449848</v>
      </c>
      <c r="F1338" s="154">
        <v>0</v>
      </c>
    </row>
    <row r="1339" spans="3:6">
      <c r="C1339" s="60" t="s">
        <v>1486</v>
      </c>
      <c r="D1339" s="154">
        <v>2454667</v>
      </c>
      <c r="E1339" s="154">
        <v>1808663</v>
      </c>
      <c r="F1339" s="154">
        <v>0</v>
      </c>
    </row>
    <row r="1340" spans="3:6">
      <c r="C1340" s="60" t="s">
        <v>1487</v>
      </c>
      <c r="D1340" s="154">
        <v>1284813</v>
      </c>
      <c r="E1340" s="154">
        <v>106948</v>
      </c>
      <c r="F1340" s="154">
        <v>0</v>
      </c>
    </row>
    <row r="1341" spans="3:6">
      <c r="C1341" s="60" t="s">
        <v>1488</v>
      </c>
      <c r="D1341" s="154">
        <v>2454667</v>
      </c>
      <c r="E1341" s="154">
        <v>108520</v>
      </c>
      <c r="F1341" s="154">
        <v>0</v>
      </c>
    </row>
    <row r="1342" spans="3:6">
      <c r="C1342" s="60" t="s">
        <v>1489</v>
      </c>
      <c r="D1342" s="154">
        <v>0</v>
      </c>
      <c r="E1342" s="154">
        <v>650000000</v>
      </c>
      <c r="F1342" s="154">
        <v>649936490.73000002</v>
      </c>
    </row>
    <row r="1343" spans="3:6">
      <c r="C1343" s="60" t="s">
        <v>1490</v>
      </c>
      <c r="D1343" s="154">
        <v>496723</v>
      </c>
      <c r="E1343" s="154">
        <v>100</v>
      </c>
      <c r="F1343" s="154">
        <v>0</v>
      </c>
    </row>
    <row r="1344" spans="3:6">
      <c r="C1344" s="60" t="s">
        <v>1491</v>
      </c>
      <c r="D1344" s="154">
        <v>474875</v>
      </c>
      <c r="E1344" s="154">
        <v>2559540</v>
      </c>
      <c r="F1344" s="154">
        <v>2024325.28</v>
      </c>
    </row>
    <row r="1345" spans="3:6">
      <c r="C1345" s="60" t="s">
        <v>1492</v>
      </c>
      <c r="D1345" s="154">
        <v>60378413</v>
      </c>
      <c r="E1345" s="154">
        <v>33768431</v>
      </c>
      <c r="F1345" s="154">
        <v>33731322.730000004</v>
      </c>
    </row>
    <row r="1346" spans="3:6">
      <c r="C1346" s="60" t="s">
        <v>1493</v>
      </c>
      <c r="D1346" s="154">
        <v>496723</v>
      </c>
      <c r="E1346" s="154">
        <v>3766054</v>
      </c>
      <c r="F1346" s="154">
        <v>2962580.3</v>
      </c>
    </row>
    <row r="1347" spans="3:6">
      <c r="C1347" s="60" t="s">
        <v>1494</v>
      </c>
      <c r="D1347" s="154">
        <v>306326996</v>
      </c>
      <c r="E1347" s="154">
        <v>37255563</v>
      </c>
      <c r="F1347" s="154">
        <v>37255562.380000003</v>
      </c>
    </row>
    <row r="1348" spans="3:6">
      <c r="C1348" s="60" t="s">
        <v>1495</v>
      </c>
      <c r="D1348" s="154">
        <v>760823</v>
      </c>
      <c r="E1348" s="154">
        <v>3730154</v>
      </c>
      <c r="F1348" s="154">
        <v>2962580.3</v>
      </c>
    </row>
    <row r="1349" spans="3:6">
      <c r="C1349" s="60" t="s">
        <v>1496</v>
      </c>
      <c r="D1349" s="154">
        <v>760823</v>
      </c>
      <c r="E1349" s="154">
        <v>330154</v>
      </c>
      <c r="F1349" s="154">
        <v>0</v>
      </c>
    </row>
    <row r="1350" spans="3:6">
      <c r="C1350" s="60" t="s">
        <v>1497</v>
      </c>
      <c r="D1350" s="154">
        <v>5056888</v>
      </c>
      <c r="E1350" s="154">
        <v>4626219</v>
      </c>
      <c r="F1350" s="154">
        <v>0</v>
      </c>
    </row>
    <row r="1351" spans="3:6">
      <c r="C1351" s="60" t="s">
        <v>1498</v>
      </c>
      <c r="D1351" s="154">
        <v>3128008</v>
      </c>
      <c r="E1351" s="154">
        <v>1426349</v>
      </c>
      <c r="F1351" s="154">
        <v>0</v>
      </c>
    </row>
    <row r="1352" spans="3:6">
      <c r="C1352" s="60" t="s">
        <v>1499</v>
      </c>
      <c r="D1352" s="154">
        <v>114292123</v>
      </c>
      <c r="E1352" s="154">
        <v>15077517</v>
      </c>
      <c r="F1352" s="154">
        <v>2688140.31</v>
      </c>
    </row>
    <row r="1353" spans="3:6">
      <c r="C1353" s="60" t="s">
        <v>1500</v>
      </c>
      <c r="D1353" s="154">
        <v>2367205</v>
      </c>
      <c r="E1353" s="154">
        <v>1721201</v>
      </c>
      <c r="F1353" s="154">
        <v>0</v>
      </c>
    </row>
    <row r="1354" spans="3:6">
      <c r="C1354" s="60" t="s">
        <v>1501</v>
      </c>
      <c r="D1354" s="154">
        <v>1492003</v>
      </c>
      <c r="E1354" s="154">
        <v>1147467</v>
      </c>
      <c r="F1354" s="154">
        <v>0</v>
      </c>
    </row>
    <row r="1355" spans="3:6">
      <c r="C1355" s="60" t="s">
        <v>1502</v>
      </c>
      <c r="D1355" s="154">
        <v>1375936</v>
      </c>
      <c r="E1355" s="154">
        <v>1160601</v>
      </c>
      <c r="F1355" s="154">
        <v>0</v>
      </c>
    </row>
    <row r="1356" spans="3:6">
      <c r="C1356" s="60" t="s">
        <v>1503</v>
      </c>
      <c r="D1356" s="154">
        <v>2046922</v>
      </c>
      <c r="E1356" s="154">
        <v>1400918</v>
      </c>
      <c r="F1356" s="154">
        <v>0</v>
      </c>
    </row>
    <row r="1357" spans="3:6">
      <c r="C1357" s="60" t="s">
        <v>1504</v>
      </c>
      <c r="D1357" s="154">
        <v>2413782</v>
      </c>
      <c r="E1357" s="154">
        <v>106067</v>
      </c>
      <c r="F1357" s="154">
        <v>0</v>
      </c>
    </row>
    <row r="1358" spans="3:6">
      <c r="C1358" s="112" t="s">
        <v>325</v>
      </c>
      <c r="D1358" s="154">
        <v>0</v>
      </c>
      <c r="E1358" s="154">
        <v>250217912</v>
      </c>
      <c r="F1358" s="154">
        <v>250217912</v>
      </c>
    </row>
    <row r="1359" spans="3:6">
      <c r="C1359" s="60" t="s">
        <v>1394</v>
      </c>
      <c r="D1359" s="154">
        <v>0</v>
      </c>
      <c r="E1359" s="154">
        <v>250217912</v>
      </c>
      <c r="F1359" s="154">
        <v>250217912</v>
      </c>
    </row>
    <row r="1360" spans="3:6">
      <c r="C1360" s="112" t="s">
        <v>326</v>
      </c>
      <c r="D1360" s="154">
        <v>347105000</v>
      </c>
      <c r="E1360" s="154">
        <v>713887088</v>
      </c>
      <c r="F1360" s="154">
        <v>375980465.03999996</v>
      </c>
    </row>
    <row r="1361" spans="3:6">
      <c r="C1361" s="60" t="s">
        <v>435</v>
      </c>
      <c r="D1361" s="154">
        <v>347105000</v>
      </c>
      <c r="E1361" s="154">
        <v>347105000.00000006</v>
      </c>
      <c r="F1361" s="154">
        <v>10757024.389999999</v>
      </c>
    </row>
    <row r="1362" spans="3:6">
      <c r="C1362" s="60" t="s">
        <v>1394</v>
      </c>
      <c r="D1362" s="154">
        <v>0</v>
      </c>
      <c r="E1362" s="154">
        <v>319782088</v>
      </c>
      <c r="F1362" s="154">
        <v>319782088</v>
      </c>
    </row>
    <row r="1363" spans="3:6">
      <c r="C1363" s="60" t="s">
        <v>1489</v>
      </c>
      <c r="D1363" s="154">
        <v>0</v>
      </c>
      <c r="E1363" s="154">
        <v>47000000</v>
      </c>
      <c r="F1363" s="154">
        <v>45441352.649999999</v>
      </c>
    </row>
    <row r="1364" spans="3:6">
      <c r="C1364" s="68" t="s">
        <v>352</v>
      </c>
      <c r="D1364" s="170">
        <v>224237198</v>
      </c>
      <c r="E1364" s="170">
        <v>184421543.07999998</v>
      </c>
      <c r="F1364" s="170">
        <v>171646947.69</v>
      </c>
    </row>
    <row r="1365" spans="3:6">
      <c r="C1365" s="112" t="s">
        <v>323</v>
      </c>
      <c r="D1365" s="154">
        <v>219237198</v>
      </c>
      <c r="E1365" s="154">
        <v>182285871.07999998</v>
      </c>
      <c r="F1365" s="154">
        <v>171646947.69</v>
      </c>
    </row>
    <row r="1366" spans="3:6">
      <c r="C1366" s="60" t="s">
        <v>1505</v>
      </c>
      <c r="D1366" s="154">
        <v>2000000</v>
      </c>
      <c r="E1366" s="154">
        <v>0</v>
      </c>
      <c r="F1366" s="154">
        <v>0</v>
      </c>
    </row>
    <row r="1367" spans="3:6">
      <c r="C1367" s="60" t="s">
        <v>1506</v>
      </c>
      <c r="D1367" s="154">
        <v>5000000</v>
      </c>
      <c r="E1367" s="154">
        <v>4596614</v>
      </c>
      <c r="F1367" s="154">
        <v>4193227.87</v>
      </c>
    </row>
    <row r="1368" spans="3:6">
      <c r="C1368" s="60" t="s">
        <v>1507</v>
      </c>
      <c r="D1368" s="154">
        <v>4826380</v>
      </c>
      <c r="E1368" s="154">
        <v>106031.08</v>
      </c>
      <c r="F1368" s="154">
        <v>0</v>
      </c>
    </row>
    <row r="1369" spans="3:6">
      <c r="C1369" s="60" t="s">
        <v>1508</v>
      </c>
      <c r="D1369" s="154">
        <v>2448638</v>
      </c>
      <c r="E1369" s="154">
        <v>1802634</v>
      </c>
      <c r="F1369" s="154">
        <v>0</v>
      </c>
    </row>
    <row r="1370" spans="3:6">
      <c r="C1370" s="60" t="s">
        <v>1509</v>
      </c>
      <c r="D1370" s="154">
        <v>2425754</v>
      </c>
      <c r="E1370" s="154">
        <v>106785</v>
      </c>
      <c r="F1370" s="154">
        <v>0</v>
      </c>
    </row>
    <row r="1371" spans="3:6">
      <c r="C1371" s="60" t="s">
        <v>1510</v>
      </c>
      <c r="D1371" s="154">
        <v>2425754</v>
      </c>
      <c r="E1371" s="154">
        <v>106785</v>
      </c>
      <c r="F1371" s="154">
        <v>0</v>
      </c>
    </row>
    <row r="1372" spans="3:6">
      <c r="C1372" s="60" t="s">
        <v>1511</v>
      </c>
      <c r="D1372" s="154">
        <v>1556180</v>
      </c>
      <c r="E1372" s="154">
        <v>101296</v>
      </c>
      <c r="F1372" s="154">
        <v>0</v>
      </c>
    </row>
    <row r="1373" spans="3:6">
      <c r="C1373" s="60" t="s">
        <v>1512</v>
      </c>
      <c r="D1373" s="154">
        <v>31787417</v>
      </c>
      <c r="E1373" s="154">
        <v>23631352</v>
      </c>
      <c r="F1373" s="154">
        <v>23601636</v>
      </c>
    </row>
    <row r="1374" spans="3:6">
      <c r="C1374" s="60" t="s">
        <v>1513</v>
      </c>
      <c r="D1374" s="154">
        <v>1556180</v>
      </c>
      <c r="E1374" s="154">
        <v>101296</v>
      </c>
      <c r="F1374" s="154">
        <v>0</v>
      </c>
    </row>
    <row r="1375" spans="3:6">
      <c r="C1375" s="60" t="s">
        <v>1514</v>
      </c>
      <c r="D1375" s="154">
        <v>4067285</v>
      </c>
      <c r="E1375" s="154">
        <v>2775277</v>
      </c>
      <c r="F1375" s="154">
        <v>2543976.9900000002</v>
      </c>
    </row>
    <row r="1376" spans="3:6">
      <c r="C1376" s="60" t="s">
        <v>1515</v>
      </c>
      <c r="D1376" s="154">
        <v>33147489</v>
      </c>
      <c r="E1376" s="154">
        <v>25754265</v>
      </c>
      <c r="F1376" s="154">
        <v>25754265</v>
      </c>
    </row>
    <row r="1377" spans="3:6">
      <c r="C1377" s="60" t="s">
        <v>1516</v>
      </c>
      <c r="D1377" s="154">
        <v>892319</v>
      </c>
      <c r="E1377" s="154">
        <v>461650</v>
      </c>
      <c r="F1377" s="154">
        <v>0</v>
      </c>
    </row>
    <row r="1378" spans="3:6">
      <c r="C1378" s="60" t="s">
        <v>1517</v>
      </c>
      <c r="D1378" s="154">
        <v>2052030</v>
      </c>
      <c r="E1378" s="154">
        <v>5006026</v>
      </c>
      <c r="F1378" s="154">
        <v>3933276.15</v>
      </c>
    </row>
    <row r="1379" spans="3:6">
      <c r="C1379" s="60" t="s">
        <v>1518</v>
      </c>
      <c r="D1379" s="154">
        <v>2052030</v>
      </c>
      <c r="E1379" s="154">
        <v>5006026</v>
      </c>
      <c r="F1379" s="154">
        <v>3933276.15</v>
      </c>
    </row>
    <row r="1380" spans="3:6">
      <c r="C1380" s="60" t="s">
        <v>1519</v>
      </c>
      <c r="D1380" s="154">
        <v>95168846</v>
      </c>
      <c r="E1380" s="154">
        <v>50168846</v>
      </c>
      <c r="F1380" s="154">
        <v>50168845.890000001</v>
      </c>
    </row>
    <row r="1381" spans="3:6">
      <c r="C1381" s="60" t="s">
        <v>1520</v>
      </c>
      <c r="D1381" s="154">
        <v>5000000</v>
      </c>
      <c r="E1381" s="154">
        <v>4300000</v>
      </c>
      <c r="F1381" s="154">
        <v>0</v>
      </c>
    </row>
    <row r="1382" spans="3:6">
      <c r="C1382" s="60" t="s">
        <v>1521</v>
      </c>
      <c r="D1382" s="154">
        <v>22830896</v>
      </c>
      <c r="E1382" s="154">
        <v>58260988</v>
      </c>
      <c r="F1382" s="154">
        <v>57518443.640000001</v>
      </c>
    </row>
    <row r="1383" spans="3:6">
      <c r="C1383" s="112" t="s">
        <v>324</v>
      </c>
      <c r="D1383" s="154">
        <v>5000000</v>
      </c>
      <c r="E1383" s="154">
        <v>500000</v>
      </c>
      <c r="F1383" s="154">
        <v>0</v>
      </c>
    </row>
    <row r="1384" spans="3:6">
      <c r="C1384" s="60" t="s">
        <v>1522</v>
      </c>
      <c r="D1384" s="154">
        <v>5000000</v>
      </c>
      <c r="E1384" s="154">
        <v>500000</v>
      </c>
      <c r="F1384" s="154">
        <v>0</v>
      </c>
    </row>
    <row r="1385" spans="3:6">
      <c r="C1385" s="112" t="s">
        <v>325</v>
      </c>
      <c r="D1385" s="154">
        <v>0</v>
      </c>
      <c r="E1385" s="154">
        <v>1635672</v>
      </c>
      <c r="F1385" s="154">
        <v>0</v>
      </c>
    </row>
    <row r="1386" spans="3:6">
      <c r="C1386" s="60" t="s">
        <v>1519</v>
      </c>
      <c r="D1386" s="154">
        <v>0</v>
      </c>
      <c r="E1386" s="154">
        <v>1635672</v>
      </c>
      <c r="F1386" s="154">
        <v>0</v>
      </c>
    </row>
    <row r="1387" spans="3:6">
      <c r="C1387" s="68" t="s">
        <v>353</v>
      </c>
      <c r="D1387" s="170">
        <v>257316285</v>
      </c>
      <c r="E1387" s="170">
        <v>487779320.37</v>
      </c>
      <c r="F1387" s="170">
        <v>429195913.82999998</v>
      </c>
    </row>
    <row r="1388" spans="3:6">
      <c r="C1388" s="112" t="s">
        <v>323</v>
      </c>
      <c r="D1388" s="154">
        <v>257316285</v>
      </c>
      <c r="E1388" s="154">
        <v>487779320.37</v>
      </c>
      <c r="F1388" s="154">
        <v>429195913.82999998</v>
      </c>
    </row>
    <row r="1389" spans="3:6">
      <c r="C1389" s="60" t="s">
        <v>1523</v>
      </c>
      <c r="D1389" s="154">
        <v>2434110</v>
      </c>
      <c r="E1389" s="154">
        <v>447026</v>
      </c>
      <c r="F1389" s="154">
        <v>0</v>
      </c>
    </row>
    <row r="1390" spans="3:6">
      <c r="C1390" s="60" t="s">
        <v>1524</v>
      </c>
      <c r="D1390" s="154">
        <v>1534460</v>
      </c>
      <c r="E1390" s="154">
        <v>1103791</v>
      </c>
      <c r="F1390" s="154">
        <v>0</v>
      </c>
    </row>
    <row r="1391" spans="3:6">
      <c r="C1391" s="60" t="s">
        <v>1525</v>
      </c>
      <c r="D1391" s="154">
        <v>2434110</v>
      </c>
      <c r="E1391" s="154">
        <v>457828</v>
      </c>
      <c r="F1391" s="154">
        <v>0</v>
      </c>
    </row>
    <row r="1392" spans="3:6">
      <c r="C1392" s="60" t="s">
        <v>1526</v>
      </c>
      <c r="D1392" s="154">
        <v>1534460</v>
      </c>
      <c r="E1392" s="154">
        <v>100</v>
      </c>
      <c r="F1392" s="154">
        <v>0</v>
      </c>
    </row>
    <row r="1393" spans="3:6">
      <c r="C1393" s="60" t="s">
        <v>1527</v>
      </c>
      <c r="D1393" s="154">
        <v>2871043</v>
      </c>
      <c r="E1393" s="154">
        <v>2009704</v>
      </c>
      <c r="F1393" s="154">
        <v>0</v>
      </c>
    </row>
    <row r="1394" spans="3:6">
      <c r="C1394" s="60" t="s">
        <v>1528</v>
      </c>
      <c r="D1394" s="154">
        <v>4818780</v>
      </c>
      <c r="E1394" s="154">
        <v>3526772</v>
      </c>
      <c r="F1394" s="154">
        <v>0</v>
      </c>
    </row>
    <row r="1395" spans="3:6">
      <c r="C1395" s="60" t="s">
        <v>1529</v>
      </c>
      <c r="D1395" s="154">
        <v>1880094</v>
      </c>
      <c r="E1395" s="154">
        <v>1018755</v>
      </c>
      <c r="F1395" s="154">
        <v>0</v>
      </c>
    </row>
    <row r="1396" spans="3:6">
      <c r="C1396" s="60" t="s">
        <v>1530</v>
      </c>
      <c r="D1396" s="154">
        <v>723610</v>
      </c>
      <c r="E1396" s="154">
        <v>508275</v>
      </c>
      <c r="F1396" s="154">
        <v>0</v>
      </c>
    </row>
    <row r="1397" spans="3:6">
      <c r="C1397" s="60" t="s">
        <v>1531</v>
      </c>
      <c r="D1397" s="154">
        <v>723610</v>
      </c>
      <c r="E1397" s="154">
        <v>508275</v>
      </c>
      <c r="F1397" s="154">
        <v>0</v>
      </c>
    </row>
    <row r="1398" spans="3:6">
      <c r="C1398" s="60" t="s">
        <v>1532</v>
      </c>
      <c r="D1398" s="154">
        <v>4734410</v>
      </c>
      <c r="E1398" s="154">
        <v>3442402</v>
      </c>
      <c r="F1398" s="154">
        <v>0</v>
      </c>
    </row>
    <row r="1399" spans="3:6">
      <c r="C1399" s="60" t="s">
        <v>1533</v>
      </c>
      <c r="D1399" s="154">
        <v>2183018</v>
      </c>
      <c r="E1399" s="154">
        <v>1537014</v>
      </c>
      <c r="F1399" s="154">
        <v>0</v>
      </c>
    </row>
    <row r="1400" spans="3:6">
      <c r="C1400" s="60" t="s">
        <v>1534</v>
      </c>
      <c r="D1400" s="154">
        <v>2183018</v>
      </c>
      <c r="E1400" s="154">
        <v>107591</v>
      </c>
      <c r="F1400" s="154">
        <v>0</v>
      </c>
    </row>
    <row r="1401" spans="3:6">
      <c r="C1401" s="60" t="s">
        <v>1535</v>
      </c>
      <c r="D1401" s="154">
        <v>882194</v>
      </c>
      <c r="E1401" s="154">
        <v>451525</v>
      </c>
      <c r="F1401" s="154">
        <v>0</v>
      </c>
    </row>
    <row r="1402" spans="3:6">
      <c r="C1402" s="60" t="s">
        <v>1536</v>
      </c>
      <c r="D1402" s="154">
        <v>2183018</v>
      </c>
      <c r="E1402" s="154">
        <v>1537014</v>
      </c>
      <c r="F1402" s="154">
        <v>0</v>
      </c>
    </row>
    <row r="1403" spans="3:6">
      <c r="C1403" s="60" t="s">
        <v>1537</v>
      </c>
      <c r="D1403" s="154">
        <v>3000000</v>
      </c>
      <c r="E1403" s="154">
        <v>200000</v>
      </c>
      <c r="F1403" s="154">
        <v>0</v>
      </c>
    </row>
    <row r="1404" spans="3:6">
      <c r="C1404" s="60" t="s">
        <v>1538</v>
      </c>
      <c r="D1404" s="154">
        <v>2004892</v>
      </c>
      <c r="E1404" s="154">
        <v>1358888</v>
      </c>
      <c r="F1404" s="154">
        <v>0</v>
      </c>
    </row>
    <row r="1405" spans="3:6">
      <c r="C1405" s="60" t="s">
        <v>1539</v>
      </c>
      <c r="D1405" s="154">
        <v>2179643</v>
      </c>
      <c r="E1405" s="154">
        <v>1533639</v>
      </c>
      <c r="F1405" s="154">
        <v>0</v>
      </c>
    </row>
    <row r="1406" spans="3:6">
      <c r="C1406" s="60" t="s">
        <v>1540</v>
      </c>
      <c r="D1406" s="154">
        <v>2179643</v>
      </c>
      <c r="E1406" s="154">
        <v>1533639</v>
      </c>
      <c r="F1406" s="154">
        <v>0</v>
      </c>
    </row>
    <row r="1407" spans="3:6">
      <c r="C1407" s="60" t="s">
        <v>1541</v>
      </c>
      <c r="D1407" s="154">
        <v>2179643</v>
      </c>
      <c r="E1407" s="154">
        <v>1533639</v>
      </c>
      <c r="F1407" s="154">
        <v>0</v>
      </c>
    </row>
    <row r="1408" spans="3:6">
      <c r="C1408" s="60" t="s">
        <v>1542</v>
      </c>
      <c r="D1408" s="154">
        <v>10849293</v>
      </c>
      <c r="E1408" s="154">
        <v>825779.59</v>
      </c>
      <c r="F1408" s="154">
        <v>0</v>
      </c>
    </row>
    <row r="1409" spans="3:6">
      <c r="C1409" s="60" t="s">
        <v>1543</v>
      </c>
      <c r="D1409" s="154">
        <v>2052030</v>
      </c>
      <c r="E1409" s="154">
        <v>5006026</v>
      </c>
      <c r="F1409" s="154">
        <v>3933276.15</v>
      </c>
    </row>
    <row r="1410" spans="3:6">
      <c r="C1410" s="60" t="s">
        <v>1544</v>
      </c>
      <c r="D1410" s="154">
        <v>4103995</v>
      </c>
      <c r="E1410" s="154">
        <v>4103995</v>
      </c>
      <c r="F1410" s="154">
        <v>0</v>
      </c>
    </row>
    <row r="1411" spans="3:6">
      <c r="C1411" s="60" t="s">
        <v>1545</v>
      </c>
      <c r="D1411" s="154">
        <v>32918997</v>
      </c>
      <c r="E1411" s="154">
        <v>48871527</v>
      </c>
      <c r="F1411" s="154">
        <v>48871527</v>
      </c>
    </row>
    <row r="1412" spans="3:6">
      <c r="C1412" s="60" t="s">
        <v>1546</v>
      </c>
      <c r="D1412" s="154">
        <v>74223502</v>
      </c>
      <c r="E1412" s="154">
        <v>209557295</v>
      </c>
      <c r="F1412" s="154">
        <v>201255985.22999999</v>
      </c>
    </row>
    <row r="1413" spans="3:6">
      <c r="C1413" s="60" t="s">
        <v>1547</v>
      </c>
      <c r="D1413" s="154">
        <v>13388396</v>
      </c>
      <c r="E1413" s="154">
        <v>6828082</v>
      </c>
      <c r="F1413" s="154">
        <v>6817798.5</v>
      </c>
    </row>
    <row r="1414" spans="3:6">
      <c r="C1414" s="60" t="s">
        <v>1548</v>
      </c>
      <c r="D1414" s="154">
        <v>15000000</v>
      </c>
      <c r="E1414" s="154">
        <v>65238452</v>
      </c>
      <c r="F1414" s="154">
        <v>47049565.479999997</v>
      </c>
    </row>
    <row r="1415" spans="3:6">
      <c r="C1415" s="60" t="s">
        <v>1549</v>
      </c>
      <c r="D1415" s="154">
        <v>62116316</v>
      </c>
      <c r="E1415" s="154">
        <v>58194969</v>
      </c>
      <c r="F1415" s="154">
        <v>57621406.079999998</v>
      </c>
    </row>
    <row r="1416" spans="3:6">
      <c r="C1416" s="60" t="s">
        <v>1550</v>
      </c>
      <c r="D1416" s="154">
        <v>0</v>
      </c>
      <c r="E1416" s="154">
        <v>66337317.780000001</v>
      </c>
      <c r="F1416" s="154">
        <v>63646355.390000001</v>
      </c>
    </row>
    <row r="1417" spans="3:6">
      <c r="C1417" s="68" t="s">
        <v>354</v>
      </c>
      <c r="D1417" s="170">
        <v>699192504</v>
      </c>
      <c r="E1417" s="170">
        <v>548481796.75000012</v>
      </c>
      <c r="F1417" s="170">
        <v>376443067.68000001</v>
      </c>
    </row>
    <row r="1418" spans="3:6">
      <c r="C1418" s="112" t="s">
        <v>323</v>
      </c>
      <c r="D1418" s="154">
        <v>698547023</v>
      </c>
      <c r="E1418" s="154">
        <v>524836315.75000012</v>
      </c>
      <c r="F1418" s="154">
        <v>361221551.94999999</v>
      </c>
    </row>
    <row r="1419" spans="3:6">
      <c r="C1419" s="60" t="s">
        <v>1551</v>
      </c>
      <c r="D1419" s="154">
        <v>0</v>
      </c>
      <c r="E1419" s="154">
        <v>83700999.359999999</v>
      </c>
      <c r="F1419" s="154">
        <v>17031459.010000002</v>
      </c>
    </row>
    <row r="1420" spans="3:6">
      <c r="C1420" s="60" t="s">
        <v>1552</v>
      </c>
      <c r="D1420" s="154">
        <v>265169142</v>
      </c>
      <c r="E1420" s="154">
        <v>169142</v>
      </c>
      <c r="F1420" s="154">
        <v>0</v>
      </c>
    </row>
    <row r="1421" spans="3:6">
      <c r="C1421" s="60" t="s">
        <v>1553</v>
      </c>
      <c r="D1421" s="154">
        <v>1197921</v>
      </c>
      <c r="E1421" s="154">
        <v>598961</v>
      </c>
      <c r="F1421" s="154">
        <v>598961</v>
      </c>
    </row>
    <row r="1422" spans="3:6">
      <c r="C1422" s="60" t="s">
        <v>1554</v>
      </c>
      <c r="D1422" s="154">
        <v>39359011</v>
      </c>
      <c r="E1422" s="154">
        <v>18927581</v>
      </c>
      <c r="F1422" s="154">
        <v>16106000.529999999</v>
      </c>
    </row>
    <row r="1423" spans="3:6">
      <c r="C1423" s="60" t="s">
        <v>1555</v>
      </c>
      <c r="D1423" s="154">
        <v>0</v>
      </c>
      <c r="E1423" s="154">
        <v>892443.62</v>
      </c>
      <c r="F1423" s="154">
        <v>892443.62</v>
      </c>
    </row>
    <row r="1424" spans="3:6">
      <c r="C1424" s="60" t="s">
        <v>1556</v>
      </c>
      <c r="D1424" s="154">
        <v>29354</v>
      </c>
      <c r="E1424" s="154">
        <v>768361.77</v>
      </c>
      <c r="F1424" s="154">
        <v>764053.58</v>
      </c>
    </row>
    <row r="1425" spans="3:6">
      <c r="C1425" s="60" t="s">
        <v>1557</v>
      </c>
      <c r="D1425" s="154">
        <v>0</v>
      </c>
      <c r="E1425" s="154">
        <v>3843194.1</v>
      </c>
      <c r="F1425" s="154">
        <v>3799211.15</v>
      </c>
    </row>
    <row r="1426" spans="3:6">
      <c r="C1426" s="60" t="s">
        <v>1558</v>
      </c>
      <c r="D1426" s="154">
        <v>0</v>
      </c>
      <c r="E1426" s="154">
        <v>919842.92</v>
      </c>
      <c r="F1426" s="154">
        <v>919842.22</v>
      </c>
    </row>
    <row r="1427" spans="3:6">
      <c r="C1427" s="60" t="s">
        <v>1559</v>
      </c>
      <c r="D1427" s="154">
        <v>0</v>
      </c>
      <c r="E1427" s="154">
        <v>2289877.5299999998</v>
      </c>
      <c r="F1427" s="154">
        <v>2289877.5299999998</v>
      </c>
    </row>
    <row r="1428" spans="3:6">
      <c r="C1428" s="60" t="s">
        <v>1560</v>
      </c>
      <c r="D1428" s="154">
        <v>0</v>
      </c>
      <c r="E1428" s="154">
        <v>133535.53</v>
      </c>
      <c r="F1428" s="154">
        <v>0</v>
      </c>
    </row>
    <row r="1429" spans="3:6">
      <c r="C1429" s="60" t="s">
        <v>1561</v>
      </c>
      <c r="D1429" s="154">
        <v>3784204</v>
      </c>
      <c r="E1429" s="154">
        <v>100606.16</v>
      </c>
      <c r="F1429" s="154">
        <v>0</v>
      </c>
    </row>
    <row r="1430" spans="3:6">
      <c r="C1430" s="60" t="s">
        <v>2004</v>
      </c>
      <c r="D1430" s="154">
        <v>0</v>
      </c>
      <c r="E1430" s="154">
        <v>4502820.09</v>
      </c>
      <c r="F1430" s="154">
        <v>0</v>
      </c>
    </row>
    <row r="1431" spans="3:6">
      <c r="C1431" s="60" t="s">
        <v>1562</v>
      </c>
      <c r="D1431" s="154">
        <v>3784204</v>
      </c>
      <c r="E1431" s="154">
        <v>100606.16</v>
      </c>
      <c r="F1431" s="154">
        <v>0</v>
      </c>
    </row>
    <row r="1432" spans="3:6">
      <c r="C1432" s="60" t="s">
        <v>1563</v>
      </c>
      <c r="D1432" s="154">
        <v>6679438</v>
      </c>
      <c r="E1432" s="154">
        <v>101816.62</v>
      </c>
      <c r="F1432" s="154">
        <v>0</v>
      </c>
    </row>
    <row r="1433" spans="3:6">
      <c r="C1433" s="60" t="s">
        <v>1564</v>
      </c>
      <c r="D1433" s="154">
        <v>0</v>
      </c>
      <c r="E1433" s="154">
        <v>15352459</v>
      </c>
      <c r="F1433" s="154">
        <v>9199199.8300000001</v>
      </c>
    </row>
    <row r="1434" spans="3:6">
      <c r="C1434" s="60" t="s">
        <v>1565</v>
      </c>
      <c r="D1434" s="154">
        <v>7298589</v>
      </c>
      <c r="E1434" s="154">
        <v>2052986</v>
      </c>
      <c r="F1434" s="154">
        <v>749625.28</v>
      </c>
    </row>
    <row r="1435" spans="3:6">
      <c r="C1435" s="60" t="s">
        <v>1566</v>
      </c>
      <c r="D1435" s="154">
        <v>30055331</v>
      </c>
      <c r="E1435" s="154">
        <v>22718831</v>
      </c>
      <c r="F1435" s="154">
        <v>22276513.030000001</v>
      </c>
    </row>
    <row r="1436" spans="3:6">
      <c r="C1436" s="60" t="s">
        <v>1567</v>
      </c>
      <c r="D1436" s="154">
        <v>65424950</v>
      </c>
      <c r="E1436" s="154">
        <v>47713454</v>
      </c>
      <c r="F1436" s="154">
        <v>47434801.120000005</v>
      </c>
    </row>
    <row r="1437" spans="3:6">
      <c r="C1437" s="60" t="s">
        <v>1568</v>
      </c>
      <c r="D1437" s="154">
        <v>6071992</v>
      </c>
      <c r="E1437" s="154">
        <v>113945.88</v>
      </c>
      <c r="F1437" s="154">
        <v>0</v>
      </c>
    </row>
    <row r="1438" spans="3:6">
      <c r="C1438" s="60" t="s">
        <v>1569</v>
      </c>
      <c r="D1438" s="154">
        <v>56195690</v>
      </c>
      <c r="E1438" s="154">
        <v>40195690</v>
      </c>
      <c r="F1438" s="154">
        <v>0</v>
      </c>
    </row>
    <row r="1439" spans="3:6">
      <c r="C1439" s="60" t="s">
        <v>1570</v>
      </c>
      <c r="D1439" s="154">
        <v>627725</v>
      </c>
      <c r="E1439" s="154">
        <v>135796</v>
      </c>
      <c r="F1439" s="154">
        <v>0</v>
      </c>
    </row>
    <row r="1440" spans="3:6">
      <c r="C1440" s="60" t="s">
        <v>1571</v>
      </c>
      <c r="D1440" s="154">
        <v>14504078</v>
      </c>
      <c r="E1440" s="154">
        <v>8504078</v>
      </c>
      <c r="F1440" s="154">
        <v>4503310.55</v>
      </c>
    </row>
    <row r="1441" spans="3:6">
      <c r="C1441" s="60" t="s">
        <v>1572</v>
      </c>
      <c r="D1441" s="154">
        <v>4736551</v>
      </c>
      <c r="E1441" s="154">
        <v>108508.46</v>
      </c>
      <c r="F1441" s="154">
        <v>0</v>
      </c>
    </row>
    <row r="1442" spans="3:6">
      <c r="C1442" s="60" t="s">
        <v>1573</v>
      </c>
      <c r="D1442" s="154">
        <v>12144488</v>
      </c>
      <c r="E1442" s="154">
        <v>4000000</v>
      </c>
      <c r="F1442" s="154">
        <v>0</v>
      </c>
    </row>
    <row r="1443" spans="3:6">
      <c r="C1443" s="60" t="s">
        <v>1892</v>
      </c>
      <c r="D1443" s="154">
        <v>0</v>
      </c>
      <c r="E1443" s="154">
        <v>3379982</v>
      </c>
      <c r="F1443" s="154">
        <v>0</v>
      </c>
    </row>
    <row r="1444" spans="3:6">
      <c r="C1444" s="60" t="s">
        <v>1574</v>
      </c>
      <c r="D1444" s="154">
        <v>4883815</v>
      </c>
      <c r="E1444" s="154">
        <v>9567435</v>
      </c>
      <c r="F1444" s="154">
        <v>3567434.69</v>
      </c>
    </row>
    <row r="1445" spans="3:6">
      <c r="C1445" s="60" t="s">
        <v>1575</v>
      </c>
      <c r="D1445" s="154">
        <v>646004</v>
      </c>
      <c r="E1445" s="154">
        <v>0</v>
      </c>
      <c r="F1445" s="154">
        <v>0</v>
      </c>
    </row>
    <row r="1446" spans="3:6">
      <c r="C1446" s="60" t="s">
        <v>1944</v>
      </c>
      <c r="D1446" s="154">
        <v>1448884</v>
      </c>
      <c r="E1446" s="154">
        <v>18158142</v>
      </c>
      <c r="F1446" s="154">
        <v>12152034.15</v>
      </c>
    </row>
    <row r="1447" spans="3:6">
      <c r="C1447" s="60" t="s">
        <v>1576</v>
      </c>
      <c r="D1447" s="154">
        <v>1129568</v>
      </c>
      <c r="E1447" s="154">
        <v>4475399</v>
      </c>
      <c r="F1447" s="154">
        <v>3579524.48</v>
      </c>
    </row>
    <row r="1448" spans="3:6">
      <c r="C1448" s="60" t="s">
        <v>1577</v>
      </c>
      <c r="D1448" s="154">
        <v>7132499</v>
      </c>
      <c r="E1448" s="154">
        <v>100</v>
      </c>
      <c r="F1448" s="154">
        <v>0</v>
      </c>
    </row>
    <row r="1449" spans="3:6">
      <c r="C1449" s="60" t="s">
        <v>1578</v>
      </c>
      <c r="D1449" s="154">
        <v>2985453</v>
      </c>
      <c r="E1449" s="154">
        <v>110804.43</v>
      </c>
      <c r="F1449" s="154">
        <v>0</v>
      </c>
    </row>
    <row r="1450" spans="3:6">
      <c r="C1450" s="60" t="s">
        <v>1579</v>
      </c>
      <c r="D1450" s="154">
        <v>3689328</v>
      </c>
      <c r="E1450" s="154">
        <v>114053.23</v>
      </c>
      <c r="F1450" s="154">
        <v>0</v>
      </c>
    </row>
    <row r="1451" spans="3:6">
      <c r="C1451" s="60" t="s">
        <v>1580</v>
      </c>
      <c r="D1451" s="154">
        <v>3689328</v>
      </c>
      <c r="E1451" s="154">
        <v>114053.23</v>
      </c>
      <c r="F1451" s="154">
        <v>0</v>
      </c>
    </row>
    <row r="1452" spans="3:6">
      <c r="C1452" s="60" t="s">
        <v>1581</v>
      </c>
      <c r="D1452" s="154">
        <v>14387174</v>
      </c>
      <c r="E1452" s="154">
        <v>7193589</v>
      </c>
      <c r="F1452" s="154">
        <v>6165296.8799999999</v>
      </c>
    </row>
    <row r="1453" spans="3:6">
      <c r="C1453" s="60" t="s">
        <v>1997</v>
      </c>
      <c r="D1453" s="154">
        <v>0</v>
      </c>
      <c r="E1453" s="154">
        <v>10500000</v>
      </c>
      <c r="F1453" s="154">
        <v>0</v>
      </c>
    </row>
    <row r="1454" spans="3:6">
      <c r="C1454" s="60" t="s">
        <v>1582</v>
      </c>
      <c r="D1454" s="154">
        <v>137077398</v>
      </c>
      <c r="E1454" s="154">
        <v>193266720</v>
      </c>
      <c r="F1454" s="154">
        <v>192610322.94999999</v>
      </c>
    </row>
    <row r="1455" spans="3:6">
      <c r="C1455" s="60" t="s">
        <v>1583</v>
      </c>
      <c r="D1455" s="154">
        <v>0</v>
      </c>
      <c r="E1455" s="154">
        <v>284338.37</v>
      </c>
      <c r="F1455" s="154">
        <v>268136.93</v>
      </c>
    </row>
    <row r="1456" spans="3:6">
      <c r="C1456" s="60" t="s">
        <v>1584</v>
      </c>
      <c r="D1456" s="154">
        <v>0</v>
      </c>
      <c r="E1456" s="154">
        <v>2518711.29</v>
      </c>
      <c r="F1456" s="154">
        <v>2518710.42</v>
      </c>
    </row>
    <row r="1457" spans="3:6">
      <c r="C1457" s="60" t="s">
        <v>1586</v>
      </c>
      <c r="D1457" s="154">
        <v>0</v>
      </c>
      <c r="E1457" s="154">
        <v>15000000</v>
      </c>
      <c r="F1457" s="154">
        <v>11587341</v>
      </c>
    </row>
    <row r="1458" spans="3:6">
      <c r="C1458" s="60" t="s">
        <v>1585</v>
      </c>
      <c r="D1458" s="154">
        <v>4414904</v>
      </c>
      <c r="E1458" s="154">
        <v>2207452</v>
      </c>
      <c r="F1458" s="154">
        <v>2207452</v>
      </c>
    </row>
    <row r="1459" spans="3:6">
      <c r="C1459" s="112" t="s">
        <v>324</v>
      </c>
      <c r="D1459" s="154">
        <v>645481</v>
      </c>
      <c r="E1459" s="154">
        <v>645481</v>
      </c>
      <c r="F1459" s="154">
        <v>0</v>
      </c>
    </row>
    <row r="1460" spans="3:6">
      <c r="C1460" s="60" t="s">
        <v>1571</v>
      </c>
      <c r="D1460" s="154">
        <v>645481</v>
      </c>
      <c r="E1460" s="154">
        <v>645481</v>
      </c>
      <c r="F1460" s="154">
        <v>0</v>
      </c>
    </row>
    <row r="1461" spans="3:6">
      <c r="C1461" s="112" t="s">
        <v>326</v>
      </c>
      <c r="D1461" s="154">
        <v>0</v>
      </c>
      <c r="E1461" s="154">
        <v>23000000</v>
      </c>
      <c r="F1461" s="154">
        <v>15221515.73</v>
      </c>
    </row>
    <row r="1462" spans="3:6">
      <c r="C1462" s="60" t="s">
        <v>1586</v>
      </c>
      <c r="D1462" s="154">
        <v>0</v>
      </c>
      <c r="E1462" s="154">
        <v>23000000</v>
      </c>
      <c r="F1462" s="154">
        <v>15221515.73</v>
      </c>
    </row>
    <row r="1463" spans="3:6">
      <c r="C1463" s="68" t="s">
        <v>355</v>
      </c>
      <c r="D1463" s="170">
        <v>1595945099</v>
      </c>
      <c r="E1463" s="170">
        <v>1553150941.0700002</v>
      </c>
      <c r="F1463" s="170">
        <v>1067383080.1799999</v>
      </c>
    </row>
    <row r="1464" spans="3:6">
      <c r="C1464" s="112" t="s">
        <v>323</v>
      </c>
      <c r="D1464" s="154">
        <v>1587689099</v>
      </c>
      <c r="E1464" s="154">
        <v>1505595946.9200001</v>
      </c>
      <c r="F1464" s="154">
        <v>1029375910.1</v>
      </c>
    </row>
    <row r="1465" spans="3:6">
      <c r="C1465" s="60" t="s">
        <v>1587</v>
      </c>
      <c r="D1465" s="154">
        <v>785524</v>
      </c>
      <c r="E1465" s="154">
        <v>570189</v>
      </c>
      <c r="F1465" s="154">
        <v>0</v>
      </c>
    </row>
    <row r="1466" spans="3:6">
      <c r="C1466" s="60" t="s">
        <v>1588</v>
      </c>
      <c r="D1466" s="154">
        <v>785524</v>
      </c>
      <c r="E1466" s="154">
        <v>570189</v>
      </c>
      <c r="F1466" s="154">
        <v>0</v>
      </c>
    </row>
    <row r="1467" spans="3:6">
      <c r="C1467" s="60" t="s">
        <v>1589</v>
      </c>
      <c r="D1467" s="154">
        <v>7805395</v>
      </c>
      <c r="E1467" s="154">
        <v>4649287</v>
      </c>
      <c r="F1467" s="154">
        <v>4077253</v>
      </c>
    </row>
    <row r="1468" spans="3:6">
      <c r="C1468" s="60" t="s">
        <v>1590</v>
      </c>
      <c r="D1468" s="154">
        <v>2389237</v>
      </c>
      <c r="E1468" s="154">
        <v>1527898</v>
      </c>
      <c r="F1468" s="154">
        <v>1221599.99</v>
      </c>
    </row>
    <row r="1469" spans="3:6">
      <c r="C1469" s="60" t="s">
        <v>1591</v>
      </c>
      <c r="D1469" s="154">
        <v>785524</v>
      </c>
      <c r="E1469" s="154">
        <v>1416189</v>
      </c>
      <c r="F1469" s="154">
        <v>0</v>
      </c>
    </row>
    <row r="1470" spans="3:6">
      <c r="C1470" s="60" t="s">
        <v>1592</v>
      </c>
      <c r="D1470" s="154">
        <v>5000000</v>
      </c>
      <c r="E1470" s="154">
        <v>39000000</v>
      </c>
      <c r="F1470" s="154">
        <v>0</v>
      </c>
    </row>
    <row r="1471" spans="3:6">
      <c r="C1471" s="60" t="s">
        <v>1593</v>
      </c>
      <c r="D1471" s="154">
        <v>91315016</v>
      </c>
      <c r="E1471" s="154">
        <v>71315016</v>
      </c>
      <c r="F1471" s="154">
        <v>71315016</v>
      </c>
    </row>
    <row r="1472" spans="3:6">
      <c r="C1472" s="60" t="s">
        <v>1594</v>
      </c>
      <c r="D1472" s="154">
        <v>56921068</v>
      </c>
      <c r="E1472" s="154">
        <v>50078160</v>
      </c>
      <c r="F1472" s="154">
        <v>50000160</v>
      </c>
    </row>
    <row r="1473" spans="3:6">
      <c r="C1473" s="60" t="s">
        <v>1865</v>
      </c>
      <c r="D1473" s="154">
        <v>0</v>
      </c>
      <c r="E1473" s="154">
        <v>100000000</v>
      </c>
      <c r="F1473" s="154">
        <v>92005482.170000002</v>
      </c>
    </row>
    <row r="1474" spans="3:6">
      <c r="C1474" s="60" t="s">
        <v>1595</v>
      </c>
      <c r="D1474" s="154">
        <v>71000000</v>
      </c>
      <c r="E1474" s="154">
        <v>20000000.530000001</v>
      </c>
      <c r="F1474" s="154">
        <v>0</v>
      </c>
    </row>
    <row r="1475" spans="3:6">
      <c r="C1475" s="60" t="s">
        <v>1596</v>
      </c>
      <c r="D1475" s="154">
        <v>37115924</v>
      </c>
      <c r="E1475" s="154">
        <v>17377799.98</v>
      </c>
      <c r="F1475" s="154">
        <v>0</v>
      </c>
    </row>
    <row r="1476" spans="3:6">
      <c r="C1476" s="60" t="s">
        <v>1597</v>
      </c>
      <c r="D1476" s="154">
        <v>17056142</v>
      </c>
      <c r="E1476" s="154">
        <v>91056142</v>
      </c>
      <c r="F1476" s="154">
        <v>89497794.590000004</v>
      </c>
    </row>
    <row r="1477" spans="3:6">
      <c r="C1477" s="60" t="s">
        <v>1977</v>
      </c>
      <c r="D1477" s="154">
        <v>0</v>
      </c>
      <c r="E1477" s="154">
        <v>18620191</v>
      </c>
      <c r="F1477" s="154">
        <v>0</v>
      </c>
    </row>
    <row r="1478" spans="3:6">
      <c r="C1478" s="60" t="s">
        <v>1598</v>
      </c>
      <c r="D1478" s="154">
        <v>1350000</v>
      </c>
      <c r="E1478" s="154">
        <v>3000</v>
      </c>
      <c r="F1478" s="154">
        <v>0</v>
      </c>
    </row>
    <row r="1479" spans="3:6">
      <c r="C1479" s="60" t="s">
        <v>1599</v>
      </c>
      <c r="D1479" s="154">
        <v>3886577</v>
      </c>
      <c r="E1479" s="154">
        <v>0</v>
      </c>
      <c r="F1479" s="154">
        <v>0</v>
      </c>
    </row>
    <row r="1480" spans="3:6">
      <c r="C1480" s="60" t="s">
        <v>1600</v>
      </c>
      <c r="D1480" s="154">
        <v>0</v>
      </c>
      <c r="E1480" s="154">
        <v>17999990.989999998</v>
      </c>
      <c r="F1480" s="154">
        <v>3599998.2</v>
      </c>
    </row>
    <row r="1481" spans="3:6">
      <c r="C1481" s="60" t="s">
        <v>1601</v>
      </c>
      <c r="D1481" s="154">
        <v>1048064</v>
      </c>
      <c r="E1481" s="154">
        <v>926187</v>
      </c>
      <c r="F1481" s="154">
        <v>926187</v>
      </c>
    </row>
    <row r="1482" spans="3:6">
      <c r="C1482" s="60" t="s">
        <v>1602</v>
      </c>
      <c r="D1482" s="154">
        <v>3890701</v>
      </c>
      <c r="E1482" s="154">
        <v>1090701</v>
      </c>
      <c r="F1482" s="154">
        <v>0</v>
      </c>
    </row>
    <row r="1483" spans="3:6">
      <c r="C1483" s="60" t="s">
        <v>1603</v>
      </c>
      <c r="D1483" s="154">
        <v>9357241</v>
      </c>
      <c r="E1483" s="154">
        <v>8982951</v>
      </c>
      <c r="F1483" s="154">
        <v>0</v>
      </c>
    </row>
    <row r="1484" spans="3:6">
      <c r="C1484" s="60" t="s">
        <v>1604</v>
      </c>
      <c r="D1484" s="154">
        <v>0</v>
      </c>
      <c r="E1484" s="154">
        <v>7887227</v>
      </c>
      <c r="F1484" s="154">
        <v>7887227</v>
      </c>
    </row>
    <row r="1485" spans="3:6">
      <c r="C1485" s="60" t="s">
        <v>1605</v>
      </c>
      <c r="D1485" s="154">
        <v>20000000</v>
      </c>
      <c r="E1485" s="154">
        <v>8000000</v>
      </c>
      <c r="F1485" s="154">
        <v>0</v>
      </c>
    </row>
    <row r="1486" spans="3:6">
      <c r="C1486" s="60" t="s">
        <v>1606</v>
      </c>
      <c r="D1486" s="154">
        <v>10235232</v>
      </c>
      <c r="E1486" s="154">
        <v>7694092.5999999996</v>
      </c>
      <c r="F1486" s="154">
        <v>0</v>
      </c>
    </row>
    <row r="1487" spans="3:6">
      <c r="C1487" s="60" t="s">
        <v>1607</v>
      </c>
      <c r="D1487" s="154">
        <v>84954779</v>
      </c>
      <c r="E1487" s="154">
        <v>65515250.310000002</v>
      </c>
      <c r="F1487" s="154">
        <v>64906282.899999999</v>
      </c>
    </row>
    <row r="1488" spans="3:6">
      <c r="C1488" s="60" t="s">
        <v>1608</v>
      </c>
      <c r="D1488" s="154">
        <v>50000000</v>
      </c>
      <c r="E1488" s="154">
        <v>24875925</v>
      </c>
      <c r="F1488" s="154">
        <v>14158959.630000001</v>
      </c>
    </row>
    <row r="1489" spans="3:6">
      <c r="C1489" s="60" t="s">
        <v>1609</v>
      </c>
      <c r="D1489" s="154">
        <v>30000000</v>
      </c>
      <c r="E1489" s="154">
        <v>30000000</v>
      </c>
      <c r="F1489" s="154">
        <v>30000000</v>
      </c>
    </row>
    <row r="1490" spans="3:6">
      <c r="C1490" s="60" t="s">
        <v>1610</v>
      </c>
      <c r="D1490" s="154">
        <v>14157037</v>
      </c>
      <c r="E1490" s="154">
        <v>6762917</v>
      </c>
      <c r="F1490" s="154">
        <v>6485621.4800000004</v>
      </c>
    </row>
    <row r="1491" spans="3:6">
      <c r="C1491" s="60" t="s">
        <v>1611</v>
      </c>
      <c r="D1491" s="154">
        <v>30000000</v>
      </c>
      <c r="E1491" s="154">
        <v>20000000</v>
      </c>
      <c r="F1491" s="154">
        <v>20000000</v>
      </c>
    </row>
    <row r="1492" spans="3:6">
      <c r="C1492" s="60" t="s">
        <v>1612</v>
      </c>
      <c r="D1492" s="154">
        <v>26731745</v>
      </c>
      <c r="E1492" s="154">
        <v>26731745</v>
      </c>
      <c r="F1492" s="154">
        <v>10529211.18</v>
      </c>
    </row>
    <row r="1493" spans="3:6">
      <c r="C1493" s="60" t="s">
        <v>1613</v>
      </c>
      <c r="D1493" s="154">
        <v>7564426</v>
      </c>
      <c r="E1493" s="154">
        <v>7564426.2000000002</v>
      </c>
      <c r="F1493" s="154">
        <v>0</v>
      </c>
    </row>
    <row r="1494" spans="3:6">
      <c r="C1494" s="60" t="s">
        <v>1614</v>
      </c>
      <c r="D1494" s="154">
        <v>71052120</v>
      </c>
      <c r="E1494" s="154">
        <v>29698746</v>
      </c>
      <c r="F1494" s="154">
        <v>0</v>
      </c>
    </row>
    <row r="1495" spans="3:6">
      <c r="C1495" s="60" t="s">
        <v>1615</v>
      </c>
      <c r="D1495" s="154">
        <v>54690059</v>
      </c>
      <c r="E1495" s="154">
        <v>86628905</v>
      </c>
      <c r="F1495" s="154">
        <v>86602610.319999993</v>
      </c>
    </row>
    <row r="1496" spans="3:6">
      <c r="C1496" s="60" t="s">
        <v>1616</v>
      </c>
      <c r="D1496" s="154">
        <v>53144182</v>
      </c>
      <c r="E1496" s="154">
        <v>53144182</v>
      </c>
      <c r="F1496" s="154">
        <v>53088340.68</v>
      </c>
    </row>
    <row r="1497" spans="3:6">
      <c r="C1497" s="60" t="s">
        <v>1617</v>
      </c>
      <c r="D1497" s="154">
        <v>82755391</v>
      </c>
      <c r="E1497" s="154">
        <v>52046856</v>
      </c>
      <c r="F1497" s="154">
        <v>51552271.100000001</v>
      </c>
    </row>
    <row r="1498" spans="3:6">
      <c r="C1498" s="60" t="s">
        <v>1618</v>
      </c>
      <c r="D1498" s="154">
        <v>19012173</v>
      </c>
      <c r="E1498" s="154">
        <v>19012173</v>
      </c>
      <c r="F1498" s="154">
        <v>19012173</v>
      </c>
    </row>
    <row r="1499" spans="3:6">
      <c r="C1499" s="60" t="s">
        <v>1619</v>
      </c>
      <c r="D1499" s="154">
        <v>11354101</v>
      </c>
      <c r="E1499" s="154">
        <v>4652811</v>
      </c>
      <c r="F1499" s="154">
        <v>0</v>
      </c>
    </row>
    <row r="1500" spans="3:6">
      <c r="C1500" s="60" t="s">
        <v>1620</v>
      </c>
      <c r="D1500" s="154">
        <v>7317947</v>
      </c>
      <c r="E1500" s="154">
        <v>103308.87</v>
      </c>
      <c r="F1500" s="154">
        <v>0</v>
      </c>
    </row>
    <row r="1501" spans="3:6">
      <c r="C1501" s="60" t="s">
        <v>1621</v>
      </c>
      <c r="D1501" s="154">
        <v>34156083</v>
      </c>
      <c r="E1501" s="154">
        <v>23407427</v>
      </c>
      <c r="F1501" s="154">
        <v>953439.03</v>
      </c>
    </row>
    <row r="1502" spans="3:6">
      <c r="C1502" s="60" t="s">
        <v>1622</v>
      </c>
      <c r="D1502" s="154">
        <v>12018533</v>
      </c>
      <c r="E1502" s="154">
        <v>6936067</v>
      </c>
      <c r="F1502" s="154">
        <v>4308626.63</v>
      </c>
    </row>
    <row r="1503" spans="3:6">
      <c r="C1503" s="60" t="s">
        <v>1623</v>
      </c>
      <c r="D1503" s="154">
        <v>10000000</v>
      </c>
      <c r="E1503" s="154">
        <v>2500000</v>
      </c>
      <c r="F1503" s="154">
        <v>0</v>
      </c>
    </row>
    <row r="1504" spans="3:6">
      <c r="C1504" s="60" t="s">
        <v>1624</v>
      </c>
      <c r="D1504" s="154">
        <v>7281426</v>
      </c>
      <c r="E1504" s="154">
        <v>2500000</v>
      </c>
      <c r="F1504" s="154">
        <v>0</v>
      </c>
    </row>
    <row r="1505" spans="3:6">
      <c r="C1505" s="60" t="s">
        <v>1625</v>
      </c>
      <c r="D1505" s="154">
        <v>20000000</v>
      </c>
      <c r="E1505" s="154">
        <v>12000000</v>
      </c>
      <c r="F1505" s="154">
        <v>0</v>
      </c>
    </row>
    <row r="1506" spans="3:6">
      <c r="C1506" s="60" t="s">
        <v>1626</v>
      </c>
      <c r="D1506" s="154">
        <v>5124621</v>
      </c>
      <c r="E1506" s="154">
        <v>2049848.4</v>
      </c>
      <c r="F1506" s="154">
        <v>0</v>
      </c>
    </row>
    <row r="1507" spans="3:6">
      <c r="C1507" s="60" t="s">
        <v>1627</v>
      </c>
      <c r="D1507" s="154">
        <v>45570901</v>
      </c>
      <c r="E1507" s="154">
        <v>43792357</v>
      </c>
      <c r="F1507" s="154">
        <v>0</v>
      </c>
    </row>
    <row r="1508" spans="3:6">
      <c r="C1508" s="60" t="s">
        <v>1628</v>
      </c>
      <c r="D1508" s="154">
        <v>10000000</v>
      </c>
      <c r="E1508" s="154">
        <v>5000000</v>
      </c>
      <c r="F1508" s="154">
        <v>0</v>
      </c>
    </row>
    <row r="1509" spans="3:6">
      <c r="C1509" s="60" t="s">
        <v>1629</v>
      </c>
      <c r="D1509" s="154">
        <v>10000000</v>
      </c>
      <c r="E1509" s="154">
        <v>2500000</v>
      </c>
      <c r="F1509" s="154">
        <v>0</v>
      </c>
    </row>
    <row r="1510" spans="3:6">
      <c r="C1510" s="60" t="s">
        <v>1630</v>
      </c>
      <c r="D1510" s="154">
        <v>130371036</v>
      </c>
      <c r="E1510" s="154">
        <v>14902417</v>
      </c>
      <c r="F1510" s="154">
        <v>0</v>
      </c>
    </row>
    <row r="1511" spans="3:6">
      <c r="C1511" s="60" t="s">
        <v>1631</v>
      </c>
      <c r="D1511" s="154">
        <v>7278512</v>
      </c>
      <c r="E1511" s="154">
        <v>100</v>
      </c>
      <c r="F1511" s="154">
        <v>0</v>
      </c>
    </row>
    <row r="1512" spans="3:6">
      <c r="C1512" s="60" t="s">
        <v>1632</v>
      </c>
      <c r="D1512" s="154">
        <v>685956</v>
      </c>
      <c r="E1512" s="154">
        <v>35956</v>
      </c>
      <c r="F1512" s="154">
        <v>0</v>
      </c>
    </row>
    <row r="1513" spans="3:6">
      <c r="C1513" s="60" t="s">
        <v>1633</v>
      </c>
      <c r="D1513" s="154">
        <v>21530521</v>
      </c>
      <c r="E1513" s="154">
        <v>1530521</v>
      </c>
      <c r="F1513" s="154">
        <v>0</v>
      </c>
    </row>
    <row r="1514" spans="3:6">
      <c r="C1514" s="60" t="s">
        <v>1634</v>
      </c>
      <c r="D1514" s="154">
        <v>2000000</v>
      </c>
      <c r="E1514" s="154">
        <v>33258044</v>
      </c>
      <c r="F1514" s="154">
        <v>15936636.949999999</v>
      </c>
    </row>
    <row r="1515" spans="3:6">
      <c r="C1515" s="60" t="s">
        <v>1635</v>
      </c>
      <c r="D1515" s="154">
        <v>100000000</v>
      </c>
      <c r="E1515" s="154">
        <v>100000000</v>
      </c>
      <c r="F1515" s="154">
        <v>100000000</v>
      </c>
    </row>
    <row r="1516" spans="3:6">
      <c r="C1516" s="60" t="s">
        <v>1636</v>
      </c>
      <c r="D1516" s="154">
        <v>7264502</v>
      </c>
      <c r="E1516" s="154">
        <v>3416916.32</v>
      </c>
      <c r="F1516" s="154">
        <v>0</v>
      </c>
    </row>
    <row r="1517" spans="3:6">
      <c r="C1517" s="60" t="s">
        <v>1637</v>
      </c>
      <c r="D1517" s="154">
        <v>13310723</v>
      </c>
      <c r="E1517" s="154">
        <v>2645188</v>
      </c>
      <c r="F1517" s="154">
        <v>0</v>
      </c>
    </row>
    <row r="1518" spans="3:6">
      <c r="C1518" s="60" t="s">
        <v>1638</v>
      </c>
      <c r="D1518" s="154">
        <v>101397996</v>
      </c>
      <c r="E1518" s="154">
        <v>165085676</v>
      </c>
      <c r="F1518" s="154">
        <v>165081134.10999998</v>
      </c>
    </row>
    <row r="1519" spans="3:6">
      <c r="C1519" s="60" t="s">
        <v>1639</v>
      </c>
      <c r="D1519" s="154">
        <v>7281033</v>
      </c>
      <c r="E1519" s="154">
        <v>100</v>
      </c>
      <c r="F1519" s="154">
        <v>0</v>
      </c>
    </row>
    <row r="1520" spans="3:6">
      <c r="C1520" s="60" t="s">
        <v>1640</v>
      </c>
      <c r="D1520" s="154">
        <v>25000000</v>
      </c>
      <c r="E1520" s="154">
        <v>6100000</v>
      </c>
      <c r="F1520" s="154">
        <v>0</v>
      </c>
    </row>
    <row r="1521" spans="3:6">
      <c r="C1521" s="60" t="s">
        <v>1641</v>
      </c>
      <c r="D1521" s="154">
        <v>0</v>
      </c>
      <c r="E1521" s="154">
        <v>2611695.4700000002</v>
      </c>
      <c r="F1521" s="154">
        <v>1619007.38</v>
      </c>
    </row>
    <row r="1522" spans="3:6">
      <c r="C1522" s="60" t="s">
        <v>1642</v>
      </c>
      <c r="D1522" s="154">
        <v>78000000</v>
      </c>
      <c r="E1522" s="154">
        <v>25000000</v>
      </c>
      <c r="F1522" s="154">
        <v>0</v>
      </c>
    </row>
    <row r="1523" spans="3:6">
      <c r="C1523" s="60" t="s">
        <v>1643</v>
      </c>
      <c r="D1523" s="154">
        <v>5050000</v>
      </c>
      <c r="E1523" s="154">
        <v>1550000</v>
      </c>
      <c r="F1523" s="154">
        <v>0</v>
      </c>
    </row>
    <row r="1524" spans="3:6">
      <c r="C1524" s="60" t="s">
        <v>1644</v>
      </c>
      <c r="D1524" s="154">
        <v>0</v>
      </c>
      <c r="E1524" s="154">
        <v>2615411.6</v>
      </c>
      <c r="F1524" s="154">
        <v>1765176.76</v>
      </c>
    </row>
    <row r="1525" spans="3:6">
      <c r="C1525" s="60" t="s">
        <v>1925</v>
      </c>
      <c r="D1525" s="154">
        <v>0</v>
      </c>
      <c r="E1525" s="154">
        <v>2000000</v>
      </c>
      <c r="F1525" s="154">
        <v>1548853.9</v>
      </c>
    </row>
    <row r="1526" spans="3:6">
      <c r="C1526" s="60" t="s">
        <v>1645</v>
      </c>
      <c r="D1526" s="154">
        <v>7281426</v>
      </c>
      <c r="E1526" s="154">
        <v>102761.65</v>
      </c>
      <c r="F1526" s="154">
        <v>0</v>
      </c>
    </row>
    <row r="1527" spans="3:6">
      <c r="C1527" s="60" t="s">
        <v>1866</v>
      </c>
      <c r="D1527" s="154">
        <v>0</v>
      </c>
      <c r="E1527" s="154">
        <v>50000000</v>
      </c>
      <c r="F1527" s="154">
        <v>15496847.1</v>
      </c>
    </row>
    <row r="1528" spans="3:6">
      <c r="C1528" s="60" t="s">
        <v>1867</v>
      </c>
      <c r="D1528" s="154">
        <v>0</v>
      </c>
      <c r="E1528" s="154">
        <v>50000000</v>
      </c>
      <c r="F1528" s="154">
        <v>0</v>
      </c>
    </row>
    <row r="1529" spans="3:6">
      <c r="C1529" s="60" t="s">
        <v>1646</v>
      </c>
      <c r="D1529" s="154">
        <v>10000000</v>
      </c>
      <c r="E1529" s="154">
        <v>9500000</v>
      </c>
      <c r="F1529" s="154">
        <v>9500000</v>
      </c>
    </row>
    <row r="1530" spans="3:6">
      <c r="C1530" s="60" t="s">
        <v>1647</v>
      </c>
      <c r="D1530" s="154">
        <v>2803805</v>
      </c>
      <c r="E1530" s="154">
        <v>2703805</v>
      </c>
      <c r="F1530" s="154">
        <v>0</v>
      </c>
    </row>
    <row r="1531" spans="3:6">
      <c r="C1531" s="60" t="s">
        <v>1648</v>
      </c>
      <c r="D1531" s="154">
        <v>30820896</v>
      </c>
      <c r="E1531" s="154">
        <v>36349199</v>
      </c>
      <c r="F1531" s="154">
        <v>36300000</v>
      </c>
    </row>
    <row r="1532" spans="3:6">
      <c r="C1532" s="112" t="s">
        <v>324</v>
      </c>
      <c r="D1532" s="154">
        <v>8256000</v>
      </c>
      <c r="E1532" s="154">
        <v>47554994.149999999</v>
      </c>
      <c r="F1532" s="154">
        <v>38007170.079999998</v>
      </c>
    </row>
    <row r="1533" spans="3:6">
      <c r="C1533" s="60" t="s">
        <v>1649</v>
      </c>
      <c r="D1533" s="154">
        <v>0</v>
      </c>
      <c r="E1533" s="154">
        <v>33798994.149999999</v>
      </c>
      <c r="F1533" s="154">
        <v>29857680.170000002</v>
      </c>
    </row>
    <row r="1534" spans="3:6">
      <c r="C1534" s="60" t="s">
        <v>1638</v>
      </c>
      <c r="D1534" s="154">
        <v>8256000</v>
      </c>
      <c r="E1534" s="154">
        <v>8256000</v>
      </c>
      <c r="F1534" s="154">
        <v>8149489.9100000001</v>
      </c>
    </row>
    <row r="1535" spans="3:6">
      <c r="C1535" s="60" t="s">
        <v>1978</v>
      </c>
      <c r="D1535" s="154">
        <v>0</v>
      </c>
      <c r="E1535" s="154">
        <v>5500000</v>
      </c>
      <c r="F1535" s="154">
        <v>0</v>
      </c>
    </row>
    <row r="1536" spans="3:6">
      <c r="C1536" s="68" t="s">
        <v>356</v>
      </c>
      <c r="D1536" s="170">
        <v>1141004658</v>
      </c>
      <c r="E1536" s="170">
        <v>1589554832.4100001</v>
      </c>
      <c r="F1536" s="170">
        <v>1351549115.54</v>
      </c>
    </row>
    <row r="1537" spans="3:6">
      <c r="C1537" s="112" t="s">
        <v>323</v>
      </c>
      <c r="D1537" s="154">
        <v>1124202528</v>
      </c>
      <c r="E1537" s="154">
        <v>1557161592.4100001</v>
      </c>
      <c r="F1537" s="154">
        <v>1332629056.76</v>
      </c>
    </row>
    <row r="1538" spans="3:6">
      <c r="C1538" s="60" t="s">
        <v>1650</v>
      </c>
      <c r="D1538" s="154">
        <v>170900000</v>
      </c>
      <c r="E1538" s="154">
        <v>364900000</v>
      </c>
      <c r="F1538" s="154">
        <v>220575781.40000001</v>
      </c>
    </row>
    <row r="1539" spans="3:6">
      <c r="C1539" s="60" t="s">
        <v>1926</v>
      </c>
      <c r="D1539" s="154">
        <v>0</v>
      </c>
      <c r="E1539" s="154">
        <v>500000</v>
      </c>
      <c r="F1539" s="154">
        <v>363412.79</v>
      </c>
    </row>
    <row r="1540" spans="3:6">
      <c r="C1540" s="60" t="s">
        <v>1651</v>
      </c>
      <c r="D1540" s="154">
        <v>3355957</v>
      </c>
      <c r="E1540" s="154">
        <v>0</v>
      </c>
      <c r="F1540" s="154">
        <v>0</v>
      </c>
    </row>
    <row r="1541" spans="3:6">
      <c r="C1541" s="60" t="s">
        <v>1927</v>
      </c>
      <c r="D1541" s="154">
        <v>0</v>
      </c>
      <c r="E1541" s="154">
        <v>1500000</v>
      </c>
      <c r="F1541" s="154">
        <v>326679.59999999998</v>
      </c>
    </row>
    <row r="1542" spans="3:6">
      <c r="C1542" s="60" t="s">
        <v>1652</v>
      </c>
      <c r="D1542" s="154">
        <v>31984150</v>
      </c>
      <c r="E1542" s="154">
        <v>20000000</v>
      </c>
      <c r="F1542" s="154">
        <v>20000000</v>
      </c>
    </row>
    <row r="1543" spans="3:6">
      <c r="C1543" s="60" t="s">
        <v>1653</v>
      </c>
      <c r="D1543" s="154">
        <v>25587303</v>
      </c>
      <c r="E1543" s="154">
        <v>20000000</v>
      </c>
      <c r="F1543" s="154">
        <v>20000000</v>
      </c>
    </row>
    <row r="1544" spans="3:6">
      <c r="C1544" s="60" t="s">
        <v>1654</v>
      </c>
      <c r="D1544" s="154">
        <v>230022862</v>
      </c>
      <c r="E1544" s="154">
        <v>179594970</v>
      </c>
      <c r="F1544" s="154">
        <v>179594726.79000002</v>
      </c>
    </row>
    <row r="1545" spans="3:6">
      <c r="C1545" s="60" t="s">
        <v>1655</v>
      </c>
      <c r="D1545" s="154">
        <v>259163406</v>
      </c>
      <c r="E1545" s="154">
        <v>392835174</v>
      </c>
      <c r="F1545" s="154">
        <v>385217123.38999999</v>
      </c>
    </row>
    <row r="1546" spans="3:6">
      <c r="C1546" s="60" t="s">
        <v>1656</v>
      </c>
      <c r="D1546" s="154">
        <v>5045444</v>
      </c>
      <c r="E1546" s="154">
        <v>3332341</v>
      </c>
      <c r="F1546" s="154">
        <v>1330936.29</v>
      </c>
    </row>
    <row r="1547" spans="3:6">
      <c r="C1547" s="60" t="s">
        <v>1928</v>
      </c>
      <c r="D1547" s="154">
        <v>0</v>
      </c>
      <c r="E1547" s="154">
        <v>7211815</v>
      </c>
      <c r="F1547" s="154">
        <v>3846301.34</v>
      </c>
    </row>
    <row r="1548" spans="3:6">
      <c r="C1548" s="60" t="s">
        <v>1929</v>
      </c>
      <c r="D1548" s="154">
        <v>0</v>
      </c>
      <c r="E1548" s="154">
        <v>2495506</v>
      </c>
      <c r="F1548" s="154">
        <v>1330936.29</v>
      </c>
    </row>
    <row r="1549" spans="3:6">
      <c r="C1549" s="60" t="s">
        <v>1930</v>
      </c>
      <c r="D1549" s="154">
        <v>0</v>
      </c>
      <c r="E1549" s="154">
        <v>4000000</v>
      </c>
      <c r="F1549" s="154">
        <v>1625154.44</v>
      </c>
    </row>
    <row r="1550" spans="3:6">
      <c r="C1550" s="60" t="s">
        <v>1657</v>
      </c>
      <c r="D1550" s="154">
        <v>28835516</v>
      </c>
      <c r="E1550" s="154">
        <v>60512876.009999998</v>
      </c>
      <c r="F1550" s="154">
        <v>55973368.079999998</v>
      </c>
    </row>
    <row r="1551" spans="3:6">
      <c r="C1551" s="60" t="s">
        <v>1658</v>
      </c>
      <c r="D1551" s="154">
        <v>1394931</v>
      </c>
      <c r="E1551" s="154">
        <v>1179596</v>
      </c>
      <c r="F1551" s="154">
        <v>0</v>
      </c>
    </row>
    <row r="1552" spans="3:6">
      <c r="C1552" s="60" t="s">
        <v>1945</v>
      </c>
      <c r="D1552" s="154">
        <v>0</v>
      </c>
      <c r="E1552" s="154">
        <v>8000000</v>
      </c>
      <c r="F1552" s="154">
        <v>1155883.78</v>
      </c>
    </row>
    <row r="1553" spans="3:6">
      <c r="C1553" s="60" t="s">
        <v>1659</v>
      </c>
      <c r="D1553" s="154">
        <v>0</v>
      </c>
      <c r="E1553" s="154">
        <v>8462532.6600000001</v>
      </c>
      <c r="F1553" s="154">
        <v>0</v>
      </c>
    </row>
    <row r="1554" spans="3:6">
      <c r="C1554" s="60" t="s">
        <v>1660</v>
      </c>
      <c r="D1554" s="154">
        <v>17690642</v>
      </c>
      <c r="E1554" s="154">
        <v>6565642</v>
      </c>
      <c r="F1554" s="154">
        <v>0</v>
      </c>
    </row>
    <row r="1555" spans="3:6">
      <c r="C1555" s="60" t="s">
        <v>1661</v>
      </c>
      <c r="D1555" s="154">
        <v>67437623</v>
      </c>
      <c r="E1555" s="154">
        <v>62797736</v>
      </c>
      <c r="F1555" s="154">
        <v>62797736</v>
      </c>
    </row>
    <row r="1556" spans="3:6">
      <c r="C1556" s="60" t="s">
        <v>1662</v>
      </c>
      <c r="D1556" s="154">
        <v>26976614</v>
      </c>
      <c r="E1556" s="154">
        <v>6976614</v>
      </c>
      <c r="F1556" s="154">
        <v>0</v>
      </c>
    </row>
    <row r="1557" spans="3:6">
      <c r="C1557" s="60" t="s">
        <v>1663</v>
      </c>
      <c r="D1557" s="154">
        <v>6195995</v>
      </c>
      <c r="E1557" s="154">
        <v>1695995</v>
      </c>
      <c r="F1557" s="154">
        <v>0</v>
      </c>
    </row>
    <row r="1558" spans="3:6">
      <c r="C1558" s="60" t="s">
        <v>1664</v>
      </c>
      <c r="D1558" s="154">
        <v>10000000</v>
      </c>
      <c r="E1558" s="154">
        <v>2500000</v>
      </c>
      <c r="F1558" s="154">
        <v>0</v>
      </c>
    </row>
    <row r="1559" spans="3:6">
      <c r="C1559" s="60" t="s">
        <v>1665</v>
      </c>
      <c r="D1559" s="154">
        <v>239612085</v>
      </c>
      <c r="E1559" s="154">
        <v>402100794.74000001</v>
      </c>
      <c r="F1559" s="154">
        <v>378491016.56999999</v>
      </c>
    </row>
    <row r="1560" spans="3:6">
      <c r="C1560" s="60" t="s">
        <v>324</v>
      </c>
      <c r="D1560" s="154">
        <v>16802130</v>
      </c>
      <c r="E1560" s="154">
        <v>16802130</v>
      </c>
      <c r="F1560" s="154">
        <v>13328948.859999999</v>
      </c>
    </row>
    <row r="1561" spans="3:6">
      <c r="C1561" s="60" t="s">
        <v>1665</v>
      </c>
      <c r="D1561" s="154">
        <v>16802130</v>
      </c>
      <c r="E1561" s="154">
        <v>16802130</v>
      </c>
      <c r="F1561" s="154">
        <v>13328948.859999999</v>
      </c>
    </row>
    <row r="1562" spans="3:6">
      <c r="C1562" s="112" t="s">
        <v>325</v>
      </c>
      <c r="D1562" s="154">
        <v>0</v>
      </c>
      <c r="E1562" s="154">
        <v>5591110</v>
      </c>
      <c r="F1562" s="154">
        <v>5591109.9199999999</v>
      </c>
    </row>
    <row r="1563" spans="3:6">
      <c r="C1563" s="60" t="s">
        <v>1657</v>
      </c>
      <c r="D1563" s="154">
        <v>0</v>
      </c>
      <c r="E1563" s="154">
        <v>5591110</v>
      </c>
      <c r="F1563" s="154">
        <v>5591109.9199999999</v>
      </c>
    </row>
    <row r="1564" spans="3:6">
      <c r="C1564" s="112" t="s">
        <v>326</v>
      </c>
      <c r="D1564" s="154">
        <v>0</v>
      </c>
      <c r="E1564" s="154">
        <v>10000000</v>
      </c>
      <c r="F1564" s="154">
        <v>0</v>
      </c>
    </row>
    <row r="1565" spans="3:6">
      <c r="C1565" s="60" t="s">
        <v>1650</v>
      </c>
      <c r="D1565" s="154">
        <v>0</v>
      </c>
      <c r="E1565" s="154">
        <v>10000000</v>
      </c>
      <c r="F1565" s="154">
        <v>0</v>
      </c>
    </row>
    <row r="1566" spans="3:6">
      <c r="C1566" s="68" t="s">
        <v>357</v>
      </c>
      <c r="D1566" s="170">
        <v>883749625</v>
      </c>
      <c r="E1566" s="170">
        <v>1027952285.5400001</v>
      </c>
      <c r="F1566" s="170">
        <v>769150738.25</v>
      </c>
    </row>
    <row r="1567" spans="3:6">
      <c r="C1567" s="112" t="s">
        <v>323</v>
      </c>
      <c r="D1567" s="154">
        <v>768749625</v>
      </c>
      <c r="E1567" s="154">
        <v>912952285.54000008</v>
      </c>
      <c r="F1567" s="154">
        <v>657920253.23000002</v>
      </c>
    </row>
    <row r="1568" spans="3:6">
      <c r="C1568" s="60" t="s">
        <v>1666</v>
      </c>
      <c r="D1568" s="154">
        <v>79437546</v>
      </c>
      <c r="E1568" s="154">
        <v>106684856</v>
      </c>
      <c r="F1568" s="154">
        <v>70948213.980000004</v>
      </c>
    </row>
    <row r="1569" spans="3:6">
      <c r="C1569" s="60" t="s">
        <v>1667</v>
      </c>
      <c r="D1569" s="154">
        <v>47785043</v>
      </c>
      <c r="E1569" s="154">
        <v>47785043</v>
      </c>
      <c r="F1569" s="154">
        <v>22904080.190000001</v>
      </c>
    </row>
    <row r="1570" spans="3:6">
      <c r="C1570" s="60" t="s">
        <v>1668</v>
      </c>
      <c r="D1570" s="154">
        <v>100000000</v>
      </c>
      <c r="E1570" s="154">
        <v>100000000</v>
      </c>
      <c r="F1570" s="154">
        <v>0</v>
      </c>
    </row>
    <row r="1571" spans="3:6">
      <c r="C1571" s="60" t="s">
        <v>1669</v>
      </c>
      <c r="D1571" s="154">
        <v>38876602</v>
      </c>
      <c r="E1571" s="154">
        <v>49727898</v>
      </c>
      <c r="F1571" s="154">
        <v>49727897.390000001</v>
      </c>
    </row>
    <row r="1572" spans="3:6">
      <c r="C1572" s="60" t="s">
        <v>1670</v>
      </c>
      <c r="D1572" s="154">
        <v>5000000</v>
      </c>
      <c r="E1572" s="154">
        <v>3000000</v>
      </c>
      <c r="F1572" s="154">
        <v>0</v>
      </c>
    </row>
    <row r="1573" spans="3:6">
      <c r="C1573" s="60" t="s">
        <v>1671</v>
      </c>
      <c r="D1573" s="154">
        <v>2080338</v>
      </c>
      <c r="E1573" s="154">
        <v>1434334</v>
      </c>
      <c r="F1573" s="154">
        <v>1147467.2</v>
      </c>
    </row>
    <row r="1574" spans="3:6">
      <c r="C1574" s="60" t="s">
        <v>1672</v>
      </c>
      <c r="D1574" s="154">
        <v>1787840</v>
      </c>
      <c r="E1574" s="154">
        <v>1572505</v>
      </c>
      <c r="F1574" s="154">
        <v>0</v>
      </c>
    </row>
    <row r="1575" spans="3:6">
      <c r="C1575" s="60" t="s">
        <v>1673</v>
      </c>
      <c r="D1575" s="154">
        <v>65220743</v>
      </c>
      <c r="E1575" s="154">
        <v>24468536</v>
      </c>
      <c r="F1575" s="154">
        <v>0</v>
      </c>
    </row>
    <row r="1576" spans="3:6">
      <c r="C1576" s="60" t="s">
        <v>1674</v>
      </c>
      <c r="D1576" s="154">
        <v>3148512</v>
      </c>
      <c r="E1576" s="154">
        <v>2933177</v>
      </c>
      <c r="F1576" s="154">
        <v>0</v>
      </c>
    </row>
    <row r="1577" spans="3:6">
      <c r="C1577" s="60" t="s">
        <v>1675</v>
      </c>
      <c r="D1577" s="154">
        <v>0</v>
      </c>
      <c r="E1577" s="154">
        <v>10086995.189999999</v>
      </c>
      <c r="F1577" s="154">
        <v>5801442.9100000001</v>
      </c>
    </row>
    <row r="1578" spans="3:6">
      <c r="C1578" s="60" t="s">
        <v>1676</v>
      </c>
      <c r="D1578" s="154">
        <v>3534444</v>
      </c>
      <c r="E1578" s="154">
        <v>3319109</v>
      </c>
      <c r="F1578" s="154">
        <v>1089210.17</v>
      </c>
    </row>
    <row r="1579" spans="3:6">
      <c r="C1579" s="60" t="s">
        <v>1677</v>
      </c>
      <c r="D1579" s="154">
        <v>99753891</v>
      </c>
      <c r="E1579" s="154">
        <v>313125986</v>
      </c>
      <c r="F1579" s="154">
        <v>312730710.42000002</v>
      </c>
    </row>
    <row r="1580" spans="3:6">
      <c r="C1580" s="60" t="s">
        <v>1678</v>
      </c>
      <c r="D1580" s="154">
        <v>21660226</v>
      </c>
      <c r="E1580" s="154">
        <v>10000000</v>
      </c>
      <c r="F1580" s="154">
        <v>10000000</v>
      </c>
    </row>
    <row r="1581" spans="3:6">
      <c r="C1581" s="60" t="s">
        <v>1679</v>
      </c>
      <c r="D1581" s="154">
        <v>5000000</v>
      </c>
      <c r="E1581" s="154">
        <v>5093472</v>
      </c>
      <c r="F1581" s="154">
        <v>2041543.08</v>
      </c>
    </row>
    <row r="1582" spans="3:6">
      <c r="C1582" s="60" t="s">
        <v>1680</v>
      </c>
      <c r="D1582" s="154">
        <v>35607958</v>
      </c>
      <c r="E1582" s="154">
        <v>28486366</v>
      </c>
      <c r="F1582" s="154">
        <v>28477244.859999999</v>
      </c>
    </row>
    <row r="1583" spans="3:6">
      <c r="C1583" s="60" t="s">
        <v>1681</v>
      </c>
      <c r="D1583" s="154">
        <v>36368030</v>
      </c>
      <c r="E1583" s="154">
        <v>32311242</v>
      </c>
      <c r="F1583" s="154">
        <v>32298159.789999999</v>
      </c>
    </row>
    <row r="1584" spans="3:6">
      <c r="C1584" s="60" t="s">
        <v>1682</v>
      </c>
      <c r="D1584" s="154">
        <v>123841896</v>
      </c>
      <c r="E1584" s="154">
        <v>113841896</v>
      </c>
      <c r="F1584" s="154">
        <v>85463431.180000007</v>
      </c>
    </row>
    <row r="1585" spans="3:6">
      <c r="C1585" s="60" t="s">
        <v>1683</v>
      </c>
      <c r="D1585" s="154">
        <v>24700</v>
      </c>
      <c r="E1585" s="154">
        <v>0</v>
      </c>
      <c r="F1585" s="154">
        <v>0</v>
      </c>
    </row>
    <row r="1586" spans="3:6">
      <c r="C1586" s="60" t="s">
        <v>1684</v>
      </c>
      <c r="D1586" s="154">
        <v>20000000</v>
      </c>
      <c r="E1586" s="154">
        <v>35500000</v>
      </c>
      <c r="F1586" s="154">
        <v>35290852.060000002</v>
      </c>
    </row>
    <row r="1587" spans="3:6">
      <c r="C1587" s="60" t="s">
        <v>1685</v>
      </c>
      <c r="D1587" s="154">
        <v>5000000</v>
      </c>
      <c r="E1587" s="154">
        <v>5000000</v>
      </c>
      <c r="F1587" s="154">
        <v>0</v>
      </c>
    </row>
    <row r="1588" spans="3:6">
      <c r="C1588" s="60" t="s">
        <v>1686</v>
      </c>
      <c r="D1588" s="154">
        <v>74621856</v>
      </c>
      <c r="E1588" s="154">
        <v>18580870.350000001</v>
      </c>
      <c r="F1588" s="154">
        <v>0</v>
      </c>
    </row>
    <row r="1589" spans="3:6">
      <c r="C1589" s="112" t="s">
        <v>324</v>
      </c>
      <c r="D1589" s="154">
        <v>115000000</v>
      </c>
      <c r="E1589" s="154">
        <v>115000000</v>
      </c>
      <c r="F1589" s="154">
        <v>111230485.02000001</v>
      </c>
    </row>
    <row r="1590" spans="3:6">
      <c r="C1590" s="60" t="s">
        <v>1687</v>
      </c>
      <c r="D1590" s="154">
        <v>10000000</v>
      </c>
      <c r="E1590" s="154">
        <v>10000000</v>
      </c>
      <c r="F1590" s="154">
        <v>7646591.8700000001</v>
      </c>
    </row>
    <row r="1591" spans="3:6">
      <c r="C1591" s="60" t="s">
        <v>1685</v>
      </c>
      <c r="D1591" s="154">
        <v>105000000</v>
      </c>
      <c r="E1591" s="154">
        <v>105000000</v>
      </c>
      <c r="F1591" s="154">
        <v>103583893.15000001</v>
      </c>
    </row>
    <row r="1592" spans="3:6">
      <c r="C1592" s="60" t="s">
        <v>358</v>
      </c>
      <c r="D1592" s="154">
        <v>23638967274</v>
      </c>
      <c r="E1592" s="154">
        <v>30008208405.779999</v>
      </c>
      <c r="F1592" s="154">
        <v>21721140859.150002</v>
      </c>
    </row>
    <row r="1593" spans="3:6">
      <c r="C1593" s="112" t="s">
        <v>323</v>
      </c>
      <c r="D1593" s="154">
        <v>8185911633</v>
      </c>
      <c r="E1593" s="154">
        <v>16271367846.719997</v>
      </c>
      <c r="F1593" s="154">
        <v>13124645435.879999</v>
      </c>
    </row>
    <row r="1594" spans="3:6">
      <c r="C1594" s="60" t="s">
        <v>1688</v>
      </c>
      <c r="D1594" s="154">
        <v>7362516</v>
      </c>
      <c r="E1594" s="154">
        <v>6285842</v>
      </c>
      <c r="F1594" s="154">
        <v>3578192.41</v>
      </c>
    </row>
    <row r="1595" spans="3:6">
      <c r="C1595" s="60" t="s">
        <v>1689</v>
      </c>
      <c r="D1595" s="154">
        <v>1000000</v>
      </c>
      <c r="E1595" s="154">
        <v>1000000</v>
      </c>
      <c r="F1595" s="154">
        <v>106747</v>
      </c>
    </row>
    <row r="1596" spans="3:6">
      <c r="C1596" s="60" t="s">
        <v>1690</v>
      </c>
      <c r="D1596" s="154">
        <v>194161377</v>
      </c>
      <c r="E1596" s="154">
        <v>194161377</v>
      </c>
      <c r="F1596" s="154">
        <v>89125330</v>
      </c>
    </row>
    <row r="1597" spans="3:6">
      <c r="C1597" s="60" t="s">
        <v>1691</v>
      </c>
      <c r="D1597" s="154">
        <v>25000000</v>
      </c>
      <c r="E1597" s="154">
        <v>25000000</v>
      </c>
      <c r="F1597" s="154">
        <v>0</v>
      </c>
    </row>
    <row r="1598" spans="3:6">
      <c r="C1598" s="60" t="s">
        <v>1692</v>
      </c>
      <c r="D1598" s="154">
        <v>6228157</v>
      </c>
      <c r="E1598" s="154">
        <v>5783249</v>
      </c>
      <c r="F1598" s="154">
        <v>0</v>
      </c>
    </row>
    <row r="1599" spans="3:6">
      <c r="C1599" s="60" t="s">
        <v>1837</v>
      </c>
      <c r="D1599" s="154">
        <v>0</v>
      </c>
      <c r="E1599" s="154">
        <v>229584034.10000002</v>
      </c>
      <c r="F1599" s="154">
        <v>130559873.38</v>
      </c>
    </row>
    <row r="1600" spans="3:6">
      <c r="C1600" s="60" t="s">
        <v>1958</v>
      </c>
      <c r="D1600" s="154">
        <v>0</v>
      </c>
      <c r="E1600" s="154">
        <v>999500000</v>
      </c>
      <c r="F1600" s="154">
        <v>999499187.82000005</v>
      </c>
    </row>
    <row r="1601" spans="3:6">
      <c r="C1601" s="60" t="s">
        <v>1693</v>
      </c>
      <c r="D1601" s="154">
        <v>4329132</v>
      </c>
      <c r="E1601" s="154">
        <v>5743940</v>
      </c>
      <c r="F1601" s="154">
        <v>0</v>
      </c>
    </row>
    <row r="1602" spans="3:6">
      <c r="C1602" s="60" t="s">
        <v>1868</v>
      </c>
      <c r="D1602" s="154">
        <v>0</v>
      </c>
      <c r="E1602" s="154">
        <v>66416602.670000002</v>
      </c>
      <c r="F1602" s="154">
        <v>0</v>
      </c>
    </row>
    <row r="1603" spans="3:6">
      <c r="C1603" s="60" t="s">
        <v>1694</v>
      </c>
      <c r="D1603" s="154">
        <v>2513122</v>
      </c>
      <c r="E1603" s="154">
        <v>4986449</v>
      </c>
      <c r="F1603" s="154">
        <v>2901639.05</v>
      </c>
    </row>
    <row r="1604" spans="3:6">
      <c r="C1604" s="60" t="s">
        <v>1695</v>
      </c>
      <c r="D1604" s="154">
        <v>150000000</v>
      </c>
      <c r="E1604" s="154">
        <v>150000000</v>
      </c>
      <c r="F1604" s="154">
        <v>92011905.769999996</v>
      </c>
    </row>
    <row r="1605" spans="3:6">
      <c r="C1605" s="60" t="s">
        <v>1696</v>
      </c>
      <c r="D1605" s="154">
        <v>1300000000</v>
      </c>
      <c r="E1605" s="154">
        <v>1570875994</v>
      </c>
      <c r="F1605" s="154">
        <v>1557386898.1999998</v>
      </c>
    </row>
    <row r="1606" spans="3:6">
      <c r="C1606" s="60" t="s">
        <v>1697</v>
      </c>
      <c r="D1606" s="154">
        <v>0</v>
      </c>
      <c r="E1606" s="154">
        <v>14103940</v>
      </c>
      <c r="F1606" s="154">
        <v>5079327.55</v>
      </c>
    </row>
    <row r="1607" spans="3:6">
      <c r="C1607" s="60" t="s">
        <v>1698</v>
      </c>
      <c r="D1607" s="154">
        <v>9000000</v>
      </c>
      <c r="E1607" s="154">
        <v>8098341.2000000002</v>
      </c>
      <c r="F1607" s="154">
        <v>0</v>
      </c>
    </row>
    <row r="1608" spans="3:6">
      <c r="C1608" s="60" t="s">
        <v>1699</v>
      </c>
      <c r="D1608" s="154">
        <v>77011014</v>
      </c>
      <c r="E1608" s="154">
        <v>35916558</v>
      </c>
      <c r="F1608" s="154">
        <v>30916557.940000001</v>
      </c>
    </row>
    <row r="1609" spans="3:6">
      <c r="C1609" s="60" t="s">
        <v>1700</v>
      </c>
      <c r="D1609" s="154">
        <v>2000000</v>
      </c>
      <c r="E1609" s="154">
        <v>0</v>
      </c>
      <c r="F1609" s="154">
        <v>0</v>
      </c>
    </row>
    <row r="1610" spans="3:6">
      <c r="C1610" s="60" t="s">
        <v>1701</v>
      </c>
      <c r="D1610" s="154">
        <v>65535117</v>
      </c>
      <c r="E1610" s="154">
        <v>275331034.18000001</v>
      </c>
      <c r="F1610" s="154">
        <v>205544619.57000002</v>
      </c>
    </row>
    <row r="1611" spans="3:6">
      <c r="C1611" s="60" t="s">
        <v>1702</v>
      </c>
      <c r="D1611" s="154">
        <v>610000001</v>
      </c>
      <c r="E1611" s="154">
        <v>2825000001</v>
      </c>
      <c r="F1611" s="154">
        <v>2372192388.9499998</v>
      </c>
    </row>
    <row r="1612" spans="3:6">
      <c r="C1612" s="60" t="s">
        <v>1703</v>
      </c>
      <c r="D1612" s="154">
        <v>0</v>
      </c>
      <c r="E1612" s="154">
        <v>24071769.399999999</v>
      </c>
      <c r="F1612" s="154">
        <v>9074904.0199999996</v>
      </c>
    </row>
    <row r="1613" spans="3:6">
      <c r="C1613" s="60" t="s">
        <v>1704</v>
      </c>
      <c r="D1613" s="154">
        <v>0</v>
      </c>
      <c r="E1613" s="154">
        <v>407807367.99999994</v>
      </c>
      <c r="F1613" s="154">
        <v>158613470.96000001</v>
      </c>
    </row>
    <row r="1614" spans="3:6">
      <c r="C1614" s="60" t="s">
        <v>1705</v>
      </c>
      <c r="D1614" s="154">
        <v>779207</v>
      </c>
      <c r="E1614" s="154">
        <v>563872</v>
      </c>
      <c r="F1614" s="154">
        <v>0</v>
      </c>
    </row>
    <row r="1615" spans="3:6">
      <c r="C1615" s="60" t="s">
        <v>1706</v>
      </c>
      <c r="D1615" s="154">
        <v>940000000</v>
      </c>
      <c r="E1615" s="154">
        <v>915000000</v>
      </c>
      <c r="F1615" s="154">
        <v>492877949.64999998</v>
      </c>
    </row>
    <row r="1616" spans="3:6">
      <c r="C1616" s="60" t="s">
        <v>1707</v>
      </c>
      <c r="D1616" s="154">
        <v>0</v>
      </c>
      <c r="E1616" s="154">
        <v>42085757.240000002</v>
      </c>
      <c r="F1616" s="154">
        <v>14197264.17</v>
      </c>
    </row>
    <row r="1617" spans="3:6">
      <c r="C1617" s="60" t="s">
        <v>1708</v>
      </c>
      <c r="D1617" s="154">
        <v>8415087</v>
      </c>
      <c r="E1617" s="154">
        <v>7769083</v>
      </c>
      <c r="F1617" s="154">
        <v>0</v>
      </c>
    </row>
    <row r="1618" spans="3:6">
      <c r="C1618" s="60" t="s">
        <v>1709</v>
      </c>
      <c r="D1618" s="154">
        <v>17424123</v>
      </c>
      <c r="E1618" s="154">
        <v>17424123</v>
      </c>
      <c r="F1618" s="154">
        <v>0</v>
      </c>
    </row>
    <row r="1619" spans="3:6">
      <c r="C1619" s="60" t="s">
        <v>1710</v>
      </c>
      <c r="D1619" s="154">
        <v>0</v>
      </c>
      <c r="E1619" s="154">
        <v>23686973.170000002</v>
      </c>
      <c r="F1619" s="154">
        <v>4741267.46</v>
      </c>
    </row>
    <row r="1620" spans="3:6">
      <c r="C1620" s="60" t="s">
        <v>1711</v>
      </c>
      <c r="D1620" s="154">
        <v>16847189</v>
      </c>
      <c r="E1620" s="154">
        <v>16847189</v>
      </c>
      <c r="F1620" s="154">
        <v>0</v>
      </c>
    </row>
    <row r="1621" spans="3:6">
      <c r="C1621" s="60" t="s">
        <v>1893</v>
      </c>
      <c r="D1621" s="154">
        <v>0</v>
      </c>
      <c r="E1621" s="154">
        <v>24060203.469999999</v>
      </c>
      <c r="F1621" s="154">
        <v>4790627.3</v>
      </c>
    </row>
    <row r="1622" spans="3:6">
      <c r="C1622" s="60" t="s">
        <v>1712</v>
      </c>
      <c r="D1622" s="154">
        <v>193657772</v>
      </c>
      <c r="E1622" s="154">
        <v>0</v>
      </c>
      <c r="F1622" s="154">
        <v>0</v>
      </c>
    </row>
    <row r="1623" spans="3:6">
      <c r="C1623" s="60" t="s">
        <v>1713</v>
      </c>
      <c r="D1623" s="154">
        <v>10554785</v>
      </c>
      <c r="E1623" s="154">
        <v>554785</v>
      </c>
      <c r="F1623" s="154">
        <v>0</v>
      </c>
    </row>
    <row r="1624" spans="3:6">
      <c r="C1624" s="60" t="s">
        <v>1714</v>
      </c>
      <c r="D1624" s="154">
        <v>0</v>
      </c>
      <c r="E1624" s="154">
        <v>538663.36</v>
      </c>
      <c r="F1624" s="154">
        <v>516724.65</v>
      </c>
    </row>
    <row r="1625" spans="3:6">
      <c r="C1625" s="60" t="s">
        <v>1715</v>
      </c>
      <c r="D1625" s="154">
        <v>1235409</v>
      </c>
      <c r="E1625" s="154">
        <v>804740</v>
      </c>
      <c r="F1625" s="154">
        <v>0</v>
      </c>
    </row>
    <row r="1626" spans="3:6">
      <c r="C1626" s="60" t="s">
        <v>1716</v>
      </c>
      <c r="D1626" s="154">
        <v>6755924</v>
      </c>
      <c r="E1626" s="154">
        <v>4755924</v>
      </c>
      <c r="F1626" s="154">
        <v>0</v>
      </c>
    </row>
    <row r="1627" spans="3:6">
      <c r="C1627" s="60" t="s">
        <v>1717</v>
      </c>
      <c r="D1627" s="154">
        <v>0</v>
      </c>
      <c r="E1627" s="154">
        <v>406878695</v>
      </c>
      <c r="F1627" s="154">
        <v>397244881.93000001</v>
      </c>
    </row>
    <row r="1628" spans="3:6">
      <c r="C1628" s="60" t="s">
        <v>1718</v>
      </c>
      <c r="D1628" s="154">
        <v>41882</v>
      </c>
      <c r="E1628" s="154">
        <v>0</v>
      </c>
      <c r="F1628" s="154">
        <v>0</v>
      </c>
    </row>
    <row r="1629" spans="3:6">
      <c r="C1629" s="60" t="s">
        <v>1719</v>
      </c>
      <c r="D1629" s="154">
        <v>24000000</v>
      </c>
      <c r="E1629" s="154">
        <v>0</v>
      </c>
      <c r="F1629" s="154">
        <v>0</v>
      </c>
    </row>
    <row r="1630" spans="3:6">
      <c r="C1630" s="60" t="s">
        <v>1720</v>
      </c>
      <c r="D1630" s="154">
        <v>2873229</v>
      </c>
      <c r="E1630" s="154">
        <v>23864170.899999999</v>
      </c>
      <c r="F1630" s="154">
        <v>2860566.7</v>
      </c>
    </row>
    <row r="1631" spans="3:6">
      <c r="C1631" s="60" t="s">
        <v>1931</v>
      </c>
      <c r="D1631" s="154">
        <v>0</v>
      </c>
      <c r="E1631" s="154">
        <v>14566298</v>
      </c>
      <c r="F1631" s="154">
        <v>14564170.449999999</v>
      </c>
    </row>
    <row r="1632" spans="3:6">
      <c r="C1632" s="60" t="s">
        <v>1721</v>
      </c>
      <c r="D1632" s="154">
        <v>55999</v>
      </c>
      <c r="E1632" s="154">
        <v>0</v>
      </c>
      <c r="F1632" s="154">
        <v>0</v>
      </c>
    </row>
    <row r="1633" spans="3:6">
      <c r="C1633" s="60" t="s">
        <v>1932</v>
      </c>
      <c r="D1633" s="154">
        <v>0</v>
      </c>
      <c r="E1633" s="154">
        <v>38715314</v>
      </c>
      <c r="F1633" s="154">
        <v>36949967.289999999</v>
      </c>
    </row>
    <row r="1634" spans="3:6">
      <c r="C1634" s="60" t="s">
        <v>1722</v>
      </c>
      <c r="D1634" s="154">
        <v>3264355</v>
      </c>
      <c r="E1634" s="154">
        <v>1395594</v>
      </c>
      <c r="F1634" s="154">
        <v>1395593.77</v>
      </c>
    </row>
    <row r="1635" spans="3:6">
      <c r="C1635" s="60" t="s">
        <v>1723</v>
      </c>
      <c r="D1635" s="154">
        <v>486807313</v>
      </c>
      <c r="E1635" s="154">
        <v>1206668275.9099998</v>
      </c>
      <c r="F1635" s="154">
        <v>1187969331.7900002</v>
      </c>
    </row>
    <row r="1636" spans="3:6">
      <c r="C1636" s="60" t="s">
        <v>1724</v>
      </c>
      <c r="D1636" s="154">
        <v>135000000</v>
      </c>
      <c r="E1636" s="154">
        <v>55000000</v>
      </c>
      <c r="F1636" s="154">
        <v>39678000</v>
      </c>
    </row>
    <row r="1637" spans="3:6">
      <c r="C1637" s="60" t="s">
        <v>1725</v>
      </c>
      <c r="D1637" s="154">
        <v>1235409</v>
      </c>
      <c r="E1637" s="154">
        <v>1469740</v>
      </c>
      <c r="F1637" s="154">
        <v>1467882.26</v>
      </c>
    </row>
    <row r="1638" spans="3:6">
      <c r="C1638" s="60" t="s">
        <v>1726</v>
      </c>
      <c r="D1638" s="154">
        <v>2000000</v>
      </c>
      <c r="E1638" s="154">
        <v>163000000</v>
      </c>
      <c r="F1638" s="154">
        <v>150000000</v>
      </c>
    </row>
    <row r="1639" spans="3:6">
      <c r="C1639" s="60" t="s">
        <v>1979</v>
      </c>
      <c r="D1639" s="154">
        <v>0</v>
      </c>
      <c r="E1639" s="154">
        <v>25323479</v>
      </c>
      <c r="F1639" s="154">
        <v>25298329.75</v>
      </c>
    </row>
    <row r="1640" spans="3:6">
      <c r="C1640" s="60" t="s">
        <v>1727</v>
      </c>
      <c r="D1640" s="154">
        <v>1235409</v>
      </c>
      <c r="E1640" s="154">
        <v>804740</v>
      </c>
      <c r="F1640" s="154">
        <v>640000</v>
      </c>
    </row>
    <row r="1641" spans="3:6">
      <c r="C1641" s="60" t="s">
        <v>1980</v>
      </c>
      <c r="D1641" s="154">
        <v>0</v>
      </c>
      <c r="E1641" s="154">
        <v>24730812</v>
      </c>
      <c r="F1641" s="154">
        <v>24730811.289999999</v>
      </c>
    </row>
    <row r="1642" spans="3:6">
      <c r="C1642" s="60" t="s">
        <v>1728</v>
      </c>
      <c r="D1642" s="154">
        <v>2223577</v>
      </c>
      <c r="E1642" s="154">
        <v>0</v>
      </c>
      <c r="F1642" s="154">
        <v>0</v>
      </c>
    </row>
    <row r="1643" spans="3:6">
      <c r="C1643" s="60" t="s">
        <v>1729</v>
      </c>
      <c r="D1643" s="154">
        <v>13816424</v>
      </c>
      <c r="E1643" s="154">
        <v>61424851.600000001</v>
      </c>
      <c r="F1643" s="154">
        <v>54507002.780000001</v>
      </c>
    </row>
    <row r="1644" spans="3:6">
      <c r="C1644" s="60" t="s">
        <v>1730</v>
      </c>
      <c r="D1644" s="154">
        <v>80162210</v>
      </c>
      <c r="E1644" s="154">
        <v>121582561.08</v>
      </c>
      <c r="F1644" s="154">
        <v>96670562.870000005</v>
      </c>
    </row>
    <row r="1645" spans="3:6">
      <c r="C1645" s="60" t="s">
        <v>1731</v>
      </c>
      <c r="D1645" s="154">
        <v>0</v>
      </c>
      <c r="E1645" s="154">
        <v>12395626.74</v>
      </c>
      <c r="F1645" s="154">
        <v>0</v>
      </c>
    </row>
    <row r="1646" spans="3:6">
      <c r="C1646" s="60" t="s">
        <v>1933</v>
      </c>
      <c r="D1646" s="154">
        <v>0</v>
      </c>
      <c r="E1646" s="154">
        <v>4522719</v>
      </c>
      <c r="F1646" s="154">
        <v>0</v>
      </c>
    </row>
    <row r="1647" spans="3:6">
      <c r="C1647" s="60" t="s">
        <v>1732</v>
      </c>
      <c r="D1647" s="154">
        <v>74323660</v>
      </c>
      <c r="E1647" s="154">
        <v>10215468</v>
      </c>
      <c r="F1647" s="154">
        <v>9850946</v>
      </c>
    </row>
    <row r="1648" spans="3:6">
      <c r="C1648" s="60" t="s">
        <v>1733</v>
      </c>
      <c r="D1648" s="154">
        <v>5885745</v>
      </c>
      <c r="E1648" s="154">
        <v>1000000</v>
      </c>
      <c r="F1648" s="154">
        <v>0</v>
      </c>
    </row>
    <row r="1649" spans="3:6">
      <c r="C1649" s="60" t="s">
        <v>1734</v>
      </c>
      <c r="D1649" s="154">
        <v>0</v>
      </c>
      <c r="E1649" s="154">
        <v>13158747.699999999</v>
      </c>
      <c r="F1649" s="154">
        <v>4737149.17</v>
      </c>
    </row>
    <row r="1650" spans="3:6">
      <c r="C1650" s="60" t="s">
        <v>1735</v>
      </c>
      <c r="D1650" s="154">
        <v>0</v>
      </c>
      <c r="E1650" s="154">
        <v>9835185.6600000001</v>
      </c>
      <c r="F1650" s="154">
        <v>3574199.49</v>
      </c>
    </row>
    <row r="1651" spans="3:6">
      <c r="C1651" s="60" t="s">
        <v>1736</v>
      </c>
      <c r="D1651" s="154">
        <v>1217491</v>
      </c>
      <c r="E1651" s="154">
        <v>0</v>
      </c>
      <c r="F1651" s="154">
        <v>0</v>
      </c>
    </row>
    <row r="1652" spans="3:6">
      <c r="C1652" s="60" t="s">
        <v>1934</v>
      </c>
      <c r="D1652" s="154">
        <v>0</v>
      </c>
      <c r="E1652" s="154">
        <v>40978095</v>
      </c>
      <c r="F1652" s="154">
        <v>20584115.420000002</v>
      </c>
    </row>
    <row r="1653" spans="3:6">
      <c r="C1653" s="60" t="s">
        <v>1737</v>
      </c>
      <c r="D1653" s="154">
        <v>779207</v>
      </c>
      <c r="E1653" s="154">
        <v>563872</v>
      </c>
      <c r="F1653" s="154">
        <v>0</v>
      </c>
    </row>
    <row r="1654" spans="3:6">
      <c r="C1654" s="60" t="s">
        <v>1738</v>
      </c>
      <c r="D1654" s="154">
        <v>1226842</v>
      </c>
      <c r="E1654" s="154">
        <v>0</v>
      </c>
      <c r="F1654" s="154">
        <v>0</v>
      </c>
    </row>
    <row r="1655" spans="3:6">
      <c r="C1655" s="60" t="s">
        <v>1739</v>
      </c>
      <c r="D1655" s="154">
        <v>50000000</v>
      </c>
      <c r="E1655" s="154">
        <v>450992454</v>
      </c>
      <c r="F1655" s="154">
        <v>450992453.08999997</v>
      </c>
    </row>
    <row r="1656" spans="3:6">
      <c r="C1656" s="60" t="s">
        <v>1740</v>
      </c>
      <c r="D1656" s="154">
        <v>75000000</v>
      </c>
      <c r="E1656" s="154">
        <v>0</v>
      </c>
      <c r="F1656" s="154">
        <v>0</v>
      </c>
    </row>
    <row r="1657" spans="3:6">
      <c r="C1657" s="60" t="s">
        <v>1741</v>
      </c>
      <c r="D1657" s="154">
        <v>0</v>
      </c>
      <c r="E1657" s="154">
        <v>11869785.539999999</v>
      </c>
      <c r="F1657" s="154">
        <v>4274131.3</v>
      </c>
    </row>
    <row r="1658" spans="3:6">
      <c r="C1658" s="60" t="s">
        <v>1894</v>
      </c>
      <c r="D1658" s="154">
        <v>0</v>
      </c>
      <c r="E1658" s="154">
        <v>4100000</v>
      </c>
      <c r="F1658" s="154">
        <v>2052223.74</v>
      </c>
    </row>
    <row r="1659" spans="3:6">
      <c r="C1659" s="60" t="s">
        <v>1742</v>
      </c>
      <c r="D1659" s="154">
        <v>0</v>
      </c>
      <c r="E1659" s="154">
        <v>12389545.710000001</v>
      </c>
      <c r="F1659" s="154">
        <v>4741047.5999999996</v>
      </c>
    </row>
    <row r="1660" spans="3:6">
      <c r="C1660" s="60" t="s">
        <v>1743</v>
      </c>
      <c r="D1660" s="154">
        <v>0</v>
      </c>
      <c r="E1660" s="154">
        <v>3305346.62</v>
      </c>
      <c r="F1660" s="154">
        <v>2052223.74</v>
      </c>
    </row>
    <row r="1661" spans="3:6">
      <c r="C1661" s="60" t="s">
        <v>1744</v>
      </c>
      <c r="D1661" s="154">
        <v>0</v>
      </c>
      <c r="E1661" s="154">
        <v>12008385.51</v>
      </c>
      <c r="F1661" s="154">
        <v>4324326.41</v>
      </c>
    </row>
    <row r="1662" spans="3:6">
      <c r="C1662" s="60" t="s">
        <v>1745</v>
      </c>
      <c r="D1662" s="154">
        <v>0</v>
      </c>
      <c r="E1662" s="154">
        <v>13825622.75</v>
      </c>
      <c r="F1662" s="154">
        <v>5935469.6299999999</v>
      </c>
    </row>
    <row r="1663" spans="3:6">
      <c r="C1663" s="60" t="s">
        <v>1746</v>
      </c>
      <c r="D1663" s="154">
        <v>5000000</v>
      </c>
      <c r="E1663" s="154">
        <v>5000000</v>
      </c>
      <c r="F1663" s="154">
        <v>1960357.84</v>
      </c>
    </row>
    <row r="1664" spans="3:6">
      <c r="C1664" s="60" t="s">
        <v>1747</v>
      </c>
      <c r="D1664" s="154">
        <v>80000000</v>
      </c>
      <c r="E1664" s="154">
        <v>288345068.61000001</v>
      </c>
      <c r="F1664" s="154">
        <v>288345065.61000001</v>
      </c>
    </row>
    <row r="1665" spans="3:6">
      <c r="C1665" s="60" t="s">
        <v>1748</v>
      </c>
      <c r="D1665" s="154">
        <v>0</v>
      </c>
      <c r="E1665" s="154">
        <v>12524359.27</v>
      </c>
      <c r="F1665" s="154">
        <v>4931297.1900000004</v>
      </c>
    </row>
    <row r="1666" spans="3:6">
      <c r="C1666" s="60" t="s">
        <v>1749</v>
      </c>
      <c r="D1666" s="154">
        <v>31691995</v>
      </c>
      <c r="E1666" s="154">
        <v>1922455000</v>
      </c>
      <c r="F1666" s="154">
        <v>1889851701.5899999</v>
      </c>
    </row>
    <row r="1667" spans="3:6">
      <c r="C1667" s="60" t="s">
        <v>1750</v>
      </c>
      <c r="D1667" s="154">
        <v>3922569</v>
      </c>
      <c r="E1667" s="154">
        <v>0</v>
      </c>
      <c r="F1667" s="154">
        <v>0</v>
      </c>
    </row>
    <row r="1668" spans="3:6">
      <c r="C1668" s="60" t="s">
        <v>1751</v>
      </c>
      <c r="D1668" s="154">
        <v>0</v>
      </c>
      <c r="E1668" s="154">
        <v>13882842</v>
      </c>
      <c r="F1668" s="154">
        <v>5164417.2300000004</v>
      </c>
    </row>
    <row r="1669" spans="3:6">
      <c r="C1669" s="60" t="s">
        <v>1752</v>
      </c>
      <c r="D1669" s="154">
        <v>2000000</v>
      </c>
      <c r="E1669" s="154">
        <v>0</v>
      </c>
      <c r="F1669" s="154">
        <v>0</v>
      </c>
    </row>
    <row r="1670" spans="3:6">
      <c r="C1670" s="60" t="s">
        <v>1753</v>
      </c>
      <c r="D1670" s="154">
        <v>1000000000</v>
      </c>
      <c r="E1670" s="154">
        <v>0</v>
      </c>
      <c r="F1670" s="154">
        <v>0</v>
      </c>
    </row>
    <row r="1671" spans="3:6">
      <c r="C1671" s="60" t="s">
        <v>1754</v>
      </c>
      <c r="D1671" s="154">
        <v>36754019</v>
      </c>
      <c r="E1671" s="154">
        <v>0</v>
      </c>
      <c r="F1671" s="154">
        <v>0</v>
      </c>
    </row>
    <row r="1672" spans="3:6">
      <c r="C1672" s="60" t="s">
        <v>1755</v>
      </c>
      <c r="D1672" s="154">
        <v>0</v>
      </c>
      <c r="E1672" s="154">
        <v>7259132.7000000002</v>
      </c>
      <c r="F1672" s="154">
        <v>0</v>
      </c>
    </row>
    <row r="1673" spans="3:6">
      <c r="C1673" s="60" t="s">
        <v>1756</v>
      </c>
      <c r="D1673" s="154">
        <v>0</v>
      </c>
      <c r="E1673" s="154">
        <v>100000001.13</v>
      </c>
      <c r="F1673" s="154">
        <v>75149121.390000001</v>
      </c>
    </row>
    <row r="1674" spans="3:6">
      <c r="C1674" s="60" t="s">
        <v>1757</v>
      </c>
      <c r="D1674" s="154">
        <v>2642087</v>
      </c>
      <c r="E1674" s="154">
        <v>1596866.34</v>
      </c>
      <c r="F1674" s="154">
        <v>0</v>
      </c>
    </row>
    <row r="1675" spans="3:6">
      <c r="C1675" s="60" t="s">
        <v>1758</v>
      </c>
      <c r="D1675" s="154">
        <v>0</v>
      </c>
      <c r="E1675" s="154">
        <v>54340000</v>
      </c>
      <c r="F1675" s="154">
        <v>54338001.740000002</v>
      </c>
    </row>
    <row r="1676" spans="3:6">
      <c r="C1676" s="60" t="s">
        <v>1759</v>
      </c>
      <c r="D1676" s="154">
        <v>2083629</v>
      </c>
      <c r="E1676" s="154">
        <v>115708</v>
      </c>
      <c r="F1676" s="154">
        <v>0</v>
      </c>
    </row>
    <row r="1677" spans="3:6">
      <c r="C1677" s="60" t="s">
        <v>1760</v>
      </c>
      <c r="D1677" s="154">
        <v>3397736</v>
      </c>
      <c r="E1677" s="154">
        <v>110069.58</v>
      </c>
      <c r="F1677" s="154">
        <v>0</v>
      </c>
    </row>
    <row r="1678" spans="3:6">
      <c r="C1678" s="60" t="s">
        <v>1761</v>
      </c>
      <c r="D1678" s="154">
        <v>12635469</v>
      </c>
      <c r="E1678" s="154">
        <v>1052956</v>
      </c>
      <c r="F1678" s="154">
        <v>0</v>
      </c>
    </row>
    <row r="1679" spans="3:6">
      <c r="C1679" s="60" t="s">
        <v>1959</v>
      </c>
      <c r="D1679" s="154">
        <v>0</v>
      </c>
      <c r="E1679" s="154">
        <v>5487230</v>
      </c>
      <c r="F1679" s="154">
        <v>0</v>
      </c>
    </row>
    <row r="1680" spans="3:6">
      <c r="C1680" s="60" t="s">
        <v>1935</v>
      </c>
      <c r="D1680" s="154">
        <v>0</v>
      </c>
      <c r="E1680" s="154">
        <v>46453676</v>
      </c>
      <c r="F1680" s="154">
        <v>22477973.850000001</v>
      </c>
    </row>
    <row r="1681" spans="3:6">
      <c r="C1681" s="60" t="s">
        <v>1762</v>
      </c>
      <c r="D1681" s="154">
        <v>26665895</v>
      </c>
      <c r="E1681" s="154">
        <v>5000000</v>
      </c>
      <c r="F1681" s="154">
        <v>3982059.58</v>
      </c>
    </row>
    <row r="1682" spans="3:6">
      <c r="C1682" s="60" t="s">
        <v>1763</v>
      </c>
      <c r="D1682" s="154">
        <v>138712</v>
      </c>
      <c r="E1682" s="154">
        <v>0</v>
      </c>
      <c r="F1682" s="154">
        <v>0</v>
      </c>
    </row>
    <row r="1683" spans="3:6">
      <c r="C1683" s="60" t="s">
        <v>1895</v>
      </c>
      <c r="D1683" s="154">
        <v>0</v>
      </c>
      <c r="E1683" s="154">
        <v>52697416.170000002</v>
      </c>
      <c r="F1683" s="154">
        <v>25581652.490000002</v>
      </c>
    </row>
    <row r="1684" spans="3:6">
      <c r="C1684" s="60" t="s">
        <v>1764</v>
      </c>
      <c r="D1684" s="154">
        <v>0</v>
      </c>
      <c r="E1684" s="154">
        <v>11282103.060000001</v>
      </c>
      <c r="F1684" s="154">
        <v>5624170.1799999997</v>
      </c>
    </row>
    <row r="1685" spans="3:6">
      <c r="C1685" s="60" t="s">
        <v>1765</v>
      </c>
      <c r="D1685" s="154">
        <v>3356164</v>
      </c>
      <c r="E1685" s="154">
        <v>2672537</v>
      </c>
      <c r="F1685" s="154">
        <v>0</v>
      </c>
    </row>
    <row r="1686" spans="3:6">
      <c r="C1686" s="60" t="s">
        <v>1766</v>
      </c>
      <c r="D1686" s="154">
        <v>14404663</v>
      </c>
      <c r="E1686" s="154">
        <v>100</v>
      </c>
      <c r="F1686" s="154">
        <v>0</v>
      </c>
    </row>
    <row r="1687" spans="3:6">
      <c r="C1687" s="60" t="s">
        <v>1767</v>
      </c>
      <c r="D1687" s="154">
        <v>5404349</v>
      </c>
      <c r="E1687" s="154">
        <v>404349</v>
      </c>
      <c r="F1687" s="154">
        <v>0</v>
      </c>
    </row>
    <row r="1688" spans="3:6">
      <c r="C1688" s="60" t="s">
        <v>1768</v>
      </c>
      <c r="D1688" s="154">
        <v>3397736</v>
      </c>
      <c r="E1688" s="154">
        <v>2751732</v>
      </c>
      <c r="F1688" s="154">
        <v>0</v>
      </c>
    </row>
    <row r="1689" spans="3:6">
      <c r="C1689" s="60" t="s">
        <v>1896</v>
      </c>
      <c r="D1689" s="154">
        <v>0</v>
      </c>
      <c r="E1689" s="154">
        <v>85473744</v>
      </c>
      <c r="F1689" s="154">
        <v>32757371.199999999</v>
      </c>
    </row>
    <row r="1690" spans="3:6">
      <c r="C1690" s="60" t="s">
        <v>1769</v>
      </c>
      <c r="D1690" s="154">
        <v>70707142</v>
      </c>
      <c r="E1690" s="154">
        <v>32680645.120000001</v>
      </c>
      <c r="F1690" s="154">
        <v>32006551.969999999</v>
      </c>
    </row>
    <row r="1691" spans="3:6">
      <c r="C1691" s="60" t="s">
        <v>1770</v>
      </c>
      <c r="D1691" s="154">
        <v>45320695</v>
      </c>
      <c r="E1691" s="154">
        <v>25500000</v>
      </c>
      <c r="F1691" s="154">
        <v>10000000</v>
      </c>
    </row>
    <row r="1692" spans="3:6">
      <c r="C1692" s="60" t="s">
        <v>1771</v>
      </c>
      <c r="D1692" s="154">
        <v>3397736</v>
      </c>
      <c r="E1692" s="154">
        <v>2751732</v>
      </c>
      <c r="F1692" s="154">
        <v>0</v>
      </c>
    </row>
    <row r="1693" spans="3:6">
      <c r="C1693" s="60" t="s">
        <v>1772</v>
      </c>
      <c r="D1693" s="154">
        <v>13049408</v>
      </c>
      <c r="E1693" s="154">
        <v>297447</v>
      </c>
      <c r="F1693" s="154">
        <v>0</v>
      </c>
    </row>
    <row r="1694" spans="3:6">
      <c r="C1694" s="60" t="s">
        <v>1773</v>
      </c>
      <c r="D1694" s="154">
        <v>3397736</v>
      </c>
      <c r="E1694" s="154">
        <v>2751732</v>
      </c>
      <c r="F1694" s="154">
        <v>0</v>
      </c>
    </row>
    <row r="1695" spans="3:6">
      <c r="C1695" s="60" t="s">
        <v>1774</v>
      </c>
      <c r="D1695" s="154">
        <v>10991381</v>
      </c>
      <c r="E1695" s="154">
        <v>7196552.2000000002</v>
      </c>
      <c r="F1695" s="154">
        <v>0</v>
      </c>
    </row>
    <row r="1696" spans="3:6">
      <c r="C1696" s="60" t="s">
        <v>1775</v>
      </c>
      <c r="D1696" s="154">
        <v>0</v>
      </c>
      <c r="E1696" s="154">
        <v>2766703.06</v>
      </c>
      <c r="F1696" s="154">
        <v>0</v>
      </c>
    </row>
    <row r="1697" spans="3:6">
      <c r="C1697" s="60" t="s">
        <v>1776</v>
      </c>
      <c r="D1697" s="154">
        <v>327553</v>
      </c>
      <c r="E1697" s="154">
        <v>327553</v>
      </c>
      <c r="F1697" s="154">
        <v>327553</v>
      </c>
    </row>
    <row r="1698" spans="3:6">
      <c r="C1698" s="60" t="s">
        <v>1777</v>
      </c>
      <c r="D1698" s="154">
        <v>0</v>
      </c>
      <c r="E1698" s="154">
        <v>6805545.5599999996</v>
      </c>
      <c r="F1698" s="154">
        <v>5346398.5599999996</v>
      </c>
    </row>
    <row r="1699" spans="3:6">
      <c r="C1699" s="60" t="s">
        <v>1778</v>
      </c>
      <c r="D1699" s="154">
        <v>7508745</v>
      </c>
      <c r="E1699" s="154">
        <v>7508744.5999999996</v>
      </c>
      <c r="F1699" s="154">
        <v>0</v>
      </c>
    </row>
    <row r="1700" spans="3:6">
      <c r="C1700" s="60" t="s">
        <v>1779</v>
      </c>
      <c r="D1700" s="154">
        <v>0</v>
      </c>
      <c r="E1700" s="154">
        <v>5505941.5599999996</v>
      </c>
      <c r="F1700" s="154">
        <v>5346398.5599999996</v>
      </c>
    </row>
    <row r="1701" spans="3:6">
      <c r="C1701" s="60" t="s">
        <v>1780</v>
      </c>
      <c r="D1701" s="154">
        <v>79000000</v>
      </c>
      <c r="E1701" s="154">
        <v>140000000</v>
      </c>
      <c r="F1701" s="154">
        <v>84310399.189999998</v>
      </c>
    </row>
    <row r="1702" spans="3:6">
      <c r="C1702" s="60" t="s">
        <v>1781</v>
      </c>
      <c r="D1702" s="154">
        <v>5872846</v>
      </c>
      <c r="E1702" s="154">
        <v>2349138.4</v>
      </c>
      <c r="F1702" s="154">
        <v>0</v>
      </c>
    </row>
    <row r="1703" spans="3:6">
      <c r="C1703" s="60" t="s">
        <v>1782</v>
      </c>
      <c r="D1703" s="154">
        <v>1000000</v>
      </c>
      <c r="E1703" s="154">
        <v>500000</v>
      </c>
      <c r="F1703" s="154">
        <v>500000</v>
      </c>
    </row>
    <row r="1704" spans="3:6">
      <c r="C1704" s="60" t="s">
        <v>1783</v>
      </c>
      <c r="D1704" s="154">
        <v>150000000</v>
      </c>
      <c r="E1704" s="154">
        <v>776450000</v>
      </c>
      <c r="F1704" s="154">
        <v>404879000.73000002</v>
      </c>
    </row>
    <row r="1705" spans="3:6">
      <c r="C1705" s="60" t="s">
        <v>1784</v>
      </c>
      <c r="D1705" s="154">
        <v>0</v>
      </c>
      <c r="E1705" s="154">
        <v>3500000</v>
      </c>
      <c r="F1705" s="154">
        <v>3500000</v>
      </c>
    </row>
    <row r="1706" spans="3:6">
      <c r="C1706" s="60" t="s">
        <v>1785</v>
      </c>
      <c r="D1706" s="154">
        <v>0</v>
      </c>
      <c r="E1706" s="154">
        <v>3500000</v>
      </c>
      <c r="F1706" s="154">
        <v>3500000</v>
      </c>
    </row>
    <row r="1707" spans="3:6">
      <c r="C1707" s="60" t="s">
        <v>1786</v>
      </c>
      <c r="D1707" s="154">
        <v>3397736</v>
      </c>
      <c r="E1707" s="154">
        <v>110069.58</v>
      </c>
      <c r="F1707" s="154">
        <v>0</v>
      </c>
    </row>
    <row r="1708" spans="3:6">
      <c r="C1708" s="60" t="s">
        <v>1787</v>
      </c>
      <c r="D1708" s="154">
        <v>2768368</v>
      </c>
      <c r="E1708" s="154">
        <v>2768368</v>
      </c>
      <c r="F1708" s="154">
        <v>285927.18</v>
      </c>
    </row>
    <row r="1709" spans="3:6">
      <c r="C1709" s="60" t="s">
        <v>1788</v>
      </c>
      <c r="D1709" s="154">
        <v>2083629</v>
      </c>
      <c r="E1709" s="154">
        <v>115708</v>
      </c>
      <c r="F1709" s="154">
        <v>0</v>
      </c>
    </row>
    <row r="1710" spans="3:6">
      <c r="C1710" s="60" t="s">
        <v>1789</v>
      </c>
      <c r="D1710" s="154">
        <v>113083454</v>
      </c>
      <c r="E1710" s="154">
        <v>517278397.24000001</v>
      </c>
      <c r="F1710" s="154">
        <v>314713341.18000001</v>
      </c>
    </row>
    <row r="1711" spans="3:6">
      <c r="C1711" s="60" t="s">
        <v>1790</v>
      </c>
      <c r="D1711" s="154">
        <v>0</v>
      </c>
      <c r="E1711" s="154">
        <v>2962077.38</v>
      </c>
      <c r="F1711" s="154">
        <v>2962077.38</v>
      </c>
    </row>
    <row r="1712" spans="3:6">
      <c r="C1712" s="60" t="s">
        <v>1791</v>
      </c>
      <c r="D1712" s="154">
        <v>3397736</v>
      </c>
      <c r="E1712" s="154">
        <v>110069.58</v>
      </c>
      <c r="F1712" s="154">
        <v>0</v>
      </c>
    </row>
    <row r="1713" spans="3:6">
      <c r="C1713" s="60" t="s">
        <v>1792</v>
      </c>
      <c r="D1713" s="154">
        <v>511857547</v>
      </c>
      <c r="E1713" s="154">
        <v>283304457.44999999</v>
      </c>
      <c r="F1713" s="154">
        <v>283304456.43000001</v>
      </c>
    </row>
    <row r="1714" spans="3:6">
      <c r="C1714" s="60" t="s">
        <v>1793</v>
      </c>
      <c r="D1714" s="154">
        <v>0</v>
      </c>
      <c r="E1714" s="154">
        <v>3104428.88</v>
      </c>
      <c r="F1714" s="154">
        <v>1642087.24</v>
      </c>
    </row>
    <row r="1715" spans="3:6">
      <c r="C1715" s="60" t="s">
        <v>1794</v>
      </c>
      <c r="D1715" s="154">
        <v>1386558</v>
      </c>
      <c r="E1715" s="154">
        <v>105411</v>
      </c>
      <c r="F1715" s="154">
        <v>0</v>
      </c>
    </row>
    <row r="1716" spans="3:6">
      <c r="C1716" s="60" t="s">
        <v>1795</v>
      </c>
      <c r="D1716" s="154">
        <v>162584301</v>
      </c>
      <c r="E1716" s="154">
        <v>422623056</v>
      </c>
      <c r="F1716" s="154">
        <v>232289236.62</v>
      </c>
    </row>
    <row r="1717" spans="3:6">
      <c r="C1717" s="60" t="s">
        <v>1796</v>
      </c>
      <c r="D1717" s="154">
        <v>10362072</v>
      </c>
      <c r="E1717" s="154">
        <v>3362072</v>
      </c>
      <c r="F1717" s="154">
        <v>0</v>
      </c>
    </row>
    <row r="1718" spans="3:6">
      <c r="C1718" s="60" t="s">
        <v>1797</v>
      </c>
      <c r="D1718" s="154">
        <v>0</v>
      </c>
      <c r="E1718" s="154">
        <v>4191546.22</v>
      </c>
      <c r="F1718" s="154">
        <v>2128614.4700000002</v>
      </c>
    </row>
    <row r="1719" spans="3:6">
      <c r="C1719" s="60" t="s">
        <v>1798</v>
      </c>
      <c r="D1719" s="154">
        <v>4956061</v>
      </c>
      <c r="E1719" s="154">
        <v>2782424.4</v>
      </c>
      <c r="F1719" s="154">
        <v>0</v>
      </c>
    </row>
    <row r="1720" spans="3:6">
      <c r="C1720" s="60" t="s">
        <v>1799</v>
      </c>
      <c r="D1720" s="154">
        <v>3630913</v>
      </c>
      <c r="E1720" s="154">
        <v>2252365</v>
      </c>
      <c r="F1720" s="154">
        <v>0</v>
      </c>
    </row>
    <row r="1721" spans="3:6">
      <c r="C1721" s="60" t="s">
        <v>1800</v>
      </c>
      <c r="D1721" s="154">
        <v>0</v>
      </c>
      <c r="E1721" s="154">
        <v>4191546.01</v>
      </c>
      <c r="F1721" s="154">
        <v>2148337.7400000002</v>
      </c>
    </row>
    <row r="1722" spans="3:6">
      <c r="C1722" s="60" t="s">
        <v>1936</v>
      </c>
      <c r="D1722" s="154">
        <v>0</v>
      </c>
      <c r="E1722" s="154">
        <v>4000000</v>
      </c>
      <c r="F1722" s="154">
        <v>2148337.7400000002</v>
      </c>
    </row>
    <row r="1723" spans="3:6">
      <c r="C1723" s="60" t="s">
        <v>1801</v>
      </c>
      <c r="D1723" s="154">
        <v>2751631</v>
      </c>
      <c r="E1723" s="154">
        <v>2751631</v>
      </c>
      <c r="F1723" s="154">
        <v>0</v>
      </c>
    </row>
    <row r="1724" spans="3:6">
      <c r="C1724" s="60" t="s">
        <v>1802</v>
      </c>
      <c r="D1724" s="154">
        <v>26302201</v>
      </c>
      <c r="E1724" s="154">
        <v>36920083.899999999</v>
      </c>
      <c r="F1724" s="154">
        <v>21713831.509999998</v>
      </c>
    </row>
    <row r="1725" spans="3:6">
      <c r="C1725" s="60" t="s">
        <v>1897</v>
      </c>
      <c r="D1725" s="154">
        <v>0</v>
      </c>
      <c r="E1725" s="154">
        <v>3906885</v>
      </c>
      <c r="F1725" s="154">
        <v>2083672.05</v>
      </c>
    </row>
    <row r="1726" spans="3:6">
      <c r="C1726" s="60" t="s">
        <v>1937</v>
      </c>
      <c r="D1726" s="154">
        <v>0</v>
      </c>
      <c r="E1726" s="154">
        <v>2500000</v>
      </c>
      <c r="F1726" s="154">
        <v>0</v>
      </c>
    </row>
    <row r="1727" spans="3:6">
      <c r="C1727" s="60" t="s">
        <v>1981</v>
      </c>
      <c r="D1727" s="154">
        <v>0</v>
      </c>
      <c r="E1727" s="154">
        <v>6512392</v>
      </c>
      <c r="F1727" s="154">
        <v>0</v>
      </c>
    </row>
    <row r="1728" spans="3:6">
      <c r="C1728" s="60" t="s">
        <v>1803</v>
      </c>
      <c r="D1728" s="154">
        <v>249956945</v>
      </c>
      <c r="E1728" s="154">
        <v>217956945</v>
      </c>
      <c r="F1728" s="154">
        <v>217921695.36000001</v>
      </c>
    </row>
    <row r="1729" spans="3:6">
      <c r="C1729" s="60" t="s">
        <v>1804</v>
      </c>
      <c r="D1729" s="154">
        <v>1900475</v>
      </c>
      <c r="E1729" s="154">
        <v>22869134.5</v>
      </c>
      <c r="F1729" s="154">
        <v>16726463.689999999</v>
      </c>
    </row>
    <row r="1730" spans="3:6">
      <c r="C1730" s="60" t="s">
        <v>1805</v>
      </c>
      <c r="D1730" s="154">
        <v>0</v>
      </c>
      <c r="E1730" s="154">
        <v>6112848.7400000002</v>
      </c>
      <c r="F1730" s="154">
        <v>6112839.4199999999</v>
      </c>
    </row>
    <row r="1731" spans="3:6">
      <c r="C1731" s="60" t="s">
        <v>1806</v>
      </c>
      <c r="D1731" s="154">
        <v>0</v>
      </c>
      <c r="E1731" s="154">
        <v>2867061.9</v>
      </c>
      <c r="F1731" s="154">
        <v>1269393.54</v>
      </c>
    </row>
    <row r="1732" spans="3:6">
      <c r="C1732" s="60" t="s">
        <v>1938</v>
      </c>
      <c r="D1732" s="154">
        <v>0</v>
      </c>
      <c r="E1732" s="154">
        <v>5697922</v>
      </c>
      <c r="F1732" s="154">
        <v>3038891.54</v>
      </c>
    </row>
    <row r="1733" spans="3:6">
      <c r="C1733" s="60" t="s">
        <v>1807</v>
      </c>
      <c r="D1733" s="154">
        <v>7000000</v>
      </c>
      <c r="E1733" s="154">
        <v>0</v>
      </c>
      <c r="F1733" s="154">
        <v>0</v>
      </c>
    </row>
    <row r="1734" spans="3:6">
      <c r="C1734" s="60" t="s">
        <v>1808</v>
      </c>
      <c r="D1734" s="154">
        <v>2692079</v>
      </c>
      <c r="E1734" s="154">
        <v>2046075</v>
      </c>
      <c r="F1734" s="154">
        <v>0</v>
      </c>
    </row>
    <row r="1735" spans="3:6">
      <c r="C1735" s="60" t="s">
        <v>1833</v>
      </c>
      <c r="D1735" s="154">
        <v>0</v>
      </c>
      <c r="E1735" s="154">
        <v>21820615</v>
      </c>
      <c r="F1735" s="154">
        <v>21820614.039999999</v>
      </c>
    </row>
    <row r="1736" spans="3:6">
      <c r="C1736" s="60" t="s">
        <v>1809</v>
      </c>
      <c r="D1736" s="154">
        <v>1572428</v>
      </c>
      <c r="E1736" s="154">
        <v>1062720</v>
      </c>
      <c r="F1736" s="154">
        <v>1062718.9099999999</v>
      </c>
    </row>
    <row r="1737" spans="3:6">
      <c r="C1737" s="60" t="s">
        <v>1810</v>
      </c>
      <c r="D1737" s="154">
        <v>15000000</v>
      </c>
      <c r="E1737" s="154">
        <v>10672726</v>
      </c>
      <c r="F1737" s="154">
        <v>10671795.310000001</v>
      </c>
    </row>
    <row r="1738" spans="3:6">
      <c r="C1738" s="60" t="s">
        <v>1811</v>
      </c>
      <c r="D1738" s="154">
        <v>11067494</v>
      </c>
      <c r="E1738" s="154">
        <v>10421490</v>
      </c>
      <c r="F1738" s="154">
        <v>6079462.0099999998</v>
      </c>
    </row>
    <row r="1739" spans="3:6">
      <c r="C1739" s="60" t="s">
        <v>1812</v>
      </c>
      <c r="D1739" s="154">
        <v>11067494</v>
      </c>
      <c r="E1739" s="154">
        <v>14175</v>
      </c>
      <c r="F1739" s="154">
        <v>0</v>
      </c>
    </row>
    <row r="1740" spans="3:6">
      <c r="C1740" s="60" t="s">
        <v>1813</v>
      </c>
      <c r="D1740" s="154">
        <v>11602629</v>
      </c>
      <c r="E1740" s="154">
        <v>35418560.07</v>
      </c>
      <c r="F1740" s="154">
        <v>19552462.329999998</v>
      </c>
    </row>
    <row r="1741" spans="3:6">
      <c r="C1741" s="60" t="s">
        <v>1814</v>
      </c>
      <c r="D1741" s="154">
        <v>498000</v>
      </c>
      <c r="E1741" s="154">
        <v>0</v>
      </c>
      <c r="F1741" s="154">
        <v>0</v>
      </c>
    </row>
    <row r="1742" spans="3:6">
      <c r="C1742" s="60" t="s">
        <v>1815</v>
      </c>
      <c r="D1742" s="154">
        <v>7011234</v>
      </c>
      <c r="E1742" s="154">
        <v>100</v>
      </c>
      <c r="F1742" s="154">
        <v>0</v>
      </c>
    </row>
    <row r="1743" spans="3:6">
      <c r="C1743" s="60" t="s">
        <v>1816</v>
      </c>
      <c r="D1743" s="154">
        <v>498000</v>
      </c>
      <c r="E1743" s="154">
        <v>0</v>
      </c>
      <c r="F1743" s="154">
        <v>0</v>
      </c>
    </row>
    <row r="1744" spans="3:6">
      <c r="C1744" s="60" t="s">
        <v>1817</v>
      </c>
      <c r="D1744" s="154">
        <v>2083629</v>
      </c>
      <c r="E1744" s="154">
        <v>1652960</v>
      </c>
      <c r="F1744" s="154">
        <v>1072409.3600000001</v>
      </c>
    </row>
    <row r="1745" spans="3:6">
      <c r="C1745" s="60" t="s">
        <v>1818</v>
      </c>
      <c r="D1745" s="154">
        <v>0</v>
      </c>
      <c r="E1745" s="154">
        <v>36978190</v>
      </c>
      <c r="F1745" s="154">
        <v>0</v>
      </c>
    </row>
    <row r="1746" spans="3:6">
      <c r="C1746" s="60" t="s">
        <v>1819</v>
      </c>
      <c r="D1746" s="154">
        <v>498000</v>
      </c>
      <c r="E1746" s="154">
        <v>0</v>
      </c>
      <c r="F1746" s="154">
        <v>0</v>
      </c>
    </row>
    <row r="1747" spans="3:6">
      <c r="C1747" s="60" t="s">
        <v>1820</v>
      </c>
      <c r="D1747" s="154">
        <v>3397736</v>
      </c>
      <c r="E1747" s="154">
        <v>2751732</v>
      </c>
      <c r="F1747" s="154">
        <v>1550461.92</v>
      </c>
    </row>
    <row r="1748" spans="3:6">
      <c r="C1748" s="60" t="s">
        <v>1834</v>
      </c>
      <c r="D1748" s="154">
        <v>0</v>
      </c>
      <c r="E1748" s="154">
        <v>21641175</v>
      </c>
      <c r="F1748" s="154">
        <v>21641168.670000002</v>
      </c>
    </row>
    <row r="1749" spans="3:6">
      <c r="C1749" s="60" t="s">
        <v>1821</v>
      </c>
      <c r="D1749" s="154">
        <v>3397736</v>
      </c>
      <c r="E1749" s="154">
        <v>2751732</v>
      </c>
      <c r="F1749" s="154">
        <v>1571640.78</v>
      </c>
    </row>
    <row r="1750" spans="3:6">
      <c r="C1750" s="60" t="s">
        <v>1822</v>
      </c>
      <c r="D1750" s="154">
        <v>3924529</v>
      </c>
      <c r="E1750" s="154">
        <v>16867107</v>
      </c>
      <c r="F1750" s="154">
        <v>16292340.07</v>
      </c>
    </row>
    <row r="1751" spans="3:6">
      <c r="C1751" s="60" t="s">
        <v>1823</v>
      </c>
      <c r="D1751" s="154">
        <v>745000000</v>
      </c>
      <c r="E1751" s="154">
        <v>11001455</v>
      </c>
      <c r="F1751" s="154">
        <v>0</v>
      </c>
    </row>
    <row r="1752" spans="3:6">
      <c r="C1752" s="60" t="s">
        <v>1824</v>
      </c>
      <c r="D1752" s="154">
        <v>11936392</v>
      </c>
      <c r="E1752" s="154">
        <v>11830070</v>
      </c>
      <c r="F1752" s="154">
        <v>4730027.8499999996</v>
      </c>
    </row>
    <row r="1753" spans="3:6">
      <c r="C1753" s="60" t="s">
        <v>1825</v>
      </c>
      <c r="D1753" s="154">
        <v>3397736</v>
      </c>
      <c r="E1753" s="154">
        <v>5941732</v>
      </c>
      <c r="F1753" s="154">
        <v>4752676.47</v>
      </c>
    </row>
    <row r="1754" spans="3:6">
      <c r="C1754" s="60" t="s">
        <v>1826</v>
      </c>
      <c r="D1754" s="154">
        <v>1386558</v>
      </c>
      <c r="E1754" s="154">
        <v>2536232</v>
      </c>
      <c r="F1754" s="154">
        <v>2028807.03</v>
      </c>
    </row>
    <row r="1755" spans="3:6">
      <c r="C1755" s="60" t="s">
        <v>1827</v>
      </c>
      <c r="D1755" s="154">
        <v>3397736</v>
      </c>
      <c r="E1755" s="154">
        <v>5940846</v>
      </c>
      <c r="F1755" s="154">
        <v>4752676.46</v>
      </c>
    </row>
    <row r="1756" spans="3:6">
      <c r="C1756" s="60" t="s">
        <v>1828</v>
      </c>
      <c r="D1756" s="154">
        <v>2083629</v>
      </c>
      <c r="E1756" s="154">
        <v>3659900</v>
      </c>
      <c r="F1756" s="154">
        <v>2927847.92</v>
      </c>
    </row>
    <row r="1757" spans="3:6">
      <c r="C1757" s="60" t="s">
        <v>1829</v>
      </c>
      <c r="D1757" s="154">
        <v>976009</v>
      </c>
      <c r="E1757" s="154">
        <v>5806005</v>
      </c>
      <c r="F1757" s="154">
        <v>4644224.71</v>
      </c>
    </row>
    <row r="1758" spans="3:6">
      <c r="C1758" s="60" t="s">
        <v>1830</v>
      </c>
      <c r="D1758" s="154">
        <v>976009</v>
      </c>
      <c r="E1758" s="154">
        <v>5806005</v>
      </c>
      <c r="F1758" s="154">
        <v>4644224.71</v>
      </c>
    </row>
    <row r="1759" spans="3:6">
      <c r="C1759" s="60" t="s">
        <v>1836</v>
      </c>
      <c r="D1759" s="154">
        <v>0</v>
      </c>
      <c r="E1759" s="154">
        <v>203749520</v>
      </c>
      <c r="F1759" s="154">
        <v>203670920.02000001</v>
      </c>
    </row>
    <row r="1760" spans="3:6">
      <c r="C1760" s="112" t="s">
        <v>324</v>
      </c>
      <c r="D1760" s="154">
        <v>896795398</v>
      </c>
      <c r="E1760" s="154">
        <v>880583992.82000005</v>
      </c>
      <c r="F1760" s="154">
        <v>656155274.3499999</v>
      </c>
    </row>
    <row r="1761" spans="3:6">
      <c r="C1761" s="60" t="s">
        <v>1831</v>
      </c>
      <c r="D1761" s="154">
        <v>241231338</v>
      </c>
      <c r="E1761" s="154">
        <v>221965445.96000001</v>
      </c>
      <c r="F1761" s="154">
        <v>126980691.67</v>
      </c>
    </row>
    <row r="1762" spans="3:6">
      <c r="C1762" s="60" t="s">
        <v>1832</v>
      </c>
      <c r="D1762" s="154">
        <v>172342885</v>
      </c>
      <c r="E1762" s="154">
        <v>159249971.37</v>
      </c>
      <c r="F1762" s="154">
        <v>37740625.43</v>
      </c>
    </row>
    <row r="1763" spans="3:6">
      <c r="C1763" s="60" t="s">
        <v>1982</v>
      </c>
      <c r="D1763" s="154">
        <v>0</v>
      </c>
      <c r="E1763" s="154">
        <v>5067400.49</v>
      </c>
      <c r="F1763" s="154">
        <v>4561316.75</v>
      </c>
    </row>
    <row r="1764" spans="3:6">
      <c r="C1764" s="60" t="s">
        <v>1983</v>
      </c>
      <c r="D1764" s="154">
        <v>0</v>
      </c>
      <c r="E1764" s="154">
        <v>11080000</v>
      </c>
      <c r="F1764" s="154">
        <v>3772417.9099999997</v>
      </c>
    </row>
    <row r="1765" spans="3:6">
      <c r="C1765" s="60" t="s">
        <v>1833</v>
      </c>
      <c r="D1765" s="154">
        <v>300000000</v>
      </c>
      <c r="E1765" s="154">
        <v>300000000</v>
      </c>
      <c r="F1765" s="154">
        <v>299995762.07999998</v>
      </c>
    </row>
    <row r="1766" spans="3:6">
      <c r="C1766" s="60" t="s">
        <v>1834</v>
      </c>
      <c r="D1766" s="154">
        <v>66984706</v>
      </c>
      <c r="E1766" s="154">
        <v>66984706</v>
      </c>
      <c r="F1766" s="154">
        <v>66983739.340000004</v>
      </c>
    </row>
    <row r="1767" spans="3:6">
      <c r="C1767" s="60" t="s">
        <v>1835</v>
      </c>
      <c r="D1767" s="154">
        <v>48027920</v>
      </c>
      <c r="E1767" s="154">
        <v>48027920</v>
      </c>
      <c r="F1767" s="154">
        <v>47970721.170000002</v>
      </c>
    </row>
    <row r="1768" spans="3:6">
      <c r="C1768" s="60" t="s">
        <v>1836</v>
      </c>
      <c r="D1768" s="154">
        <v>68208549</v>
      </c>
      <c r="E1768" s="154">
        <v>68208549</v>
      </c>
      <c r="F1768" s="154">
        <v>68150000</v>
      </c>
    </row>
    <row r="1769" spans="3:6">
      <c r="C1769" s="112" t="s">
        <v>325</v>
      </c>
      <c r="D1769" s="154">
        <v>3073696114</v>
      </c>
      <c r="E1769" s="154">
        <v>2624999079.2400002</v>
      </c>
      <c r="F1769" s="154">
        <v>1644963120.8600001</v>
      </c>
    </row>
    <row r="1770" spans="3:6">
      <c r="C1770" s="60" t="s">
        <v>1837</v>
      </c>
      <c r="D1770" s="154">
        <v>3073696114</v>
      </c>
      <c r="E1770" s="154">
        <v>2350927729.2400002</v>
      </c>
      <c r="F1770" s="154">
        <v>1370891771.46</v>
      </c>
    </row>
    <row r="1771" spans="3:6">
      <c r="C1771" s="60" t="s">
        <v>1726</v>
      </c>
      <c r="D1771" s="154">
        <v>0</v>
      </c>
      <c r="E1771" s="154">
        <v>274071350</v>
      </c>
      <c r="F1771" s="154">
        <v>274071349.39999998</v>
      </c>
    </row>
    <row r="1772" spans="3:6">
      <c r="C1772" s="112" t="s">
        <v>326</v>
      </c>
      <c r="D1772" s="154">
        <v>11482564129</v>
      </c>
      <c r="E1772" s="154">
        <v>10231257487</v>
      </c>
      <c r="F1772" s="154">
        <v>6295377028.0599995</v>
      </c>
    </row>
    <row r="1773" spans="3:6">
      <c r="C1773" s="60" t="s">
        <v>1838</v>
      </c>
      <c r="D1773" s="154">
        <v>631100000</v>
      </c>
      <c r="E1773" s="154">
        <v>631100000</v>
      </c>
      <c r="F1773" s="154">
        <v>0</v>
      </c>
    </row>
    <row r="1774" spans="3:6">
      <c r="C1774" s="60" t="s">
        <v>1695</v>
      </c>
      <c r="D1774" s="154">
        <v>1914989645</v>
      </c>
      <c r="E1774" s="154">
        <v>1914989645</v>
      </c>
      <c r="F1774" s="154">
        <v>1551429366.46</v>
      </c>
    </row>
    <row r="1775" spans="3:6">
      <c r="C1775" s="60" t="s">
        <v>1696</v>
      </c>
      <c r="D1775" s="154">
        <v>0</v>
      </c>
      <c r="E1775" s="154">
        <v>72000000</v>
      </c>
      <c r="F1775" s="154">
        <v>56634994.859999999</v>
      </c>
    </row>
    <row r="1776" spans="3:6">
      <c r="C1776" s="60" t="s">
        <v>1702</v>
      </c>
      <c r="D1776" s="154">
        <v>7257650000</v>
      </c>
      <c r="E1776" s="154">
        <v>7257650000</v>
      </c>
      <c r="F1776" s="154">
        <v>4432439031.7399998</v>
      </c>
    </row>
    <row r="1777" spans="3:6">
      <c r="C1777" s="60" t="s">
        <v>1839</v>
      </c>
      <c r="D1777" s="154">
        <v>12622000</v>
      </c>
      <c r="E1777" s="154">
        <v>12622000</v>
      </c>
      <c r="F1777" s="154">
        <v>4491618.34</v>
      </c>
    </row>
    <row r="1778" spans="3:6">
      <c r="C1778" s="60" t="s">
        <v>1712</v>
      </c>
      <c r="D1778" s="154">
        <v>167092639</v>
      </c>
      <c r="E1778" s="154">
        <v>0</v>
      </c>
      <c r="F1778" s="154">
        <v>0</v>
      </c>
    </row>
    <row r="1779" spans="3:6">
      <c r="C1779" s="60" t="s">
        <v>1719</v>
      </c>
      <c r="D1779" s="154">
        <v>607907361</v>
      </c>
      <c r="E1779" s="154">
        <v>0</v>
      </c>
      <c r="F1779" s="154">
        <v>0</v>
      </c>
    </row>
    <row r="1780" spans="3:6">
      <c r="C1780" s="60" t="s">
        <v>1840</v>
      </c>
      <c r="D1780" s="154">
        <v>750000000</v>
      </c>
      <c r="E1780" s="154">
        <v>11000000</v>
      </c>
      <c r="F1780" s="154">
        <v>0</v>
      </c>
    </row>
    <row r="1781" spans="3:6">
      <c r="C1781" s="60" t="s">
        <v>1783</v>
      </c>
      <c r="D1781" s="154">
        <v>0</v>
      </c>
      <c r="E1781" s="154">
        <v>236000000</v>
      </c>
      <c r="F1781" s="154">
        <v>159661429.69</v>
      </c>
    </row>
    <row r="1782" spans="3:6">
      <c r="C1782" s="60" t="s">
        <v>1833</v>
      </c>
      <c r="D1782" s="154">
        <v>141202484</v>
      </c>
      <c r="E1782" s="154">
        <v>95895842</v>
      </c>
      <c r="F1782" s="154">
        <v>90720586.969999999</v>
      </c>
    </row>
    <row r="1783" spans="3:6">
      <c r="C1783" s="68" t="s">
        <v>359</v>
      </c>
      <c r="D1783" s="170">
        <v>5994134828</v>
      </c>
      <c r="E1783" s="170">
        <v>7841407721.7000008</v>
      </c>
      <c r="F1783" s="170">
        <v>3370234637.98</v>
      </c>
    </row>
    <row r="1784" spans="3:6">
      <c r="C1784" s="112" t="s">
        <v>323</v>
      </c>
      <c r="D1784" s="154">
        <v>1377504632</v>
      </c>
      <c r="E1784" s="154">
        <v>1900125756.9800005</v>
      </c>
      <c r="F1784" s="154">
        <v>1393510737.24</v>
      </c>
    </row>
    <row r="1785" spans="3:6">
      <c r="C1785" s="60" t="s">
        <v>435</v>
      </c>
      <c r="D1785" s="154">
        <v>352483469</v>
      </c>
      <c r="E1785" s="154">
        <v>352483469</v>
      </c>
      <c r="F1785" s="154">
        <v>208428818.94999999</v>
      </c>
    </row>
    <row r="1786" spans="3:6">
      <c r="C1786" s="60" t="s">
        <v>1841</v>
      </c>
      <c r="D1786" s="154">
        <v>79360000</v>
      </c>
      <c r="E1786" s="154">
        <v>87810000</v>
      </c>
      <c r="F1786" s="154">
        <v>46591135.859999999</v>
      </c>
    </row>
    <row r="1787" spans="3:6">
      <c r="C1787" s="60" t="s">
        <v>1842</v>
      </c>
      <c r="D1787" s="154">
        <v>4289420</v>
      </c>
      <c r="E1787" s="154">
        <v>0</v>
      </c>
      <c r="F1787" s="154">
        <v>0</v>
      </c>
    </row>
    <row r="1788" spans="3:6">
      <c r="C1788" s="60" t="s">
        <v>1843</v>
      </c>
      <c r="D1788" s="154">
        <v>50000001</v>
      </c>
      <c r="E1788" s="154">
        <v>50000001</v>
      </c>
      <c r="F1788" s="154">
        <v>23050013.309999999</v>
      </c>
    </row>
    <row r="1789" spans="3:6">
      <c r="C1789" s="60" t="s">
        <v>1844</v>
      </c>
      <c r="D1789" s="154">
        <v>9806189</v>
      </c>
      <c r="E1789" s="154">
        <v>9806189</v>
      </c>
      <c r="F1789" s="154">
        <v>4439955.91</v>
      </c>
    </row>
    <row r="1790" spans="3:6">
      <c r="C1790" s="60" t="s">
        <v>1845</v>
      </c>
      <c r="D1790" s="154">
        <v>33681857</v>
      </c>
      <c r="E1790" s="154">
        <v>54325746.239999995</v>
      </c>
      <c r="F1790" s="154">
        <v>25189404.580000002</v>
      </c>
    </row>
    <row r="1791" spans="3:6">
      <c r="C1791" s="60" t="s">
        <v>1846</v>
      </c>
      <c r="D1791" s="154">
        <v>9418649</v>
      </c>
      <c r="E1791" s="154">
        <v>11418649</v>
      </c>
      <c r="F1791" s="154">
        <v>10123420.039999999</v>
      </c>
    </row>
    <row r="1792" spans="3:6">
      <c r="C1792" s="60" t="s">
        <v>1847</v>
      </c>
      <c r="D1792" s="154">
        <v>0</v>
      </c>
      <c r="E1792" s="154">
        <v>12589112.33</v>
      </c>
      <c r="F1792" s="154">
        <v>4532104.1900000004</v>
      </c>
    </row>
    <row r="1793" spans="3:6">
      <c r="C1793" s="60" t="s">
        <v>1848</v>
      </c>
      <c r="D1793" s="154">
        <v>0</v>
      </c>
      <c r="E1793" s="154">
        <v>17554614.34</v>
      </c>
      <c r="F1793" s="154">
        <v>6321365.4000000004</v>
      </c>
    </row>
    <row r="1794" spans="3:6">
      <c r="C1794" s="60" t="s">
        <v>1849</v>
      </c>
      <c r="D1794" s="154">
        <v>82824634</v>
      </c>
      <c r="E1794" s="154">
        <v>82824634</v>
      </c>
      <c r="F1794" s="154">
        <v>0</v>
      </c>
    </row>
    <row r="1795" spans="3:6">
      <c r="C1795" s="60" t="s">
        <v>1850</v>
      </c>
      <c r="D1795" s="154">
        <v>144114678</v>
      </c>
      <c r="E1795" s="154">
        <v>19002354.859999999</v>
      </c>
      <c r="F1795" s="154">
        <v>13202354.859999999</v>
      </c>
    </row>
    <row r="1796" spans="3:6">
      <c r="C1796" s="60" t="s">
        <v>1851</v>
      </c>
      <c r="D1796" s="154">
        <v>1712885</v>
      </c>
      <c r="E1796" s="154">
        <v>4000000</v>
      </c>
      <c r="F1796" s="154">
        <v>0</v>
      </c>
    </row>
    <row r="1797" spans="3:6">
      <c r="C1797" s="60" t="s">
        <v>1852</v>
      </c>
      <c r="D1797" s="154">
        <v>0</v>
      </c>
      <c r="E1797" s="154">
        <v>13745378.859999999</v>
      </c>
      <c r="F1797" s="154">
        <v>5900277.9299999997</v>
      </c>
    </row>
    <row r="1798" spans="3:6">
      <c r="C1798" s="60" t="s">
        <v>1853</v>
      </c>
      <c r="D1798" s="154">
        <v>0</v>
      </c>
      <c r="E1798" s="154">
        <v>15564649.4</v>
      </c>
      <c r="F1798" s="154">
        <v>0</v>
      </c>
    </row>
    <row r="1799" spans="3:6">
      <c r="C1799" s="60" t="s">
        <v>1854</v>
      </c>
      <c r="D1799" s="154">
        <v>188726880</v>
      </c>
      <c r="E1799" s="154">
        <v>0</v>
      </c>
      <c r="F1799" s="154">
        <v>0</v>
      </c>
    </row>
    <row r="1800" spans="3:6">
      <c r="C1800" s="60" t="s">
        <v>1855</v>
      </c>
      <c r="D1800" s="154">
        <v>4654539</v>
      </c>
      <c r="E1800" s="154">
        <v>63458539</v>
      </c>
      <c r="F1800" s="154">
        <v>49474496.149999999</v>
      </c>
    </row>
    <row r="1801" spans="3:6">
      <c r="C1801" s="60" t="s">
        <v>1856</v>
      </c>
      <c r="D1801" s="154">
        <v>5000000</v>
      </c>
      <c r="E1801" s="154">
        <v>2000000</v>
      </c>
      <c r="F1801" s="154">
        <v>1500600.34</v>
      </c>
    </row>
    <row r="1802" spans="3:6">
      <c r="C1802" s="60" t="s">
        <v>1857</v>
      </c>
      <c r="D1802" s="154">
        <v>31324599</v>
      </c>
      <c r="E1802" s="154">
        <v>29758371</v>
      </c>
      <c r="F1802" s="154">
        <v>28707238.600000001</v>
      </c>
    </row>
    <row r="1803" spans="3:6">
      <c r="C1803" s="60" t="s">
        <v>1858</v>
      </c>
      <c r="D1803" s="154">
        <v>380106832</v>
      </c>
      <c r="E1803" s="154">
        <v>1073784048.9500003</v>
      </c>
      <c r="F1803" s="154">
        <v>966049551.12</v>
      </c>
    </row>
    <row r="1804" spans="3:6">
      <c r="C1804" s="112" t="s">
        <v>324</v>
      </c>
      <c r="D1804" s="154">
        <v>20000000</v>
      </c>
      <c r="E1804" s="154">
        <v>0</v>
      </c>
      <c r="F1804" s="154">
        <v>0</v>
      </c>
    </row>
    <row r="1805" spans="3:6">
      <c r="C1805" s="60" t="s">
        <v>1859</v>
      </c>
      <c r="D1805" s="154">
        <v>20000000</v>
      </c>
      <c r="E1805" s="154">
        <v>0</v>
      </c>
      <c r="F1805" s="154">
        <v>0</v>
      </c>
    </row>
    <row r="1806" spans="3:6">
      <c r="C1806" s="112" t="s">
        <v>325</v>
      </c>
      <c r="D1806" s="154">
        <v>250000000</v>
      </c>
      <c r="E1806" s="154">
        <v>247296947.72</v>
      </c>
      <c r="F1806" s="154">
        <v>247277986.19</v>
      </c>
    </row>
    <row r="1807" spans="3:6">
      <c r="C1807" s="60" t="s">
        <v>1858</v>
      </c>
      <c r="D1807" s="154">
        <v>250000000</v>
      </c>
      <c r="E1807" s="154">
        <v>247296947.72</v>
      </c>
      <c r="F1807" s="154">
        <v>247277986.19</v>
      </c>
    </row>
    <row r="1808" spans="3:6">
      <c r="C1808" s="112" t="s">
        <v>326</v>
      </c>
      <c r="D1808" s="154">
        <v>3962605662</v>
      </c>
      <c r="E1808" s="154">
        <v>5309960483</v>
      </c>
      <c r="F1808" s="154">
        <v>1584811010.6799998</v>
      </c>
    </row>
    <row r="1809" spans="3:6">
      <c r="C1809" s="60" t="s">
        <v>435</v>
      </c>
      <c r="D1809" s="154">
        <v>2017388708</v>
      </c>
      <c r="E1809" s="154">
        <v>2017388708</v>
      </c>
      <c r="F1809" s="154">
        <v>411036270.20000005</v>
      </c>
    </row>
    <row r="1810" spans="3:6">
      <c r="C1810" s="60" t="s">
        <v>1860</v>
      </c>
      <c r="D1810" s="154">
        <v>315550000</v>
      </c>
      <c r="E1810" s="154">
        <v>315550000</v>
      </c>
      <c r="F1810" s="154">
        <v>0</v>
      </c>
    </row>
    <row r="1811" spans="3:6">
      <c r="C1811" s="60" t="s">
        <v>1841</v>
      </c>
      <c r="D1811" s="154">
        <v>757320000</v>
      </c>
      <c r="E1811" s="154">
        <v>757320000</v>
      </c>
      <c r="F1811" s="154">
        <v>142857602.74000001</v>
      </c>
    </row>
    <row r="1812" spans="3:6">
      <c r="C1812" s="60" t="s">
        <v>1861</v>
      </c>
      <c r="D1812" s="154">
        <v>0</v>
      </c>
      <c r="E1812" s="154">
        <v>34000000</v>
      </c>
      <c r="F1812" s="154">
        <v>0</v>
      </c>
    </row>
    <row r="1813" spans="3:6">
      <c r="C1813" s="60" t="s">
        <v>1946</v>
      </c>
      <c r="D1813" s="154">
        <v>0</v>
      </c>
      <c r="E1813" s="154">
        <v>1290028731</v>
      </c>
      <c r="F1813" s="154">
        <v>709388510.53999996</v>
      </c>
    </row>
    <row r="1814" spans="3:6">
      <c r="C1814" s="60" t="s">
        <v>1947</v>
      </c>
      <c r="D1814" s="154">
        <v>0</v>
      </c>
      <c r="E1814" s="154">
        <v>54501140</v>
      </c>
      <c r="F1814" s="154">
        <v>6596382.5499999998</v>
      </c>
    </row>
    <row r="1815" spans="3:6">
      <c r="C1815" s="60" t="s">
        <v>1862</v>
      </c>
      <c r="D1815" s="154">
        <v>252440000</v>
      </c>
      <c r="E1815" s="154">
        <v>252440000</v>
      </c>
      <c r="F1815" s="154">
        <v>0</v>
      </c>
    </row>
    <row r="1816" spans="3:6">
      <c r="C1816" s="60" t="s">
        <v>1849</v>
      </c>
      <c r="D1816" s="154">
        <v>410215000</v>
      </c>
      <c r="E1816" s="154">
        <v>410215000</v>
      </c>
      <c r="F1816" s="154">
        <v>136415340.64999998</v>
      </c>
    </row>
    <row r="1817" spans="3:6">
      <c r="C1817" s="60" t="s">
        <v>1863</v>
      </c>
      <c r="D1817" s="154">
        <v>209691954</v>
      </c>
      <c r="E1817" s="154">
        <v>0</v>
      </c>
      <c r="F1817" s="154">
        <v>0</v>
      </c>
    </row>
    <row r="1818" spans="3:6">
      <c r="C1818" s="60" t="s">
        <v>1858</v>
      </c>
      <c r="D1818" s="154">
        <v>0</v>
      </c>
      <c r="E1818" s="154">
        <v>178516904</v>
      </c>
      <c r="F1818" s="154">
        <v>178516904</v>
      </c>
    </row>
    <row r="1819" spans="3:6">
      <c r="C1819" s="112" t="s">
        <v>332</v>
      </c>
      <c r="D1819" s="154">
        <v>384024534</v>
      </c>
      <c r="E1819" s="154">
        <v>384024534</v>
      </c>
      <c r="F1819" s="154">
        <v>144634903.87</v>
      </c>
    </row>
    <row r="1820" spans="3:6">
      <c r="C1820" s="60" t="s">
        <v>435</v>
      </c>
      <c r="D1820" s="154">
        <v>292042534</v>
      </c>
      <c r="E1820" s="154">
        <v>292042534</v>
      </c>
      <c r="F1820" s="154">
        <v>144634903.87</v>
      </c>
    </row>
    <row r="1821" spans="3:6">
      <c r="C1821" s="60" t="s">
        <v>1860</v>
      </c>
      <c r="D1821" s="154">
        <v>91982000</v>
      </c>
      <c r="E1821" s="154">
        <v>91982000</v>
      </c>
      <c r="F1821" s="154">
        <v>0</v>
      </c>
    </row>
    <row r="1822" spans="3:6">
      <c r="C1822" s="178" t="s">
        <v>2005</v>
      </c>
      <c r="D1822" s="179">
        <v>79003383385</v>
      </c>
      <c r="E1822" s="179">
        <v>101572942393.40009</v>
      </c>
      <c r="F1822" s="179">
        <v>72651990941.089935</v>
      </c>
    </row>
    <row r="1823" spans="3:6">
      <c r="D1823" s="138"/>
      <c r="E1823" s="138"/>
      <c r="F1823" s="138"/>
    </row>
    <row r="1824" spans="3:6">
      <c r="C1824" s="137" t="s">
        <v>301</v>
      </c>
      <c r="D1824" s="138"/>
      <c r="E1824" s="138"/>
      <c r="F1824" s="138"/>
    </row>
    <row r="1825" spans="3:6" ht="26.25" customHeight="1">
      <c r="C1825" s="188" t="s">
        <v>2001</v>
      </c>
      <c r="D1825" s="188"/>
      <c r="E1825" s="188"/>
      <c r="F1825" s="188"/>
    </row>
    <row r="1826" spans="3:6" ht="30.75" customHeight="1">
      <c r="C1826" s="188" t="s">
        <v>1964</v>
      </c>
      <c r="D1826" s="188"/>
      <c r="E1826" s="188"/>
      <c r="F1826" s="188"/>
    </row>
    <row r="1827" spans="3:6">
      <c r="C1827" s="21" t="s">
        <v>309</v>
      </c>
      <c r="D1827" s="21"/>
      <c r="E1827" s="21"/>
      <c r="F1827" s="12"/>
    </row>
  </sheetData>
  <mergeCells count="13">
    <mergeCell ref="C1825:F1825"/>
    <mergeCell ref="C1826:F1826"/>
    <mergeCell ref="A1:F1"/>
    <mergeCell ref="A2:F2"/>
    <mergeCell ref="A3:F3"/>
    <mergeCell ref="A5:F5"/>
    <mergeCell ref="A6:F6"/>
    <mergeCell ref="A7:F7"/>
    <mergeCell ref="A8:F8"/>
    <mergeCell ref="A9:F9"/>
    <mergeCell ref="C12:C13"/>
    <mergeCell ref="F12:F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a35638e1f3d8ea4420b678d9bb70fb8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52316aa635aea0140ee91fbbccee40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5A062C-AECE-46F9-9DA8-A1580DABD3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2025-11-18T18:52:59Z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