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eguero\Desktop\Excel a Publicar Consolidados\2017\"/>
    </mc:Choice>
  </mc:AlternateContent>
  <bookViews>
    <workbookView xWindow="0" yWindow="0" windowWidth="28800" windowHeight="11835" tabRatio="840" firstSheet="8" activeTab="16"/>
  </bookViews>
  <sheets>
    <sheet name="2.1 Panorama Macroeconómico" sheetId="40" r:id="rId1"/>
    <sheet name="2.2 Matriz transacciones" sheetId="41" r:id="rId2"/>
    <sheet name="2.3 Cobertura Institucional" sheetId="42" r:id="rId3"/>
    <sheet name="3.1 Presupuesto Agregado CAIF" sheetId="43" r:id="rId4"/>
    <sheet name="4.1 Matriz Trans Consolidadas" sheetId="5" r:id="rId5"/>
    <sheet name="4.2 Económica Ingresos" sheetId="33" r:id="rId6"/>
    <sheet name="4.3 Económica Gastos " sheetId="9" r:id="rId7"/>
    <sheet name="4.4 Pres Consolidado CAIF" sheetId="11" r:id="rId8"/>
    <sheet name="4.5 Funcional Gasto" sheetId="34" r:id="rId9"/>
    <sheet name="5.1 DA Ambito Institucional" sheetId="35" r:id="rId10"/>
    <sheet name="5.2 Remuneraciones SPNF" sheetId="44" r:id="rId11"/>
    <sheet name="5.4 Remuneraciones Promedio " sheetId="45" r:id="rId12"/>
    <sheet name="5.5 Proyectos Inversión  " sheetId="36" r:id="rId13"/>
    <sheet name="Anexo1" sheetId="37" r:id="rId14"/>
    <sheet name="Anexo 2" sheetId="46" r:id="rId15"/>
    <sheet name="Anexo 3" sheetId="47" r:id="rId16"/>
    <sheet name="Anexo 4" sheetId="48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4" i="48" l="1"/>
  <c r="D163" i="48"/>
  <c r="B163" i="48"/>
  <c r="D162" i="48"/>
  <c r="B162" i="48"/>
  <c r="D161" i="48"/>
  <c r="B161" i="48"/>
  <c r="D160" i="48"/>
  <c r="B160" i="48"/>
  <c r="D159" i="48"/>
  <c r="B159" i="48"/>
  <c r="D158" i="48"/>
  <c r="B158" i="48"/>
  <c r="D157" i="48"/>
  <c r="B157" i="48"/>
  <c r="D156" i="48"/>
  <c r="B156" i="48"/>
  <c r="D155" i="48"/>
  <c r="B155" i="48"/>
  <c r="D154" i="48"/>
  <c r="B154" i="48"/>
  <c r="D153" i="48"/>
  <c r="B153" i="48"/>
  <c r="D152" i="48"/>
  <c r="B152" i="48"/>
  <c r="D151" i="48"/>
  <c r="B151" i="48"/>
  <c r="D150" i="48"/>
  <c r="B150" i="48"/>
  <c r="D149" i="48"/>
  <c r="B149" i="48"/>
  <c r="D148" i="48"/>
  <c r="B148" i="48"/>
  <c r="D147" i="48"/>
  <c r="B147" i="48"/>
  <c r="D146" i="48"/>
  <c r="B146" i="48"/>
  <c r="D145" i="48"/>
  <c r="B145" i="48"/>
  <c r="D144" i="48"/>
  <c r="B144" i="48"/>
  <c r="D143" i="48"/>
  <c r="B143" i="48"/>
  <c r="D142" i="48"/>
  <c r="B142" i="48"/>
  <c r="D141" i="48"/>
  <c r="B141" i="48"/>
  <c r="D140" i="48"/>
  <c r="B140" i="48"/>
  <c r="D139" i="48"/>
  <c r="B139" i="48"/>
  <c r="D138" i="48"/>
  <c r="B138" i="48"/>
  <c r="D137" i="48"/>
  <c r="B137" i="48"/>
  <c r="D136" i="48"/>
  <c r="B136" i="48"/>
  <c r="D135" i="48"/>
  <c r="B135" i="48"/>
  <c r="D134" i="48"/>
  <c r="B134" i="48"/>
  <c r="D133" i="48"/>
  <c r="B133" i="48"/>
  <c r="D132" i="48"/>
  <c r="B132" i="48"/>
  <c r="D131" i="48"/>
  <c r="B131" i="48"/>
  <c r="D130" i="48"/>
  <c r="B130" i="48"/>
  <c r="D129" i="48"/>
  <c r="B129" i="48"/>
  <c r="D128" i="48"/>
  <c r="B128" i="48"/>
  <c r="D127" i="48"/>
  <c r="B127" i="48"/>
  <c r="D126" i="48"/>
  <c r="B126" i="48"/>
  <c r="D125" i="48"/>
  <c r="B125" i="48"/>
  <c r="D124" i="48"/>
  <c r="B124" i="48"/>
  <c r="D123" i="48"/>
  <c r="B123" i="48"/>
  <c r="D122" i="48"/>
  <c r="B122" i="48"/>
  <c r="D121" i="48"/>
  <c r="B121" i="48"/>
  <c r="D114" i="48"/>
  <c r="B114" i="48"/>
  <c r="D113" i="48"/>
  <c r="B113" i="48"/>
  <c r="D112" i="48"/>
  <c r="B112" i="48"/>
  <c r="D111" i="48"/>
  <c r="B111" i="48"/>
  <c r="D110" i="48"/>
  <c r="B110" i="48"/>
  <c r="D109" i="48"/>
  <c r="B109" i="48"/>
  <c r="D108" i="48"/>
  <c r="B108" i="48"/>
  <c r="D107" i="48"/>
  <c r="B107" i="48"/>
  <c r="D106" i="48"/>
  <c r="B106" i="48"/>
  <c r="D105" i="48"/>
  <c r="B105" i="48"/>
  <c r="D104" i="48"/>
  <c r="B104" i="48"/>
  <c r="D103" i="48"/>
  <c r="B103" i="48"/>
  <c r="D102" i="48"/>
  <c r="B102" i="48"/>
  <c r="D101" i="48"/>
  <c r="B101" i="48"/>
  <c r="D100" i="48"/>
  <c r="B100" i="48"/>
  <c r="D99" i="48"/>
  <c r="B99" i="48"/>
  <c r="D98" i="48"/>
  <c r="B98" i="48"/>
  <c r="D97" i="48"/>
  <c r="B97" i="48"/>
  <c r="D96" i="48"/>
  <c r="B96" i="48"/>
  <c r="D95" i="48"/>
  <c r="B95" i="48"/>
  <c r="D94" i="48"/>
  <c r="B94" i="48"/>
  <c r="D93" i="48"/>
  <c r="B93" i="48"/>
  <c r="D92" i="48"/>
  <c r="B92" i="48"/>
  <c r="D91" i="48"/>
  <c r="B91" i="48"/>
  <c r="D90" i="48"/>
  <c r="B90" i="48"/>
  <c r="D89" i="48"/>
  <c r="B89" i="48"/>
  <c r="D88" i="48"/>
  <c r="B88" i="48"/>
  <c r="D87" i="48"/>
  <c r="B87" i="48"/>
  <c r="D86" i="48"/>
  <c r="B86" i="48"/>
  <c r="D85" i="48"/>
  <c r="B85" i="48"/>
  <c r="D84" i="48"/>
  <c r="B84" i="48"/>
  <c r="D83" i="48"/>
  <c r="B83" i="48"/>
  <c r="D82" i="48"/>
  <c r="B82" i="48"/>
  <c r="D81" i="48"/>
  <c r="B81" i="48"/>
  <c r="D80" i="48"/>
  <c r="B80" i="48"/>
  <c r="D79" i="48"/>
  <c r="B79" i="48"/>
  <c r="D78" i="48"/>
  <c r="B78" i="48"/>
  <c r="D77" i="48"/>
  <c r="B77" i="48"/>
  <c r="D76" i="48"/>
  <c r="B76" i="48"/>
  <c r="D75" i="48"/>
  <c r="B75" i="48"/>
  <c r="D74" i="48"/>
  <c r="B74" i="48"/>
  <c r="D73" i="48"/>
  <c r="B73" i="48"/>
  <c r="D72" i="48"/>
  <c r="B72" i="48"/>
  <c r="D71" i="48"/>
  <c r="B71" i="48"/>
  <c r="D70" i="48"/>
  <c r="B70" i="48"/>
  <c r="D69" i="48"/>
  <c r="B69" i="48"/>
  <c r="D68" i="48"/>
  <c r="B68" i="48"/>
  <c r="D67" i="48"/>
  <c r="B67" i="48"/>
  <c r="D66" i="48"/>
  <c r="B66" i="48"/>
  <c r="D65" i="48"/>
  <c r="B65" i="48"/>
  <c r="D59" i="48"/>
  <c r="C59" i="48"/>
  <c r="B59" i="48"/>
  <c r="D58" i="48"/>
  <c r="C58" i="48"/>
  <c r="B58" i="48"/>
  <c r="D57" i="48"/>
  <c r="C57" i="48"/>
  <c r="B57" i="48"/>
  <c r="D56" i="48"/>
  <c r="C56" i="48"/>
  <c r="B56" i="48"/>
  <c r="D55" i="48"/>
  <c r="C55" i="48"/>
  <c r="B55" i="48"/>
  <c r="D54" i="48"/>
  <c r="C54" i="48"/>
  <c r="B54" i="48"/>
  <c r="D53" i="48"/>
  <c r="C53" i="48"/>
  <c r="B53" i="48"/>
  <c r="D52" i="48"/>
  <c r="C52" i="48"/>
  <c r="B52" i="48"/>
  <c r="D51" i="48"/>
  <c r="C51" i="48"/>
  <c r="B51" i="48"/>
  <c r="D50" i="48"/>
  <c r="C50" i="48"/>
  <c r="B50" i="48"/>
  <c r="D49" i="48"/>
  <c r="C49" i="48"/>
  <c r="B49" i="48"/>
  <c r="D48" i="48"/>
  <c r="C48" i="48"/>
  <c r="B48" i="48"/>
  <c r="D47" i="48"/>
  <c r="C47" i="48"/>
  <c r="B47" i="48"/>
  <c r="D46" i="48"/>
  <c r="C46" i="48"/>
  <c r="B46" i="48"/>
  <c r="D45" i="48"/>
  <c r="C45" i="48"/>
  <c r="B45" i="48"/>
  <c r="D44" i="48"/>
  <c r="C44" i="48"/>
  <c r="B44" i="48"/>
  <c r="D43" i="48"/>
  <c r="C43" i="48"/>
  <c r="B43" i="48"/>
  <c r="D42" i="48"/>
  <c r="C42" i="48"/>
  <c r="B42" i="48"/>
  <c r="D41" i="48"/>
  <c r="C41" i="48"/>
  <c r="B41" i="48"/>
  <c r="D40" i="48"/>
  <c r="C40" i="48"/>
  <c r="B40" i="48"/>
  <c r="D39" i="48"/>
  <c r="C39" i="48"/>
  <c r="B39" i="48"/>
  <c r="D38" i="48"/>
  <c r="C38" i="48"/>
  <c r="B38" i="48"/>
  <c r="D37" i="48"/>
  <c r="C37" i="48"/>
  <c r="B37" i="48"/>
  <c r="D36" i="48"/>
  <c r="C36" i="48"/>
  <c r="B36" i="48"/>
  <c r="D35" i="48"/>
  <c r="C35" i="48"/>
  <c r="B35" i="48"/>
  <c r="D34" i="48"/>
  <c r="C34" i="48"/>
  <c r="B34" i="48"/>
  <c r="D33" i="48"/>
  <c r="C33" i="48"/>
  <c r="B33" i="48"/>
  <c r="D32" i="48"/>
  <c r="C32" i="48"/>
  <c r="B32" i="48"/>
  <c r="D31" i="48"/>
  <c r="C31" i="48"/>
  <c r="B31" i="48"/>
  <c r="D30" i="48"/>
  <c r="C30" i="48"/>
  <c r="B30" i="48"/>
  <c r="D29" i="48"/>
  <c r="C29" i="48"/>
  <c r="B29" i="48"/>
  <c r="D28" i="48"/>
  <c r="C28" i="48"/>
  <c r="B28" i="48"/>
  <c r="D27" i="48"/>
  <c r="C27" i="48"/>
  <c r="B27" i="48"/>
  <c r="D26" i="48"/>
  <c r="C26" i="48"/>
  <c r="B26" i="48"/>
  <c r="D25" i="48"/>
  <c r="C25" i="48"/>
  <c r="B25" i="48"/>
  <c r="D24" i="48"/>
  <c r="C24" i="48"/>
  <c r="B24" i="48"/>
  <c r="D23" i="48"/>
  <c r="C23" i="48"/>
  <c r="B23" i="48"/>
  <c r="D22" i="48"/>
  <c r="C22" i="48"/>
  <c r="B22" i="48"/>
  <c r="D21" i="48"/>
  <c r="C21" i="48"/>
  <c r="B21" i="48"/>
  <c r="D20" i="48"/>
  <c r="C20" i="48"/>
  <c r="B20" i="48"/>
  <c r="D19" i="48"/>
  <c r="C19" i="48"/>
  <c r="B19" i="48"/>
  <c r="D18" i="48"/>
  <c r="C18" i="48"/>
  <c r="B18" i="48"/>
  <c r="D17" i="48"/>
  <c r="C17" i="48"/>
  <c r="B17" i="48"/>
  <c r="D16" i="48"/>
  <c r="C16" i="48"/>
  <c r="B16" i="48"/>
  <c r="D15" i="48"/>
  <c r="C15" i="48"/>
  <c r="B15" i="48"/>
  <c r="D14" i="48"/>
  <c r="C14" i="48"/>
  <c r="B14" i="48"/>
  <c r="D13" i="48"/>
  <c r="C13" i="48"/>
  <c r="B13" i="48"/>
  <c r="D12" i="48"/>
  <c r="C12" i="48"/>
  <c r="B12" i="48"/>
  <c r="D11" i="48"/>
  <c r="C11" i="48"/>
  <c r="B11" i="48"/>
  <c r="D10" i="48"/>
  <c r="C10" i="48"/>
  <c r="B10" i="48"/>
  <c r="D11" i="45" l="1"/>
  <c r="D15" i="45"/>
  <c r="E15" i="45"/>
  <c r="F12" i="45" s="1"/>
  <c r="C15" i="45"/>
  <c r="D14" i="45" s="1"/>
  <c r="D13" i="45" l="1"/>
  <c r="F15" i="45"/>
  <c r="F11" i="45"/>
  <c r="D10" i="45"/>
  <c r="D12" i="45"/>
  <c r="F14" i="45"/>
  <c r="F13" i="45"/>
  <c r="F10" i="45"/>
  <c r="C15" i="44"/>
  <c r="D15" i="44"/>
  <c r="E15" i="44"/>
  <c r="F15" i="44"/>
  <c r="G15" i="44"/>
  <c r="H15" i="44"/>
  <c r="J18" i="5" l="1"/>
  <c r="J16" i="5"/>
  <c r="J15" i="5"/>
  <c r="J14" i="5"/>
  <c r="J13" i="5"/>
  <c r="J12" i="5"/>
  <c r="J11" i="5"/>
  <c r="H28" i="43"/>
  <c r="H27" i="43"/>
  <c r="G26" i="43"/>
  <c r="F26" i="43"/>
  <c r="E26" i="43"/>
  <c r="D26" i="43"/>
  <c r="C26" i="43"/>
  <c r="G23" i="43"/>
  <c r="G24" i="43" s="1"/>
  <c r="F23" i="43"/>
  <c r="F24" i="43" s="1"/>
  <c r="E23" i="43"/>
  <c r="E24" i="43" s="1"/>
  <c r="D23" i="43"/>
  <c r="D24" i="43" s="1"/>
  <c r="C23" i="43"/>
  <c r="C24" i="43" s="1"/>
  <c r="G22" i="43"/>
  <c r="F22" i="43"/>
  <c r="E22" i="43"/>
  <c r="D22" i="43"/>
  <c r="C22" i="43"/>
  <c r="G21" i="43"/>
  <c r="F21" i="43"/>
  <c r="E21" i="43"/>
  <c r="D21" i="43"/>
  <c r="C21" i="43"/>
  <c r="H18" i="43"/>
  <c r="H15" i="43" s="1"/>
  <c r="H17" i="43"/>
  <c r="H16" i="43"/>
  <c r="G15" i="43"/>
  <c r="F15" i="43"/>
  <c r="E15" i="43"/>
  <c r="D15" i="43"/>
  <c r="C15" i="43"/>
  <c r="H13" i="43"/>
  <c r="H11" i="43" s="1"/>
  <c r="H12" i="43"/>
  <c r="G11" i="43"/>
  <c r="F11" i="43"/>
  <c r="E11" i="43"/>
  <c r="D11" i="43"/>
  <c r="C11" i="43"/>
  <c r="D34" i="42"/>
  <c r="C34" i="42"/>
  <c r="E33" i="42"/>
  <c r="E31" i="42"/>
  <c r="E30" i="42"/>
  <c r="E29" i="42"/>
  <c r="E28" i="42"/>
  <c r="D14" i="42"/>
  <c r="C14" i="42"/>
  <c r="E13" i="42"/>
  <c r="E12" i="42"/>
  <c r="E11" i="42"/>
  <c r="E10" i="42"/>
  <c r="E9" i="42"/>
  <c r="H23" i="43" l="1"/>
  <c r="H24" i="43" s="1"/>
  <c r="H22" i="43"/>
  <c r="H26" i="43"/>
  <c r="E34" i="42"/>
  <c r="E14" i="42"/>
  <c r="H21" i="43"/>
  <c r="E11" i="35" l="1"/>
  <c r="D16" i="35" l="1"/>
  <c r="E14" i="35"/>
  <c r="E12" i="35"/>
  <c r="E15" i="35"/>
  <c r="E13" i="35"/>
  <c r="C16" i="35"/>
  <c r="E16" i="35" l="1"/>
  <c r="H28" i="11"/>
  <c r="H27" i="11"/>
  <c r="H18" i="11"/>
  <c r="H16" i="11"/>
  <c r="H13" i="11"/>
  <c r="H12" i="11"/>
  <c r="D18" i="33" l="1"/>
  <c r="E18" i="33"/>
  <c r="F18" i="33"/>
  <c r="G18" i="33"/>
  <c r="C18" i="33"/>
  <c r="D10" i="33"/>
  <c r="E10" i="33"/>
  <c r="F10" i="33"/>
  <c r="G10" i="33"/>
  <c r="C10" i="33"/>
  <c r="G35" i="34" l="1"/>
  <c r="G29" i="34"/>
  <c r="G26" i="34"/>
  <c r="G16" i="34"/>
  <c r="G11" i="34"/>
  <c r="F35" i="34"/>
  <c r="F29" i="34"/>
  <c r="F26" i="34"/>
  <c r="F16" i="34"/>
  <c r="F11" i="34"/>
  <c r="E35" i="34"/>
  <c r="E16" i="34"/>
  <c r="E29" i="34"/>
  <c r="E26" i="34"/>
  <c r="E11" i="34"/>
  <c r="C35" i="34"/>
  <c r="C29" i="34"/>
  <c r="C26" i="34"/>
  <c r="C16" i="34"/>
  <c r="C11" i="34"/>
  <c r="D29" i="34"/>
  <c r="D35" i="34"/>
  <c r="D26" i="34"/>
  <c r="D16" i="34"/>
  <c r="D11" i="34"/>
  <c r="C17" i="9"/>
  <c r="I35" i="5" l="1"/>
  <c r="H35" i="5"/>
  <c r="G35" i="5"/>
  <c r="F35" i="5"/>
  <c r="E35" i="5"/>
  <c r="I34" i="5"/>
  <c r="H34" i="5"/>
  <c r="G34" i="5"/>
  <c r="F34" i="5"/>
  <c r="E34" i="5"/>
  <c r="I33" i="5"/>
  <c r="H33" i="5"/>
  <c r="G33" i="5"/>
  <c r="F33" i="5"/>
  <c r="E33" i="5"/>
  <c r="I32" i="5"/>
  <c r="H32" i="5"/>
  <c r="G32" i="5"/>
  <c r="F32" i="5"/>
  <c r="E32" i="5"/>
  <c r="I31" i="5"/>
  <c r="H31" i="5"/>
  <c r="G31" i="5"/>
  <c r="E31" i="5"/>
  <c r="J30" i="5"/>
  <c r="J29" i="5"/>
  <c r="J28" i="5"/>
  <c r="J27" i="5"/>
  <c r="F26" i="5"/>
  <c r="J26" i="5" s="1"/>
  <c r="J25" i="5"/>
  <c r="J24" i="5"/>
  <c r="J23" i="5"/>
  <c r="J22" i="5"/>
  <c r="F21" i="5"/>
  <c r="J20" i="5"/>
  <c r="J19" i="5"/>
  <c r="J17" i="5"/>
  <c r="J34" i="5" l="1"/>
  <c r="F31" i="5"/>
  <c r="J21" i="5"/>
  <c r="E36" i="5"/>
  <c r="J31" i="5"/>
  <c r="J32" i="5"/>
  <c r="J33" i="5"/>
  <c r="J35" i="5"/>
  <c r="H36" i="5"/>
  <c r="I36" i="5"/>
  <c r="G36" i="5"/>
  <c r="F36" i="5"/>
  <c r="J36" i="5" l="1"/>
  <c r="H21" i="34"/>
  <c r="H36" i="34" l="1"/>
  <c r="D17" i="9"/>
  <c r="E17" i="9"/>
  <c r="F17" i="9"/>
  <c r="G17" i="9"/>
  <c r="D10" i="9"/>
  <c r="E10" i="9"/>
  <c r="F10" i="9"/>
  <c r="G10" i="9"/>
  <c r="C10" i="9"/>
  <c r="D21" i="11" l="1"/>
  <c r="E21" i="11"/>
  <c r="F21" i="11"/>
  <c r="G21" i="11"/>
  <c r="D22" i="11"/>
  <c r="E22" i="11"/>
  <c r="F22" i="11"/>
  <c r="G22" i="11"/>
  <c r="D23" i="11"/>
  <c r="D24" i="11" s="1"/>
  <c r="E23" i="11"/>
  <c r="E24" i="11" s="1"/>
  <c r="F23" i="11"/>
  <c r="F24" i="11" s="1"/>
  <c r="G23" i="11"/>
  <c r="G24" i="11" s="1"/>
  <c r="C23" i="11"/>
  <c r="C24" i="11" s="1"/>
  <c r="C22" i="11"/>
  <c r="C21" i="11"/>
  <c r="D26" i="11"/>
  <c r="E26" i="11"/>
  <c r="F26" i="11"/>
  <c r="G26" i="11"/>
  <c r="H26" i="11"/>
  <c r="C26" i="11"/>
  <c r="D15" i="11"/>
  <c r="E15" i="11"/>
  <c r="F15" i="11"/>
  <c r="G15" i="11"/>
  <c r="C15" i="11"/>
  <c r="H15" i="11"/>
  <c r="H22" i="11"/>
  <c r="H23" i="11"/>
  <c r="H24" i="11" s="1"/>
  <c r="G11" i="11"/>
  <c r="F11" i="11"/>
  <c r="E11" i="11"/>
  <c r="D11" i="11"/>
  <c r="C11" i="11"/>
  <c r="H11" i="11" l="1"/>
  <c r="H21" i="11"/>
  <c r="G37" i="34" l="1"/>
  <c r="C25" i="9"/>
  <c r="H24" i="9"/>
  <c r="H23" i="9"/>
  <c r="H22" i="9"/>
  <c r="H21" i="9"/>
  <c r="H20" i="9"/>
  <c r="H19" i="9"/>
  <c r="H18" i="9"/>
  <c r="H17" i="9"/>
  <c r="E25" i="9"/>
  <c r="D25" i="9"/>
  <c r="H16" i="9"/>
  <c r="H15" i="9"/>
  <c r="H14" i="9"/>
  <c r="H13" i="9"/>
  <c r="H12" i="9"/>
  <c r="H11" i="9"/>
  <c r="F25" i="9"/>
  <c r="D22" i="33"/>
  <c r="H21" i="33"/>
  <c r="H20" i="33"/>
  <c r="H19" i="33"/>
  <c r="H17" i="33"/>
  <c r="H16" i="33"/>
  <c r="H15" i="33"/>
  <c r="H14" i="33"/>
  <c r="H13" i="33"/>
  <c r="H12" i="33"/>
  <c r="H11" i="33"/>
  <c r="G22" i="33"/>
  <c r="F22" i="33"/>
  <c r="E22" i="33"/>
  <c r="C22" i="33"/>
  <c r="D37" i="34"/>
  <c r="E37" i="34"/>
  <c r="F37" i="34"/>
  <c r="C37" i="34"/>
  <c r="H18" i="33" l="1"/>
  <c r="H10" i="33"/>
  <c r="H22" i="33" s="1"/>
  <c r="G25" i="9"/>
  <c r="H37" i="34"/>
  <c r="H10" i="9"/>
  <c r="H25" i="9" l="1"/>
  <c r="H12" i="34" l="1"/>
  <c r="H13" i="34"/>
  <c r="H14" i="34"/>
  <c r="H15" i="34"/>
  <c r="H16" i="34"/>
  <c r="H17" i="34"/>
  <c r="H18" i="34"/>
  <c r="H19" i="34"/>
  <c r="H20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11" i="34"/>
</calcChain>
</file>

<file path=xl/sharedStrings.xml><?xml version="1.0" encoding="utf-8"?>
<sst xmlns="http://schemas.openxmlformats.org/spreadsheetml/2006/main" count="869" uniqueCount="638">
  <si>
    <t>PIB Real (Índice 2007=100)</t>
  </si>
  <si>
    <t>Crecimiento del PIB Real</t>
  </si>
  <si>
    <t>PIB Nominal (Millones RD$)</t>
  </si>
  <si>
    <t>Crecimiento del PIB Nominal</t>
  </si>
  <si>
    <t>PIB Nominal (Millones de USD)</t>
  </si>
  <si>
    <t>Crecimiento del PIB Nominal en USD</t>
  </si>
  <si>
    <t>Meta de inflación (±1)</t>
  </si>
  <si>
    <t>Inflación (promedio)</t>
  </si>
  <si>
    <t>Inflación (diciembre)</t>
  </si>
  <si>
    <t>Crecimiento deflactor PIB</t>
  </si>
  <si>
    <t>Tasa de cambio (promedio)</t>
  </si>
  <si>
    <t>Tasa de variación (%)</t>
  </si>
  <si>
    <t>Tasa de cambio (diciembre)</t>
  </si>
  <si>
    <t>Supuestos:</t>
  </si>
  <si>
    <t>Pétroleo Canasta FMI (USD por barril)</t>
  </si>
  <si>
    <t>Pétroleo WTI (USD por barril)</t>
  </si>
  <si>
    <t>Crecimiento PIB real EE.UU (%)</t>
  </si>
  <si>
    <t>Inflación EE.UU (promedio)</t>
  </si>
  <si>
    <t>Inflación EE.UU (diciembre)</t>
  </si>
  <si>
    <t>Cobertura Institucional para la Consolidación del Sector Público No Financiero</t>
  </si>
  <si>
    <t>Sub-sector Institucional</t>
  </si>
  <si>
    <t>Instituciones</t>
  </si>
  <si>
    <t>% de Cobertura</t>
  </si>
  <si>
    <t>Fuente</t>
  </si>
  <si>
    <t>Observaciones</t>
  </si>
  <si>
    <t>Existentes</t>
  </si>
  <si>
    <t>Incluidas</t>
  </si>
  <si>
    <t>Gobierno Central</t>
  </si>
  <si>
    <t>Ley 260-15</t>
  </si>
  <si>
    <t>Instituciones Descentralizadas y Autónomas No Financieras</t>
  </si>
  <si>
    <t xml:space="preserve"> -</t>
  </si>
  <si>
    <t>-</t>
  </si>
  <si>
    <t>Gobiernos Locales</t>
  </si>
  <si>
    <t>Salas capitulares de los Gobiernos Locales</t>
  </si>
  <si>
    <t>Empresas Públicas No Financieras</t>
  </si>
  <si>
    <t>Juntas Directivas de las Empresas Públicas</t>
  </si>
  <si>
    <t>Total SPNF</t>
  </si>
  <si>
    <t>Promedio ponderado en base a los ingresos por ámbitos del SPNF</t>
  </si>
  <si>
    <t>Fuente: Elaboración Propia de la Dirección General de Presupuesto.</t>
  </si>
  <si>
    <t>Millones de RD$</t>
  </si>
  <si>
    <t>1.1 - Ingresos Corrientes</t>
  </si>
  <si>
    <t>2.1.4 - Gastos de la propiedad</t>
  </si>
  <si>
    <t>1.2 - Ingresos de capital</t>
  </si>
  <si>
    <t>Resultado Financiero (1 - 2)</t>
  </si>
  <si>
    <t>Resultado Primario (1 - (2 - 2.1.4))</t>
  </si>
  <si>
    <t>Financiamiento Neto</t>
  </si>
  <si>
    <t xml:space="preserve">Nota:  Los gastos de la propiedad corresponden al pago de intereses por concepto de la deuda pública </t>
  </si>
  <si>
    <t>Inst. Descentralizadas y Autónomas No Financieras</t>
  </si>
  <si>
    <t>Ints. De la Seguridad Social</t>
  </si>
  <si>
    <t>Gobierno Locales</t>
  </si>
  <si>
    <t>Total General</t>
  </si>
  <si>
    <t>Tipo de Transacción</t>
  </si>
  <si>
    <t>Institución Transfiere</t>
  </si>
  <si>
    <t xml:space="preserve">Institución Receptora </t>
  </si>
  <si>
    <t xml:space="preserve">Instituciones Descentralizadas y Autónomas </t>
  </si>
  <si>
    <t>Instituciones Públicas de la Seguridad Social</t>
  </si>
  <si>
    <t>Compra de Bienes y Servicios</t>
  </si>
  <si>
    <t>Transferencias Corrientes</t>
  </si>
  <si>
    <t>Transferencias de Capital</t>
  </si>
  <si>
    <t>Aplicaciones Financieras</t>
  </si>
  <si>
    <t>Inst.Públicas de la Seguridad Social</t>
  </si>
  <si>
    <t>Inst. Seguridad Social</t>
  </si>
  <si>
    <t>Total</t>
  </si>
  <si>
    <t>Etiquetas de fila</t>
  </si>
  <si>
    <t>Total general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</si>
  <si>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</si>
  <si>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</si>
  <si>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</si>
  <si>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</si>
  <si>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</si>
  <si>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</si>
  <si>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</si>
  <si>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2.1.1 - Gastos de explotación</t>
  </si>
  <si>
    <t>2.1.2 - Gastos de consumo</t>
  </si>
  <si>
    <t>2.1.3 - Prestaciones de la seguridad social (sistema propio de la empresa)</t>
  </si>
  <si>
    <t>2.1.6 - Transferencias corrientes otorgadas</t>
  </si>
  <si>
    <t>2.1.9 - Otros gastos corrientes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</si>
  <si>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</si>
  <si>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</si>
  <si>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</si>
  <si>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</si>
  <si>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</si>
  <si>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</si>
  <si>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</si>
  <si>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</si>
  <si>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</si>
  <si>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</si>
  <si>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Inst. de la Seguridad Social</t>
  </si>
  <si>
    <t>2 - SERVICIOS ECONÓMICOS</t>
  </si>
  <si>
    <t>Millones RD$</t>
  </si>
  <si>
    <t>4.2 - Salud</t>
  </si>
  <si>
    <t>4.3 - Actividades deportivas, recreativas, culturales y religiosas</t>
  </si>
  <si>
    <t>4.4 - Educación</t>
  </si>
  <si>
    <t>4.5 - Asistencia social</t>
  </si>
  <si>
    <t>Consumo</t>
  </si>
  <si>
    <t>Inversión</t>
  </si>
  <si>
    <t>Instituciones de la Seguridad Social</t>
  </si>
  <si>
    <t>Transacciones sugeridas MEFP 2001</t>
  </si>
  <si>
    <t>Definición</t>
  </si>
  <si>
    <t>¿Consolidadas?</t>
  </si>
  <si>
    <t>Dividendos y retiros de los ingresos de las cuasicorporaciones</t>
  </si>
  <si>
    <t>Pago que reciben los accionistas y propietarios de otras corporaciones públicas por los fondos de capital que ponen a la disposición de dichas corporaciones.</t>
  </si>
  <si>
    <t>NO</t>
  </si>
  <si>
    <t>Subsidios</t>
  </si>
  <si>
    <t>Pagos corrientes sin contrapartida que las unidades gubernamentales hacen a las demas intituciones  con el fin de subsidiar la reducción de tarifa y precio de los servicios.</t>
  </si>
  <si>
    <t>SI</t>
  </si>
  <si>
    <t>El registro de los subsidios como transferencias no permite la identificación de estas transacciones</t>
  </si>
  <si>
    <t>Transferencias corrientes y de capital</t>
  </si>
  <si>
    <t>Ingresos y gastos de intereses</t>
  </si>
  <si>
    <t>Compras y ventas de bienes y servicios</t>
  </si>
  <si>
    <t xml:space="preserve">Actividad primaria de las corporaciones públicas no financieras con el proposito de suministrar bienes y servicios a precio de mercado. </t>
  </si>
  <si>
    <t>Flujos y saldos de activos no financieros</t>
  </si>
  <si>
    <t>Venta o adquisición  de activos no financieros de las corporaciones publicas no financieras, como tierras, edificios y equipos, en transacciones con el gobierno general o con otras corporaciones publicas no financieras.</t>
  </si>
  <si>
    <t>Acciones y otras participaciones de capital</t>
  </si>
  <si>
    <t>Abarcan todos los instrumentos y registros en que se reconocen, una vez satisfechos los derechos de todos los acreedores, los derechos al valor residual de las corporaciones.</t>
  </si>
  <si>
    <t xml:space="preserve">Instrumento financiero que se crea cuando un acreedor otorga fondos en préstamo directamente a un deudor y recibe un instrumento no negociable como evidencia del activo. </t>
  </si>
  <si>
    <t>La metodología utilizada no abarca el sector financiero, por esto fue tomado el SPNF, ya que dentro del SPNF no hay transacciones de este tipo</t>
  </si>
  <si>
    <t xml:space="preserve">Valores distintos de acciones </t>
  </si>
  <si>
    <t xml:space="preserve">Instrumentos financieros negociables que sirven de evidencia de la obligación que tienen las unidades de liquidarlos mediante el suministro de efectivo, un instrumento financiero u otro artículo de valor
económico. </t>
  </si>
  <si>
    <t xml:space="preserve">Nota: Para este documento solo se estan tomando las transacciones de carácter presupuestario </t>
  </si>
  <si>
    <t>% PIB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</si>
  <si>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</si>
  <si>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</si>
  <si>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</si>
  <si>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</si>
  <si>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</si>
  <si>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</si>
  <si>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</si>
  <si>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</si>
  <si>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</si>
  <si>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Supervisión y regulación de la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</si>
  <si>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</si>
  <si>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</si>
  <si>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</si>
  <si>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</si>
  <si>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</si>
  <si>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</si>
  <si>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Ordenación de desechos</t>
  </si>
  <si>
    <t>4 - SERVICIOS SOCIALES</t>
  </si>
  <si>
    <t>4.1 - Vivienda y servicios comunitarios</t>
  </si>
  <si>
    <t>5 - INTERESES DE LA DEUDA PÚBLICA</t>
  </si>
  <si>
    <t>5.1 - Intereses y comisiones de deuda pública</t>
  </si>
  <si>
    <t>Inst. Descentralizadas y Autonómas No Financieras</t>
  </si>
  <si>
    <t>% Partic.</t>
  </si>
  <si>
    <t>GOBIERNOS CENTRALES MUNICIPALES</t>
  </si>
  <si>
    <t>TOTAL SPNF</t>
  </si>
  <si>
    <t>Fuente: Elaboración propia de la Dirección Genral de Presupuesto</t>
  </si>
  <si>
    <t>Ambito Institucional</t>
  </si>
  <si>
    <t>Las instituciones desconcentradas estan reflejadas por las transferencias que reciben.</t>
  </si>
  <si>
    <t>Instituciones Públicas de la Seguridad Social formuladas independientes</t>
  </si>
  <si>
    <t>Instituciones Públicas de la Seguridad Social formuladas como parte de otro subsector</t>
  </si>
  <si>
    <t>Salas Capitulares de los Gobiernos Locales</t>
  </si>
  <si>
    <t>De los Gobiernos Locales, 238 entregaron su presupuesto del 2016, mientras que 115 fueron tomados del presupuesto 2015, de acuerdo al Art. 329 de la Ley 176-07.</t>
  </si>
  <si>
    <t xml:space="preserve"> Las Empresas Distribuidoras y transmisión están incluidas como programas de la CDEEE, dada su condición de Holding.  </t>
  </si>
  <si>
    <t>Promedio ponderado en base a en los ingresos por ámbito del SPNF</t>
  </si>
  <si>
    <t>Nota: En el caso de los ayuntamientos, el % de cobertura de los recursos que maneja se realizó tomando como base el total transferencia que realizó el Gobierno Central.</t>
  </si>
  <si>
    <t>OTROS</t>
  </si>
  <si>
    <t xml:space="preserve">Matriz de Transacciones para Consolidar en el Sector Público No Financiero </t>
  </si>
  <si>
    <t>Total de Gastos</t>
  </si>
  <si>
    <t>2.1 - Gastos Corrientes</t>
  </si>
  <si>
    <t>1.2 - Ingresos de Capital</t>
  </si>
  <si>
    <t>2.2 - Gastos de Capital</t>
  </si>
  <si>
    <t>3.1 - Fuentes Financieras</t>
  </si>
  <si>
    <t>3.2 - Aplicaciones Financieras</t>
  </si>
  <si>
    <t>Nota:  En las clasificación funcional no se incluyen las Aplicaciones Financieras</t>
  </si>
  <si>
    <t>1.1.1.1.1 - Gobierno Central</t>
  </si>
  <si>
    <t>1.1.1.1.2 - Instituciones públicas descentralizadas y autónomas no financieras</t>
  </si>
  <si>
    <t>1.1.1.2.1 - Gobiernos centrales municipales</t>
  </si>
  <si>
    <t>Presup. 2017</t>
  </si>
  <si>
    <t>0101 - SENADO DE LA REPUBLICA</t>
  </si>
  <si>
    <t>0102 - CAMARA DE DIPUTADOS</t>
  </si>
  <si>
    <t>0201 - PRESIDENCIA DE LA REPUBLICA</t>
  </si>
  <si>
    <t>0202 - MINISTERIO DE  INTERIOR Y POLICIA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</si>
  <si>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</si>
  <si>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</si>
  <si>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</si>
  <si>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</si>
  <si>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</si>
  <si>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DEPORTES, EDUCACION FISICA Y RECREACION</t>
  </si>
  <si>
    <t>0209 - MINISTERIO DE TRABAJO</t>
  </si>
  <si>
    <t>0210 - MINISTERIO DE AGRICULTURA</t>
  </si>
  <si>
    <t>0211 - MINISTERIO DE OBRAS PUBLICAS Y COMUNICACIONES</t>
  </si>
  <si>
    <t>0212 - MINISTERIO DE INDUSTRIA Y COMERCIO</t>
  </si>
  <si>
    <t>0213 - MINISTERIO DE TURISMO</t>
  </si>
  <si>
    <t>0214 - PROCURADURÍA GENERAL DE LA REPUBLICA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</si>
  <si>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</si>
  <si>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</si>
  <si>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</si>
  <si>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</si>
  <si>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EDUCACION SUPERIOR  CIENCIA Y  TECNOLOGIA</t>
  </si>
  <si>
    <t>0220 - MINISTERIO DE ECONOMIA, PLANIFICACION Y DESARROLLO</t>
  </si>
  <si>
    <t>0221 - MINISTERIO DE ADMINISTRACION PUBLICA</t>
  </si>
  <si>
    <t>0222 - MINISTERIO DE ENERGIA Y MINAS</t>
  </si>
  <si>
    <t>0301 - PODER JUDICIAL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</si>
  <si>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</si>
  <si>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</si>
  <si>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</si>
  <si>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</si>
  <si>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</si>
  <si>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0998 - ADMINISTRACION DE DEUDA PUBLICA Y ACTIVOS FINANCIEROS</t>
  </si>
  <si>
    <t>0999 - ADMINISTRACION DE OBLIGACIONES DEL TESORO NACIONAL</t>
  </si>
  <si>
    <t>5102 - CENTRO DE EXPORTACIONES E INVERSIONES DE LA REP. DOM.</t>
  </si>
  <si>
    <t>5103 - CONSEJO NACIONAL DE POBLACIÓN Y FAMILIA</t>
  </si>
  <si>
    <t>5104 - COMISIÓN ADMINISTRATIVA AEROPORTUARIA</t>
  </si>
  <si>
    <t>5108 - CRUZ ROJA DOMINICANA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</si>
  <si>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</si>
  <si>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</si>
  <si>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</si>
  <si>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</si>
  <si>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</si>
  <si>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</si>
  <si>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</si>
  <si>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</si>
  <si>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5126 - SUPERINTENDENCIA DE BANCOS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</si>
  <si>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</si>
  <si>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</si>
  <si>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</si>
  <si>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</si>
  <si>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</si>
  <si>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</si>
  <si>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</si>
  <si>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</si>
  <si>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CONSEJO DOMINICANO DEL CAFÉ</t>
  </si>
  <si>
    <t>5137 - INSTITUTO DUARTIANO</t>
  </si>
  <si>
    <t>5138 - COMISIÓN NACIONAL DE ENERGÍA</t>
  </si>
  <si>
    <t>5139 - SUPERINTENDENCIA DE ELECTRICIDAD</t>
  </si>
  <si>
    <t>5140 - INSTITUTO NACIONAL DEL TABACO</t>
  </si>
  <si>
    <t>5142 - FONDO PATRIMONIAL DE LAS EMPRESAS REFORMADAS</t>
  </si>
  <si>
    <t>5143 - INSTITUTO DE DESARROLLO Y CRÉDITO COOPERATIVO</t>
  </si>
  <si>
    <t>5144 - FONDO ESPECIAL PARA EL DESARROLLO AGROPECUARIO</t>
  </si>
  <si>
    <t>5145 - SUPERINTENDENCIA DE VALORES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</si>
  <si>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</si>
  <si>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</si>
  <si>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</si>
  <si>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</si>
  <si>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</si>
  <si>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5155 - INSTITUTO DE FORMACION TECNICO PROFESIONAL  (INFOTEP )</t>
  </si>
  <si>
    <t>5157 - CORPORACION DOMICANA DE EMPRESAS ESTATALES (CORDE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</si>
  <si>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</si>
  <si>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</si>
  <si>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</si>
  <si>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AVIACION CIVIL</t>
  </si>
  <si>
    <t>5163 - CONSEJO DOMINICANO DE PESCA Y ACUICULTURA</t>
  </si>
  <si>
    <t>5164 - CONSEJO NAC. PARA LAS COMUNIDADES DOMINICANAS EN EL EXTERIOR (CONDEX)</t>
  </si>
  <si>
    <t>5165 - COMISION REGULADORA DE PRACTICAS DESLEALES</t>
  </si>
  <si>
    <t>5166 - COMISION NACIONAL DE DEFENSA DE LA COMPETENCIA</t>
  </si>
  <si>
    <t>5167 - OFICINA NACIONAL DE DEFENSA PUBLICA</t>
  </si>
  <si>
    <t>5168 - ARCHIVO GENERAL DE LA NACION</t>
  </si>
  <si>
    <t>5169 - DIRECCION GENERAL DE CINE (DGCINE)</t>
  </si>
  <si>
    <t>5171 - INSTITUTO DOMINICANO PARA LA CALIDAD (INDOCAL)</t>
  </si>
  <si>
    <t>5172 - ORGANISMO DOMINICANO DE ACREDITACION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</si>
  <si>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</si>
  <si>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</si>
  <si>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</si>
  <si>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</si>
  <si>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</si>
  <si>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GEOLOGICO NACIONAL</t>
  </si>
  <si>
    <t>5180 - DIRECCION CENTRAL DEL SERVICIO NACIONAL DE SALUD</t>
  </si>
  <si>
    <t>5181 - INSTITUTO GEOGRÁFICO NACIONAL JOSÉ JOAQUÍN HUNGRÍA MORELL</t>
  </si>
  <si>
    <t>5201 - INSTITUTO DOMINICANO DE SEGUROS SOCIALES</t>
  </si>
  <si>
    <t>5202 - INSTITUTO DE AUXILIOS Y VIVIENDAS</t>
  </si>
  <si>
    <t>5205 - SUPERINTENDENCIA DE PENSIONES</t>
  </si>
  <si>
    <t>5206 - SUPERINTENDENCIA DE SALUD Y RIESGO LABORAL</t>
  </si>
  <si>
    <t>5207 - CONSEJO NACIONAL DE SEGURIDAD SOCIAL</t>
  </si>
  <si>
    <t>5208 - SEGURO NACIONAL DE SALUD</t>
  </si>
  <si>
    <t>Existe en el Presupuesto Formulado del SPNF 2017</t>
  </si>
  <si>
    <t>PARCIALMENTE</t>
  </si>
  <si>
    <t>Solo se han tomando en cuenta la venta de energía eléctrica al Estado por parte de la CDEEE</t>
  </si>
  <si>
    <t>Préstamos valores distintos de acciones</t>
  </si>
  <si>
    <t>Las instituciones desconcentradas están reflejadas por las transferencias que reciben</t>
  </si>
  <si>
    <t>Fuente: MEPYD Septiembre 2016, Panorama Macroeconómico 2016-20, Ministerio de Economía Planificación y Desarrollo.</t>
  </si>
  <si>
    <t>Ingresos</t>
  </si>
  <si>
    <t>Gastos</t>
  </si>
  <si>
    <t>Resultados</t>
  </si>
  <si>
    <t>Resultado Financiero % PIB</t>
  </si>
  <si>
    <t>Resultado de la cuenta Corriente (1.1 - 2.1)</t>
  </si>
  <si>
    <t>Resultado de la cuenta de Capital (1.2 - 2.2)</t>
  </si>
  <si>
    <t>Finalidad/Función</t>
  </si>
  <si>
    <t>Total Instituciones Transfieren</t>
  </si>
  <si>
    <t xml:space="preserve">De los Gobiernos Locales, 287 entregaron su presupuesto para la Formulacion 2017 </t>
  </si>
  <si>
    <t xml:space="preserve">Cuenta Ahorro, Inversión y Financiamiento </t>
  </si>
  <si>
    <t>Total Recibido</t>
  </si>
  <si>
    <t>Total Transferido</t>
  </si>
  <si>
    <t xml:space="preserve">Clasificación Económica de los Ingresos </t>
  </si>
  <si>
    <t xml:space="preserve">Clasificación Económica de los Gastos </t>
  </si>
  <si>
    <r>
      <t xml:space="preserve">Las </t>
    </r>
    <r>
      <rPr>
        <b/>
        <sz val="10"/>
        <color theme="1"/>
        <rFont val="BenchNine Regular "/>
      </rPr>
      <t>transferencias corrientes</t>
    </r>
    <r>
      <rPr>
        <sz val="10"/>
        <color theme="1"/>
        <rFont val="BenchNine Regular "/>
      </rPr>
      <t xml:space="preserve"> son las que se efectúan en conexión a gastos corrientes y no están vinculadas ni condicionadas a la adquisición de un activo por parte del beneficiario. Las </t>
    </r>
    <r>
      <rPr>
        <b/>
        <sz val="10"/>
        <color theme="1"/>
        <rFont val="BenchNine Regular "/>
      </rPr>
      <t>transferencias de capital</t>
    </r>
    <r>
      <rPr>
        <sz val="10"/>
        <color theme="1"/>
        <rFont val="BenchNine Regular "/>
      </rPr>
      <t xml:space="preserve"> pueden constituir una transferencia de efectivo que el beneficiario debe utilizar o se espera que utilice para la adquisición de un activo o activos.</t>
    </r>
  </si>
  <si>
    <t>7001 - AYUNTAMIENTO DEL DISTRITO NACIONAL</t>
  </si>
  <si>
    <t>7002 - AYUNTAMIENTO MUNICIPAL DE ALTAMIRA</t>
  </si>
  <si>
    <t>7003 - AYUNTAMIENTO MUNICIPAL DE ARENOSO</t>
  </si>
  <si>
    <t>7004 - AYUNTAMIENTO MUNICIPAL DE AZUA DE COMPOSTELA</t>
  </si>
  <si>
    <t>7005 - AYUNTAMIENTO MUNICIPAL DE BAJOS DE HAINA</t>
  </si>
  <si>
    <t>7006 - AYUNTAMIENTO MUNICIPAL DE BANI</t>
  </si>
  <si>
    <t>7007 - AYUNTAMIENTO MUNICIPAL DE BANICA</t>
  </si>
  <si>
    <t>7008 - AYUNTAMIENTO MUNICIPAL DE SANTA CRUZ DE BARAHONA</t>
  </si>
  <si>
    <t>7009 - AYUNTAMIENTO MUNICIPAL DE BAYAGUANA</t>
  </si>
  <si>
    <t>7010 - AYUNTAMIENTO MUNICIPAL DE BOHECHIO</t>
  </si>
  <si>
    <t>7011 - AYUNTAMIENTO MUNICIPAL DE CABRAL</t>
  </si>
  <si>
    <t>7012 - AYUNTAMIENTO MUNICIPAL DE CABRERA</t>
  </si>
  <si>
    <t>7013 - AYUNTAMIENTO MUNICIPAL DE CAMBITA GARABITOS</t>
  </si>
  <si>
    <t>7014 - AYUNTAMIENTO MUNICIPAL DE CASTAÑUELAS</t>
  </si>
  <si>
    <t>7015 - AYUNTAMIENTO MUNICIPAL DE CASTILLO</t>
  </si>
  <si>
    <t>7016 - AYUNTAMIENTO MUNICIPAL DE CAYETANO GERMOSEN</t>
  </si>
  <si>
    <t>7017 - AYUNTAMIENTO MUNICIPAL DE CEVICOS</t>
  </si>
  <si>
    <t>7018 - AYUNTAMIENTO MUNICIPAL DE CONSUELO</t>
  </si>
  <si>
    <t>7019 - AYUNTAMIENTO MUNICIPAL DE CONSTANZA</t>
  </si>
  <si>
    <t>7020 - AYUNTAMIENTO MUNICIPAL DE COTUI</t>
  </si>
  <si>
    <t>7021 - AYUNTAMIENTO MUNICIPAL DE SANTO DOMINGO ESTE</t>
  </si>
  <si>
    <t>7022 - AYUNTAMIENTO MUNICIPAL DE DAJABÓN</t>
  </si>
  <si>
    <t>7023 - AYUNTAMIENTO MUNICIPAL DE BOCA CHICA</t>
  </si>
  <si>
    <t>7024 - AYUNTAMIENTO MUNICIPAL DE DUVERGE</t>
  </si>
  <si>
    <t>7025 - AYUNTAMIENTO MUNICIPAL EL CERCADO</t>
  </si>
  <si>
    <t>7026 - AYUNTAMIENTO MUNICIPAL EL FACTOR</t>
  </si>
  <si>
    <t>7027 - AYUNTAMIENTO MUNICIPAL EL LLANO</t>
  </si>
  <si>
    <t>7030 - AYUNTAMIENTO MUNICIPAL DE COMENDADOR</t>
  </si>
  <si>
    <t>7032 - AYUNTAMIENTO MUNICIPAL DE ENRIQUILLO</t>
  </si>
  <si>
    <t>7033 - AYUNTAMIENTO MUNICIPAL DE ESPERANZA</t>
  </si>
  <si>
    <t>7034 - AYUNTAMIENTO MUNICIPAL DE ESTEBANIA</t>
  </si>
  <si>
    <t>7035 - AYUNTAMIENTO MUNICIPAL DE FANTINO</t>
  </si>
  <si>
    <t>7036 - AYUNTAMIENTO MUNICIPAL DE SANTO DOMINGO NORTE</t>
  </si>
  <si>
    <t>7037 - AYUNTAMIENTO MUNICIPAL DE GALVAN</t>
  </si>
  <si>
    <t>7041 - AYUNTAMIENTO MUNICIPAL DE GUAYMATE</t>
  </si>
  <si>
    <t>7042 - AYUNTAMIENTO MUNICIPAL DE GUAYUBIN</t>
  </si>
  <si>
    <t>7043 - AYUNTAMIENTO MUNICIPAL DE HATO MAYOR DEL REY</t>
  </si>
  <si>
    <t>7044 - AYUNTAMIENTO MUNICIPAL DE SALVALEÓN DE HIGUEY</t>
  </si>
  <si>
    <t>7045 - AYUNTAMIENTO MUNICIPAL DE HONDO VALLE</t>
  </si>
  <si>
    <t>7047 - AYUNTAMIENTO MUNICIPAL DE IMBERT</t>
  </si>
  <si>
    <t>7048 - AYUNTAMIENTO MUNICIPAL DE JAMAO AL NORTE</t>
  </si>
  <si>
    <t>7049 - AYUNTAMIENTO MUNICIPAL DE JÁNICO</t>
  </si>
  <si>
    <t>7050 - AYUNTAMIENTO MUNICIPAL DE JARABACOA</t>
  </si>
  <si>
    <t>7051 - AYUNTAMIENTO MUNICIPAL DE JIMA ABAJO</t>
  </si>
  <si>
    <t>7052 - AYUNTAMIENTO MUNICIPAL DE JIMANÍ</t>
  </si>
  <si>
    <t>7054 - AYUNTAMIENTO MUNICIPAL DE JUAN DE HERRERA</t>
  </si>
  <si>
    <t>7056 - AYUNTAMIENTO MUNICIPAL DE LA DESCUBIERTA</t>
  </si>
  <si>
    <t>7060 - JUNTA DE DISTRITO MUNICIPAL DE LA OTRA BANDA</t>
  </si>
  <si>
    <t>7061 - AYUNTAMIENTO MUNICIPAL DE LOS CACAOS</t>
  </si>
  <si>
    <t>7062 - AYUNTAMIENTO MUNICIPAL DE LAS CHARCAS</t>
  </si>
  <si>
    <t>7063 - AYUNTAMIENTO MUNICIPAL DE LAS SALINAS</t>
  </si>
  <si>
    <t>7064 - AYUNTAMIENTO MUNICIPAL DE LAS GUARANAS</t>
  </si>
  <si>
    <t>7065 - AYUNTAMIENTO MUNICIPAL DE LAS MATAS DE FARFAN</t>
  </si>
  <si>
    <t>7066 - AYUNTAMIENTO MUNICIPAL DE LAS MATAS DE STA. CRUZ</t>
  </si>
  <si>
    <t>7068 - AYUNTAMIENTO MUNICIPAL DE LAS TERRENAS</t>
  </si>
  <si>
    <t>7069 - AYUNTAMIENTO MUNICIPAL DE LA ROMANA</t>
  </si>
  <si>
    <t>7070 - AYUNTAMIENTO MUNICIPAL DE LA VEGA</t>
  </si>
  <si>
    <t>7071 - AYUNTAMIENTO MUNICIPAL DE LICEY AL MEDIO</t>
  </si>
  <si>
    <t>7072 - AYUNTAMIENTO MUNICIPAL DE LOMA DE CABRERA</t>
  </si>
  <si>
    <t>7075 - AYUNTAMIENTO MUNICIPAL DE SAN JOSÉ DE LOS LLANOS</t>
  </si>
  <si>
    <t>7076 - AYUNTAMIENTO MUNICIPAL DE LOS RIOS</t>
  </si>
  <si>
    <t>7077 - AYUNTAMIENTO MUNICIPAL DE LUPERÓN</t>
  </si>
  <si>
    <t>7078 - AYUNTAMIENTO MUNICIPAL DE MAIMÓN (BONAO)</t>
  </si>
  <si>
    <t>7079 - AYUNTAMIENTO MUNICIPAL DE MELLA</t>
  </si>
  <si>
    <t>7080 - AYUNTAMIENTO MUNICIPAL DE MICHES</t>
  </si>
  <si>
    <t>7081 - AYUNTAMIENTO MUNICIPAL DE MOCA</t>
  </si>
  <si>
    <t>7082 - AYUNTAMIENTO MUNICIPAL DE MONCIÓN</t>
  </si>
  <si>
    <t>7083 - AYUNTAMIENTO MUNICIPAL DE MONSEÑOR NOUEL (BONAO)</t>
  </si>
  <si>
    <t>7084 - AYUNTAMIENTO MUNICIPAL DE MONTECRISTY</t>
  </si>
  <si>
    <t>7086 - AYUNTAMIENTO MUNICIPAL DE NAGUA</t>
  </si>
  <si>
    <t>7087 - AYUNTAMIENTO MUNICIPAL DE NEYBA</t>
  </si>
  <si>
    <t>7088 - AYUNTAMIENTO MUNICIPAL DE NIZAO</t>
  </si>
  <si>
    <t>7089 - AYUNTAMIENTO MUNICIPAL DE OVIEDO</t>
  </si>
  <si>
    <t>7090 - AYUNTAMIENTO MUNICIPAL DE PADRE LAS CASAS</t>
  </si>
  <si>
    <t>7091 - AYUNTAMIENTO MUNICIPAL DE PARAÍSO</t>
  </si>
  <si>
    <t>7092 - AYUNTAMIENTO MUNICIPAL DE PARTIDO</t>
  </si>
  <si>
    <t>7093 - AYUNTAMIENTO MUNICIPAL DE PEDERNALES</t>
  </si>
  <si>
    <t>7094 - JUNTA DE DISTRITO MUNICIPAL DE PEDRO GARCÍA</t>
  </si>
  <si>
    <t>7095 - AYUNTAMIENTO MUNICIPAL DE PEDRO SANTANA</t>
  </si>
  <si>
    <t>7096 - AYUNTAMIENTO MUNICIPAL DE PEPILLO SALCEDO</t>
  </si>
  <si>
    <t>7097 - AYUNTAMIENTO MUNICIPAL DE PERALTA</t>
  </si>
  <si>
    <t>7098 - AYUNTAMIENTO MUNICIPAL DE PIMENTEL</t>
  </si>
  <si>
    <t>7099 - AYUNTAMIENTO MUNICIPAL DE PIEDRA BLANCA</t>
  </si>
  <si>
    <t>7100 - AYUNTAMIENTO MUNICIPAL DE POLO</t>
  </si>
  <si>
    <t>7101 - AYUNTAMIENTO MUNICIPAL DE POSTRER RÍO</t>
  </si>
  <si>
    <t>7102 - AYUNTAMIENTO MUNICIPAL DE SAN FELIPE DE PUERTO PLATA</t>
  </si>
  <si>
    <t>7105 - AYUNTAMIENTO MUNICIPAL DE RESTAURACIÓN</t>
  </si>
  <si>
    <t>7106 - AYUNTAMIENTO MUNICIPAL DE RÍO SAN JUAN</t>
  </si>
  <si>
    <t>7107 - AYUNTAMIENTO MUNICIPAL DE SABANA DE LA MAR</t>
  </si>
  <si>
    <t>7108 - AYUNTAMIENTO MUNICIPAL DE SABANA GDE. DE BOYÁ</t>
  </si>
  <si>
    <t>7109 - AYUNTAMIENTO MUNICIPAL DE SABANA GDE. DE PALENQUE</t>
  </si>
  <si>
    <t>7110 - AYUNTAMIENTO MUNICIPAL DE SABANA IGLESIA</t>
  </si>
  <si>
    <t>7111 - AYUNTAMIENTO MUNICIPAL DE SABANA LARGA (SAN JOSÉ DE OCOA)</t>
  </si>
  <si>
    <t>7112 - AYUNTAMIENTO MUNICIPAL DE SABANA YEGUA</t>
  </si>
  <si>
    <t>7113 - AYUNTAMIENTO MUNICIPAL DE SALCEDO</t>
  </si>
  <si>
    <t>7115 - AYUNTAMIENTO MUNICIPAL DE SÁNCHEZ</t>
  </si>
  <si>
    <t>7116 - AYUNTAMIENTO MUNICIPAL DE SAN CRISTÓBAL</t>
  </si>
  <si>
    <t>7117 - AYUNTAMIENTO MUNICIPAL DE SAN FRANCISCO DE MACORÍS</t>
  </si>
  <si>
    <t>7118 - AYUNTAMIENTO MUNICIPAL DE SAN GREGORIO DE NIGUA</t>
  </si>
  <si>
    <t>7120 - AYUNTAMIENTO MUNICIPAL DE SAN JOSÉ DE LAS MATAS</t>
  </si>
  <si>
    <t>7121 - AYUNTAMIENTO MUNICIPAL DE SAN JOSÉ DE OCOA</t>
  </si>
  <si>
    <t>7122 - AYUNTAMIENTO MUNICIPAL DE SAN JUAN DE LA MAGUANA</t>
  </si>
  <si>
    <t>7124 - AYUNTAMIENTO MUNICIPAL DE SANTIAGO DE LOS CABALLEROS</t>
  </si>
  <si>
    <t>7125 - AYUNTAMIENTO MUNICIPAL DE SAN RAFAEL DEL YUMA</t>
  </si>
  <si>
    <t>7129 - AYUNTAMIENTO MUNICIPAL DE TAMAYO</t>
  </si>
  <si>
    <t>7130 - AYUNTAMIENTO MUNICIPAL DE TAMBORIL</t>
  </si>
  <si>
    <t>7131 - AYUNTAMIENTO MUNICIPAL DE TENARES</t>
  </si>
  <si>
    <t>7133 - AYUNTAMIENTO MUNICIPAL DE SANTA CRUZ DE MAO</t>
  </si>
  <si>
    <t>7135 - AYUNTAMIENTO MUNICIPAL DE VICENTE NOBLE</t>
  </si>
  <si>
    <t>7136 - AYUNTAMIENTO MUNICIPAL DE VILLA ALTAGRACIA</t>
  </si>
  <si>
    <t>7137 - AYUNTAMIENTO MUNICIPAL DE VILLA BISONÓ</t>
  </si>
  <si>
    <t>7140 - AYUNTAMIENTO MUNICIPAL DE VILLA JARAGUA</t>
  </si>
  <si>
    <t>7141 - AYUNTAMIENTO MUNICIPAL DE VILLA RIVA</t>
  </si>
  <si>
    <t>7142 - AYUNTAMIENTO MUNICIPAL DE VILLA TAPIA</t>
  </si>
  <si>
    <t>7144 - AYUNTAMIENTO MUNICIPAL DE YAGUATE</t>
  </si>
  <si>
    <t>7145 - AYUNTAMIENTO MUNICIPAL DE YAMASÁ</t>
  </si>
  <si>
    <t>7146 - AYUNTAMIENTO MUNICIPAL DE PUEBLO VIEJO</t>
  </si>
  <si>
    <t>7148 - AYUNTAMIENTO MUNICIPAL DE RANCHO ARRIBA</t>
  </si>
  <si>
    <t>7149 - AYUNTAMIENTO MUNICIPAL DE PERALVILLO</t>
  </si>
  <si>
    <t>7150 - AYUNTAMIENTO MUNICIPAL DE MATANZAS</t>
  </si>
  <si>
    <t>7151 - JUNTA DE DISTRITO MUNICIPAL DE VILLA FUNDACIÓN</t>
  </si>
  <si>
    <t>7152 - JUNTA DE DISTRITO MUNICIPAL DE SABANA BUEY</t>
  </si>
  <si>
    <t>7153 - JUNTA DE DISTRITO MUNICIPAL DE BAITOA</t>
  </si>
  <si>
    <t>7154 - JUNTA DE DISTRITO MUNICIPAL DE LA CIÉNAGA (SAN JOSÉ DE OCOA)</t>
  </si>
  <si>
    <t>7159 - JUNTA DE DISTRITO MUNICIPAL DE AMINA</t>
  </si>
  <si>
    <t>7162 - JUNTA DE DISTRITO MUNICIPAL DE ARROYO CANO</t>
  </si>
  <si>
    <t>7164 - JUNTA DE DISTRITO MUNICIPAL DE ARROYO SALADO</t>
  </si>
  <si>
    <t>7165 - JUNTA DE DISTRITO MUNICIPAL DE BAORUCO</t>
  </si>
  <si>
    <t>7168 - JUNTA DE DISTRITO MUNICIPAL DE BAYAHIBE</t>
  </si>
  <si>
    <t>7169 - JUNTA DE DISTRITO MUNICIPAL DE BELLOSO</t>
  </si>
  <si>
    <t>7170 - JUNTA DE DISTRITO MUNICIPAL DE BLANCO</t>
  </si>
  <si>
    <t>7171 - JUNTA DE DISTRITO MUNICIPAL DE BOCA DE CACHÓN</t>
  </si>
  <si>
    <t>7172 - JUNTA DE DISTRITO MUNICIPAL DE BOCA DE YUMA</t>
  </si>
  <si>
    <t>7174 - JUNTA DE DISTRITO MUNICIPAL DE BUENA VISTA</t>
  </si>
  <si>
    <t>7175 - JUNTA DE DISTRITO MUNICIPAL DE CABARETE</t>
  </si>
  <si>
    <t>7176 - JUNTA DE DISTRITO MUNICIPAL DE CANA CHAPETÓN</t>
  </si>
  <si>
    <t>7177 - JUNTA DE DISTRITO MUNICIPAL DE CANCA LA REYNA</t>
  </si>
  <si>
    <t>7179 - JUNTA DE DISTRITO MUNICIPAL DE CAÑONGO</t>
  </si>
  <si>
    <t>7180 - JUNTA DE DISTRITO MUNICIPAL DE CAPOTILLO</t>
  </si>
  <si>
    <t>7182 - JUNTA DE DISTRITO MUNICIPAL DE CENOVÍ</t>
  </si>
  <si>
    <t>7183 - JUNTA DE DISTRITO MUNICIPAL DE CHIRINO</t>
  </si>
  <si>
    <t>7184 - JUNTA DE DISTRITO MUNICIPAL DE CRISTO REY DE GUARAGUAO</t>
  </si>
  <si>
    <t>7187 - JUNTA DE DISTRITO MUNICIPAL DE CUMAYASA</t>
  </si>
  <si>
    <t>7189 - JUNTA DE DISTRITO MUNICIPAL EL CACHÓN</t>
  </si>
  <si>
    <t>7190 - JUNTA DE DISTRITO MUNICIPAL EL CAIMITO</t>
  </si>
  <si>
    <t>7191 - JUNTA DE DISTRITO MUNICIPAL EL CARRETÓN</t>
  </si>
  <si>
    <t>7197 - JUNTA DE DISTRITO MUNICIPAL EL LIMÓN (VILLA GONZÁLEZ)</t>
  </si>
  <si>
    <t>7198 - JUNTA DE DISTRITO MUNICIPAL EL PALMAR</t>
  </si>
  <si>
    <t>7200 - JUNTA DE DISTRITO MUNICIPAL EL PINAR</t>
  </si>
  <si>
    <t>7201 - JUNTA DE DISTRITO MUNICIPAL EL POZO</t>
  </si>
  <si>
    <t>7203 - JUNTA DE DISTRITO MUNICIPAL EL PUERTO</t>
  </si>
  <si>
    <t>7204 - JUNTA DE DISTRITO MUNICIPAL EL RANCHITO</t>
  </si>
  <si>
    <t>7207 - JUNTA DE DISTRITO MUNICIPAL EL RUBIO</t>
  </si>
  <si>
    <t>7208 - JUNTA DE DISTRITO MUNICIPAL EL YAQUE</t>
  </si>
  <si>
    <t>7209 - JUNTA DE DISTRITO MUNICIPAL DE ESTERO HONDO</t>
  </si>
  <si>
    <t>7210 - JUNTA DE DISTRITO MUNICIPAL DE FONDO NEGRO</t>
  </si>
  <si>
    <t>7211 - AYUNTAMIENTO MUNICIPAL DE FUNDACIÓN</t>
  </si>
  <si>
    <t>7212 - JUNTA DE DISTRITO MUNICIPAL DE GANADERO</t>
  </si>
  <si>
    <t>7213 - JUNTA DE DISTRITO MUNICIPAL DE GAUTIER</t>
  </si>
  <si>
    <t>7214 - JUNTA DE DISTRITO MUNICIPAL DE GONZALO</t>
  </si>
  <si>
    <t>7216 - JUNTA DE DISTRITO MUNICIPAL DE GUAYABAL (POSTRER RÍO)</t>
  </si>
  <si>
    <t>7218 - AYUNTAMIENTO MUNICIPAL DE GUERRA</t>
  </si>
  <si>
    <t>7220 - JUNTA DE DISTRITO MUNICIPAL DE HATO DAMAS</t>
  </si>
  <si>
    <t>7221 - JUNTA DE DISTRITO MUNICIPAL DE HATO DEL PADRE</t>
  </si>
  <si>
    <t>7222 - JUNTA DE DISTRITO MUNICIPAL DE HATO DEL YAQUE</t>
  </si>
  <si>
    <t>7223 - JUNTA DE DISTRITO MUNICIPAL DE HATO VIEJO</t>
  </si>
  <si>
    <t>7224 - JUNTA DE DISTRITO MUNICIPAL DE JAIBÓN (LAGUNA SALADA)</t>
  </si>
  <si>
    <t>7225 - JUNTA DE DISTRITO MUNICIPAL DE JAIBÓN (PUEBLO NUEVO)</t>
  </si>
  <si>
    <t>7226 - JUNTA DE DISTRITO MUNICIPAL DE JAMAO AFUERA</t>
  </si>
  <si>
    <t>7227 - AYUNTAMIENTO MUNICIPAL DE JAQUIMEYES</t>
  </si>
  <si>
    <t>7228 - JUNTA DE DISTRITO MUNICIPAL DE JICOMÉ</t>
  </si>
  <si>
    <t>7229 - JUNTA DE DISTRITO MUNICIPAL DE JOBA ARRIBA</t>
  </si>
  <si>
    <t>7230 - JUNTA DE DISTRITO MUNICIPAL DE JOSÉ FRANCISCO PEÑA GÓMEZ</t>
  </si>
  <si>
    <t>7231 - JUNTA DE DISTRITO MUNICIPAL DE JUAN ADRIÁN</t>
  </si>
  <si>
    <t>7232 - JUNTA DE DISTRITO MUNICIPAL DE JUAN LÓPEZ</t>
  </si>
  <si>
    <t>7234 - JUNTA DE DISTRITO MUNICIPAL DE JUMA BEJUCAL</t>
  </si>
  <si>
    <t>7235 - JUNTA DE DISTRITO MUNICIPAL DE JUNCALITO</t>
  </si>
  <si>
    <t>7236 - JUNTA DE DISTRITO MUNICIPAL DE LA BIJA</t>
  </si>
  <si>
    <t>7238 - JUNTA DE DISTRITO MUNICIPAL DE LA CANELA</t>
  </si>
  <si>
    <t>7239 - JUNTA DE DISTRITO MUNICIPAL DE LA CAYA</t>
  </si>
  <si>
    <t>7240 - AYUNTAMIENTO MUNICIPAL DE LA CIÉNAGA (BARAHONA)</t>
  </si>
  <si>
    <t>7241 - JUNTA DE DISTRITO MUNICIPAL DE LA COLONIA</t>
  </si>
  <si>
    <t>7242 - JUNTA DE DISTRITO MUNICIPAL DE LA CUCHILLA</t>
  </si>
  <si>
    <t>7243 - JUNTA DE DISTRITO MUNICIPAL DE LA CUESTA</t>
  </si>
  <si>
    <t>7244 - JUNTA DE DISTRITO MUNICIPAL DE LA ENTRADA</t>
  </si>
  <si>
    <t>7245 - JUNTA DE DISTRITO MUNICIPAL DE LA ISABELA</t>
  </si>
  <si>
    <t>7246 - JUNTA DE DISTRITO MUNICIPAL DE LA JAIBA</t>
  </si>
  <si>
    <t>7247 - JUNTA DE DISTRITO MUNICIPAL DE LA ORTEGA</t>
  </si>
  <si>
    <t>7248 - JUNTA DE DISTRITO MUNICIPAL DE LA PEÑA</t>
  </si>
  <si>
    <t>7249 - JUNTA DE DISTRITO MUNICIPAL DE LA SIEMBRA</t>
  </si>
  <si>
    <t>7250 - JUNTA DE DISTRITO MUNICIPAL DE LA VICTORIA</t>
  </si>
  <si>
    <t>7251 - JUNTA DE DISTRITO MUNICIPAL DE LAS BARÍAS (BANÍ)</t>
  </si>
  <si>
    <t>7253 - JUNTA DE DISTRITO MUNICIPAL DE LAS CLAVELLINAS</t>
  </si>
  <si>
    <t>7258 - JUNTA DE DISTRITO MUNICIPAL DE LAS LAGUNAS ABAJO (MOCA)</t>
  </si>
  <si>
    <t>7259 - JUNTA DE DISTRITO MUNICIPAL DE LAS PLACETAS</t>
  </si>
  <si>
    <t>7261 - AYUNTAMIENTO MUNICIPAL DE LOS ALCARRIZOS</t>
  </si>
  <si>
    <t>7262 - JUNTA DE DISTRITO MUNICIPAL DE LOS BOTADOS</t>
  </si>
  <si>
    <t>7263 - JUNTA DE DISTRITO MUNICIPAL DE LOS JOVILLOS</t>
  </si>
  <si>
    <t>7265 - JUNTA DE DISTRITO MUNICIPAL DE LOS TOROS</t>
  </si>
  <si>
    <t>7266 - JUNTA DE DISTRITO MUNICIPAL DE MAIZAL</t>
  </si>
  <si>
    <t>7267 - JUNTA DE DISTRITO MUNICIPAL DE MAJAGUAL</t>
  </si>
  <si>
    <t>7268 - JUNTA DE DISTRITO MUNICIPAL DE MANUEL BUENO</t>
  </si>
  <si>
    <t>7270 - JUNTA DE DISTRITO MUNICIPAL DE MATAYAYAS</t>
  </si>
  <si>
    <t>7271 - JUNTA DE DISTRITO MUNICIPAL DE MEDINA</t>
  </si>
  <si>
    <t>7273 - JUNTA DE DISTRITO MUNICIPAL DE MONTE DE LA JAGUA</t>
  </si>
  <si>
    <t>7277 - JUNTA DE DISTRITO MUNICIPAL DE PALMAR ARRIBA</t>
  </si>
  <si>
    <t>7278 - JUNTA DE DISTRITO MUNICIPAL DE PALMAR DE OCOA</t>
  </si>
  <si>
    <t>7281 - JUNTA DE DISTRITO MUNICIPAL DE PAYA</t>
  </si>
  <si>
    <t>7282 - AYUNTAMIENTO MUNICIPAL DE PEDRO BRAND</t>
  </si>
  <si>
    <t>7284 - JUNTA DE DISTRITO MUNICIPAL DE PESCADERÍA</t>
  </si>
  <si>
    <t>7285 - JUNTA DE DISTRITO MUNICIPAL DE PIZARRETE</t>
  </si>
  <si>
    <t>7287 - JUNTA DE DISTRITO MUNICIPAL DE PROYECTO 4</t>
  </si>
  <si>
    <t>7288 - JUNTA DE DISTRITO MUNICIPAL DE QUITA CORAZA</t>
  </si>
  <si>
    <t>7289 - JUNTA DE DISTRITO MUNICIPAL DE QUITA SUEÑO</t>
  </si>
  <si>
    <t>7290 - JUNTA DE DISTRITO MUNICIPAL DE RINCÓN</t>
  </si>
  <si>
    <t>7291 - JUNTA DE DISTRITO MUNICIPAL DE RÍO VERDE ARRIBA</t>
  </si>
  <si>
    <t>7293 - JUNTA DE DISTRITO MUNICIPAL DE SABANETA DE YÁSICA</t>
  </si>
  <si>
    <t>7294 - JUNTA DE DISTRITO MUNICIPAL DE SABANA DEL PUERTO</t>
  </si>
  <si>
    <t>7295 - JUNTA DE DISTRITO MUNICIPAL DE SABANA GRANDE DE HOSTOS</t>
  </si>
  <si>
    <t>7296 - JUNTA DE DISTRITO MUNICIPAL DE SABANA LARGA (ELÍAS PIÑA)</t>
  </si>
  <si>
    <t>7297 - JUNTA DE DISTRITO MUNICIPAL DE SABANETA</t>
  </si>
  <si>
    <t>7298 - JUNTA DE DISTRITO MUNICIPAL DE LA SABINA</t>
  </si>
  <si>
    <t>7299 - JUNTA DE DISTRITO MUNICIPAL DE SAN FCO. DE JACAGUA</t>
  </si>
  <si>
    <t>7300 - JUNTA DE DISTRITO MUNICIPAL DE SAN JOSÉ DE MATANZAS</t>
  </si>
  <si>
    <t>7301 - JUNTA DE DISTRITO MUNICIPAL DE SAN JOSÉ DEL PUERTO</t>
  </si>
  <si>
    <t>7302 - JUNTA DE DISTRITO MUNICIPAL DE SAN LUÍS</t>
  </si>
  <si>
    <t>7303 - JUNTA DE DISTRITO MUNICIPAL DE SANTANA (NIZAO)</t>
  </si>
  <si>
    <t>7304 - JUNTA DE DISTRITO MUNICIPAL DE SANTANA (TAMAYO)</t>
  </si>
  <si>
    <t>7305 - JUNTA DE DISTRITO MUNICIPAL DE TÁBARA ABAJO</t>
  </si>
  <si>
    <t>7307 - JUNTA DE DISTRITO MUNICIPAL DE VERAGUA</t>
  </si>
  <si>
    <t>7308 - AYUNTAMIENTO MUNICIPAL DE VILLA MONTELLANO</t>
  </si>
  <si>
    <t>7311 - AYUNTAMIENTO MUNICIPAL DE VILLA HERMOSA</t>
  </si>
  <si>
    <t>7314 - JUNTA DE DISTRITO MUNICIPAL DE VILLA SOÑADOR</t>
  </si>
  <si>
    <t>7316 - JUNTA DE DISTRITO MUNICIPAL DE YÁSICA ARRIBA</t>
  </si>
  <si>
    <t>7318 - AYUNTAMIENTO MUNICIPAL DE PUÑAL</t>
  </si>
  <si>
    <t>7319 - AYUNTAMIENTO MUNICIPAL DE GUAYACANES</t>
  </si>
  <si>
    <t>7320 - JUNTA DE DISTRITO MUNICIPAL DE PANTOJA - LOS ALCARRIZOS</t>
  </si>
  <si>
    <t>7321 - JUNTA DE DISTRITO MUNICIPAL DE PALMAREJO -VILLA LINDA</t>
  </si>
  <si>
    <t>7323 - JUNTA DE DISTRITO MUNICIPAL DE LA CUABA</t>
  </si>
  <si>
    <t>7326 - JUNTA DE DISTRITO MUNICIPAL DE LAS BARÍAS -LA ESTANCIA (AZUA)</t>
  </si>
  <si>
    <t>7327 - JUNTA DE DISTRITO MUNICIPAL DE BARRERAS</t>
  </si>
  <si>
    <t>7328 - JUNTA DE DISTRITO MUNICIPAL DE DOÑA EMMA BALAGUER VDA. VALLEJO</t>
  </si>
  <si>
    <t>7331 - JUNTA DE DISTRITO MUNICIPAL DE PUERTO VIEJO</t>
  </si>
  <si>
    <t>7332 - JUNTA DE DISTRITO MUNICIPAL DE MONTE BONITO</t>
  </si>
  <si>
    <t>7333 - JUNTA DE DISTRITO MUNICIPAL DE LOS FRÍOS</t>
  </si>
  <si>
    <t>7334 - JUNTA DE DISTRITO MUNICIPAL DE HATO NUEVO CORTÉS</t>
  </si>
  <si>
    <t>7335 - JUNTA DE DISTRITO MUNICIPAL DE PROYECTO 2-C</t>
  </si>
  <si>
    <t>7337 - JUNTA DE DISTRITO MUNICIPAL DE GUANITO (SAN JUAN DE LA MAGUANA)</t>
  </si>
  <si>
    <t>7339 - JUNTA DE DISTRITO MUNICIPAL DE LAS MAGUANAS HATO NUEVO</t>
  </si>
  <si>
    <t>7341 - JUNTA DE DISTRITO MUNICIPAL DE JÍNOVA</t>
  </si>
  <si>
    <t>7343 - JUNTA DE DISTRITO MUNICIPAL DE GUAYABO</t>
  </si>
  <si>
    <t>7345 - JUNTA DE DISTRITO MUNICIPAL DE SABANA HIGUERO</t>
  </si>
  <si>
    <t>7346 - JUNTA DE DISTRITO MUNICIPAL DE RANCHO DE LA GUARDIA</t>
  </si>
  <si>
    <t>7347 - JUNTA DE DISTRITO MUNICIPAL DE GUANITO (EL LLANO)</t>
  </si>
  <si>
    <t>7349 - JUNTA DE DISTRITO MUNICIPAL DE CABEZA DE TORO</t>
  </si>
  <si>
    <t>7350 - JUNTA DE DISTRITO MUNICIPAL DE MENA</t>
  </si>
  <si>
    <t>7351 - JUNTA DE DISTRITO MUNICIPAL DE SANTA BÁRBARA EL 6</t>
  </si>
  <si>
    <t>7352 - JUNTA DE DISTRITO MUNICIPAL EL SALADO</t>
  </si>
  <si>
    <t>7353 - JUNTA DE DISTRITO MUNICIPAL DE BATEY 8</t>
  </si>
  <si>
    <t>7354 - JUNTA DE DISTRITO MUNICIPAL DE CALETA (LA ROMANA)</t>
  </si>
  <si>
    <t>7357 - JUNTA DE DISTRITO MUNICIPAL DE GINA</t>
  </si>
  <si>
    <t>7358 - JUNTA DE DISTRITO MUNICIPAL DE VERÓN PUNTA CANA</t>
  </si>
  <si>
    <t>7359 - JUNTA DE DISTRITO MUNICIPAL DE JAYACO</t>
  </si>
  <si>
    <t>7360 - JUNTA DE DISTRITO MUNICIPAL DE ARROYO TORO MASIPEDRO</t>
  </si>
  <si>
    <t>7361 - JUNTA DE DISTRITO MUNICIPAL DE LA SALVIA -LOS QUEMADOS</t>
  </si>
  <si>
    <t>7362 - JUNTA DE DISTRITO MUNICIPAL DE MANABAO</t>
  </si>
  <si>
    <t>7363 - JUNTA DE DISTRITO MUNICIPAL DE VILLA MAGANTE</t>
  </si>
  <si>
    <t>7364 - JUNTA DE DISTRITO MUNICIPAL DE JAYA</t>
  </si>
  <si>
    <t>7365 - JUNTA DE DISTRITO MUNICIPAL DE DON ANTONIO GUZMÁN FERNÁNDEZ</t>
  </si>
  <si>
    <t>7367 - JUNTA DE DISTRITO MUNICIPAL EL AGUACATE</t>
  </si>
  <si>
    <t>7368 - JUNTA DE DISTRITO MUNICIPAL DE COMEDERO ARRIBA</t>
  </si>
  <si>
    <t>7369 - JUNTA DE DISTRITO MUNICIPAL DE CABALLERO</t>
  </si>
  <si>
    <t>7372 - JUNTA DE DISTRITO MUNICIPAL DE CANCA LA PIEDRA</t>
  </si>
  <si>
    <t>7373 - JUNTA DE DISTRITO MUNICIPAL DE LAS PALOMAS</t>
  </si>
  <si>
    <t>7374 - JUNTA DE DISTRITO MUNICIPAL DE GUAYABAL (PUÑAL)</t>
  </si>
  <si>
    <t>7375 - JUNTA DE DISTRITO MUNICIPAL DE CANABACOA</t>
  </si>
  <si>
    <t>7376 - JUNTA DE DISTRITO MUNICIPAL DE MAIMÓN (PUERTO PLATA)</t>
  </si>
  <si>
    <t>7377 - JUNTA DE DISTRITO MUNICIPAL DE RÍO GRANDE</t>
  </si>
  <si>
    <t>7378 - JUNTA DE DISTRITO MUNICIPAL EL ESTRECHO DE LUPERÓN OMAR BROSS</t>
  </si>
  <si>
    <t>7380 - JUNTA DE DISTRITO MUNICIPAL DE PARADERO</t>
  </si>
  <si>
    <t>7387 - JUNTA DE DISTRITO MUNICIPAL DE TAVERA</t>
  </si>
  <si>
    <t>7388 - JUNTA DE DISTRITO MUNICIPAL DE ZAMBRANA ABAJO</t>
  </si>
  <si>
    <t>7389 - JUNTA DE DISTRITO MUNICIPAL DE DON JUAN RODRÍGUEZ</t>
  </si>
  <si>
    <t>7390 - JUNTA DE DISTRITO MUNICIPAL DE DOÑA ANA</t>
  </si>
  <si>
    <t>7392 - JUNTA DE DISTRITO MUNICIPAL DE QUITA SUEÑO (BAJOS DE HAINA)</t>
  </si>
  <si>
    <t>7393 - JUNTA DE DISTRITO MUNICIPAL DE SANTA MARÍA</t>
  </si>
  <si>
    <t>INSTITUCIONES DE LA SEGURIDAD SOCIAL</t>
  </si>
  <si>
    <t xml:space="preserve"> INSTITUCIONES PÚBLICAS DESCENTRALIZADAS Y AUTÓNOMAS NO FINANCIERAS</t>
  </si>
  <si>
    <t xml:space="preserve"> GOBIERNO CENTRAL</t>
  </si>
  <si>
    <t>7114 - AYUNTAMIENTO MUNICIPAL DE SANTA BÁRBARA DE SAMANÁ</t>
  </si>
  <si>
    <t>No hay transacciones de este tipo en el Presupuesto SPNF 2017</t>
  </si>
  <si>
    <t>Fuente: Elaboración Propia.</t>
  </si>
  <si>
    <t xml:space="preserve">Empresas Públicas No Financieras </t>
  </si>
  <si>
    <t>Gobiernos centrales municipales</t>
  </si>
  <si>
    <t>Instituciones de la seguridad social</t>
  </si>
  <si>
    <t>Instituciones públicas descentralizadas y autónomas no financieras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</si>
  <si>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</si>
  <si>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</si>
  <si>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</si>
  <si>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</si>
  <si>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</si>
  <si>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 xml:space="preserve">Sueldos y Salarios </t>
  </si>
  <si>
    <t xml:space="preserve">Fuente: Elaboración propia con datos del Banco Central de la República Dominicana y Sistema de Información de la Gestión Financiera </t>
  </si>
  <si>
    <t>Empleados</t>
  </si>
  <si>
    <t>%</t>
  </si>
  <si>
    <t xml:space="preserve">Salario Promedio </t>
  </si>
  <si>
    <t>Proyecto</t>
  </si>
  <si>
    <t>0053 - Obras de construcción Primera Linea del Teleférico de Santo Domingo</t>
  </si>
  <si>
    <t>0052 - Construcción Línea 2-B</t>
  </si>
  <si>
    <t>0051 - REMODELACION Y AMPLIACION CIUDAD SANITARIA , LUIS E. AYBAR</t>
  </si>
  <si>
    <t>0053 - EQUIPAMIENTO DE LA CIUDAD SANITARIA, DR LUIS E. AYBAR</t>
  </si>
  <si>
    <t>0051 - RECONSTRUCCION DE CARRETERA</t>
  </si>
  <si>
    <t>0051 - Construcción Elevado</t>
  </si>
  <si>
    <t>0055 - EQUIPO Y EQUIPAMIENTO DEL PROYECTO 9-1-1 DE REP. DOM.</t>
  </si>
  <si>
    <t>0051 - Construcción obra vial</t>
  </si>
  <si>
    <t>0051 - Construcción obras viales</t>
  </si>
  <si>
    <t>0051 - Construcción Avenida Circunvalación</t>
  </si>
  <si>
    <t>0051 - Construcción de Hospital</t>
  </si>
  <si>
    <t>0016 - Aumentar la demanda de los servicios públicos en las áreas de salud, nutrición y educación; y aumentar la calidad de los servicios de salud</t>
  </si>
  <si>
    <t>0022 - APOYO A LA PROTECCION Y PROMOCION SOCIAL</t>
  </si>
  <si>
    <t>0060 - Construcción del Sistema de Riego Azua II - Pueblo Viejo</t>
  </si>
  <si>
    <t>0051 - Construcción de la Presa de Monte Grande, Rehabilitación y Complementación de la Presa Sabana Yegua</t>
  </si>
  <si>
    <t>0007 - Asistencias Técnicas para Mejorar la Eficacia de la Administración Tributaria y del Control del Gasto Publico</t>
  </si>
  <si>
    <t>0051 - Reparación de la Infraestructura de Irrigación</t>
  </si>
  <si>
    <t>0001 - COORDINACION Y EJECUCION DE OBRAS</t>
  </si>
  <si>
    <t>0003 - MANEJO DE RESIDUOS SÓLIDOS</t>
  </si>
  <si>
    <t>0003 - ADMINISTRACIÓN MUNICIPAL</t>
  </si>
  <si>
    <t>0005 - ADMINISTRACIÓN Y REPARACIÓN DE UNIDADES MOTORIZADAS</t>
  </si>
  <si>
    <t xml:space="preserve">1.1.2 - Sociedades Públicas No Financieras </t>
  </si>
  <si>
    <t>0052 - INSTALACION DE EQUIPOS DE GENERACION Y TRANSFORMACION DE LA ENERGIA</t>
  </si>
  <si>
    <t>0053 - COMPRA Y ADQUISICION DE EQUIPOS DE GENERACION Y TRANSFORMACION DE ENERGIA</t>
  </si>
  <si>
    <t>0052 - CONSTRUCCION Y REHABILIATCION DE 4800 KILOMETROS DE RED DE MEDIA Y BAJA TENSION.</t>
  </si>
  <si>
    <t>0051 - Adquisición  de equipos eléctricos en general.</t>
  </si>
  <si>
    <t>MINISTERIO DE HACIENDA</t>
  </si>
  <si>
    <t>DIRECCIÓN GENERAL DE PRESUPUESTO</t>
  </si>
  <si>
    <t>DIRECCIÓN DE ESTUDIOS ECONÓMICOS E INTEGRACIÓN PRESUPUESTARIA</t>
  </si>
  <si>
    <t>Panorama Macroeconómico</t>
  </si>
  <si>
    <t>Año 2017</t>
  </si>
  <si>
    <t xml:space="preserve"> Presupuesto Agregado </t>
  </si>
  <si>
    <t>Matriz de Transacciones Ejecutadas Consolidadas del SPNF</t>
  </si>
  <si>
    <t>Presupuesto Formulado Consolidado por Ámbito Institucional del SPNF</t>
  </si>
  <si>
    <t xml:space="preserve"> Presupuesto Formulado Consolidado por Ámbito Institucional del SPNF</t>
  </si>
  <si>
    <t xml:space="preserve">Presupuesto Formulado Consolidado por Ámbito Institucional del SPNF </t>
  </si>
  <si>
    <t xml:space="preserve">Clasificación Funcional de los Gastos </t>
  </si>
  <si>
    <t>Demanda Agregada</t>
  </si>
  <si>
    <t xml:space="preserve">Presupuesto Formulado y Ejecutado Consolidado por Ámbito del SPNF </t>
  </si>
  <si>
    <t>Remuneraciones del SPNF</t>
  </si>
  <si>
    <t xml:space="preserve">Presupuesto Formulado Consolidado por Ámbito del SPNF </t>
  </si>
  <si>
    <t>Sueldos y Salarios Promedio del SPNF</t>
  </si>
  <si>
    <t>Proyectos de Inversión</t>
  </si>
  <si>
    <t>Recursos</t>
  </si>
  <si>
    <t>Instituciones por Ámbito del Sector Público No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</si>
</sst>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,,_);\(#,##0.0,,\)"/>
    <numFmt numFmtId="167" formatCode="_(* #,##0.0,,_);_(* \(#,##0.0,,\);_(* &quot;-&quot;?_);_(@_)"/>
    <numFmt numFmtId="168" formatCode="#,##0.0"/>
    <numFmt numFmtId="169" formatCode="0.000%"/>
    <numFmt numFmtId="170" formatCode="0.0%"/>
    <numFmt numFmtId="171" formatCode="_-* #,##0.0_-;\-* #,##0.0_-;_-* &quot;-&quot;??_-;_-@_-"/>
    <numFmt numFmtId="172" formatCode="_-* #,##0_-;\-* #,##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4"/>
      <color theme="4" tint="-0.499984740745262"/>
      <name val="Calibri"/>
      <family val="2"/>
      <scheme val="minor"/>
    </font>
    <font>
      <b/>
      <sz val="10"/>
      <color theme="0"/>
      <name val="BenchNine Regular "/>
    </font>
    <font>
      <b/>
      <sz val="10"/>
      <color theme="1"/>
      <name val="BenchNine Regular "/>
    </font>
    <font>
      <sz val="10"/>
      <color theme="1"/>
      <name val="BenchNine Regular "/>
    </font>
    <font>
      <sz val="8"/>
      <color theme="1"/>
      <name val="BenchNine Regular "/>
    </font>
    <font>
      <b/>
      <sz val="10"/>
      <name val="BenchNine Regular "/>
    </font>
    <font>
      <b/>
      <sz val="48"/>
      <color rgb="FFFF0000"/>
      <name val="Calibri"/>
      <family val="2"/>
      <scheme val="minor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indexed="64"/>
      </left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1">
    <xf numFmtId="0" fontId="0" fillId="0" borderId="0" xfId="0"/>
    <xf numFmtId="10" fontId="5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3" borderId="0" xfId="0" applyFill="1"/>
    <xf numFmtId="0" fontId="2" fillId="4" borderId="9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6" fillId="0" borderId="0" xfId="0" applyFont="1"/>
    <xf numFmtId="0" fontId="9" fillId="0" borderId="0" xfId="0" applyFont="1" applyFill="1" applyBorder="1" applyAlignment="1">
      <alignment vertical="center" wrapText="1"/>
    </xf>
    <xf numFmtId="164" fontId="0" fillId="0" borderId="0" xfId="0" applyNumberFormat="1"/>
    <xf numFmtId="10" fontId="0" fillId="0" borderId="0" xfId="2" applyNumberFormat="1" applyFont="1"/>
    <xf numFmtId="0" fontId="0" fillId="0" borderId="0" xfId="0" applyAlignment="1">
      <alignment wrapText="1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/>
    <xf numFmtId="0" fontId="5" fillId="0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43" fontId="0" fillId="0" borderId="0" xfId="1" applyFont="1"/>
    <xf numFmtId="165" fontId="0" fillId="0" borderId="0" xfId="3" applyFont="1" applyFill="1"/>
    <xf numFmtId="166" fontId="0" fillId="0" borderId="0" xfId="0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8" fontId="0" fillId="0" borderId="0" xfId="0" applyNumberFormat="1"/>
    <xf numFmtId="0" fontId="0" fillId="0" borderId="0" xfId="0"/>
    <xf numFmtId="0" fontId="10" fillId="3" borderId="0" xfId="0" applyFont="1" applyFill="1" applyAlignment="1">
      <alignment horizontal="center"/>
    </xf>
    <xf numFmtId="169" fontId="0" fillId="0" borderId="0" xfId="2" applyNumberFormat="1" applyFont="1"/>
    <xf numFmtId="0" fontId="0" fillId="0" borderId="0" xfId="0" applyFont="1" applyAlignment="1">
      <alignment horizontal="center"/>
    </xf>
    <xf numFmtId="4" fontId="0" fillId="0" borderId="0" xfId="0" applyNumberFormat="1"/>
    <xf numFmtId="10" fontId="9" fillId="0" borderId="0" xfId="2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13" fillId="4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/>
    </xf>
    <xf numFmtId="166" fontId="14" fillId="0" borderId="9" xfId="0" applyNumberFormat="1" applyFont="1" applyBorder="1" applyAlignment="1">
      <alignment horizontal="center"/>
    </xf>
    <xf numFmtId="170" fontId="14" fillId="0" borderId="9" xfId="2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166" fontId="15" fillId="0" borderId="0" xfId="0" applyNumberFormat="1" applyFont="1" applyBorder="1" applyAlignment="1">
      <alignment horizontal="center"/>
    </xf>
    <xf numFmtId="43" fontId="15" fillId="0" borderId="0" xfId="1" applyFont="1" applyBorder="1" applyAlignment="1">
      <alignment horizontal="center"/>
    </xf>
    <xf numFmtId="0" fontId="14" fillId="5" borderId="0" xfId="0" applyFont="1" applyFill="1" applyAlignment="1">
      <alignment horizontal="left" indent="1"/>
    </xf>
    <xf numFmtId="166" fontId="14" fillId="5" borderId="0" xfId="0" applyNumberFormat="1" applyFont="1" applyFill="1" applyAlignment="1">
      <alignment horizontal="center"/>
    </xf>
    <xf numFmtId="170" fontId="14" fillId="5" borderId="0" xfId="2" applyNumberFormat="1" applyFont="1" applyFill="1" applyAlignment="1">
      <alignment horizontal="center"/>
    </xf>
    <xf numFmtId="0" fontId="15" fillId="3" borderId="0" xfId="0" applyFont="1" applyFill="1"/>
    <xf numFmtId="166" fontId="15" fillId="3" borderId="0" xfId="0" applyNumberFormat="1" applyFont="1" applyFill="1" applyAlignment="1">
      <alignment horizontal="center"/>
    </xf>
    <xf numFmtId="170" fontId="15" fillId="3" borderId="0" xfId="2" applyNumberFormat="1" applyFont="1" applyFill="1" applyAlignment="1">
      <alignment horizontal="center"/>
    </xf>
    <xf numFmtId="0" fontId="14" fillId="3" borderId="0" xfId="0" applyFont="1" applyFill="1" applyAlignment="1">
      <alignment horizontal="left" indent="1"/>
    </xf>
    <xf numFmtId="166" fontId="14" fillId="3" borderId="0" xfId="0" applyNumberFormat="1" applyFont="1" applyFill="1" applyAlignment="1">
      <alignment horizontal="center"/>
    </xf>
    <xf numFmtId="170" fontId="14" fillId="3" borderId="0" xfId="2" applyNumberFormat="1" applyFont="1" applyFill="1" applyAlignment="1">
      <alignment horizontal="center"/>
    </xf>
    <xf numFmtId="43" fontId="14" fillId="0" borderId="9" xfId="1" applyFont="1" applyBorder="1" applyAlignment="1">
      <alignment horizontal="center"/>
    </xf>
    <xf numFmtId="0" fontId="15" fillId="0" borderId="0" xfId="0" applyFont="1"/>
    <xf numFmtId="39" fontId="15" fillId="0" borderId="0" xfId="0" applyNumberFormat="1" applyFont="1" applyAlignment="1">
      <alignment horizontal="center"/>
    </xf>
    <xf numFmtId="170" fontId="15" fillId="0" borderId="0" xfId="2" applyNumberFormat="1" applyFont="1" applyAlignment="1">
      <alignment horizontal="center"/>
    </xf>
    <xf numFmtId="10" fontId="14" fillId="5" borderId="0" xfId="2" applyNumberFormat="1" applyFont="1" applyFill="1" applyAlignment="1">
      <alignment horizontal="center"/>
    </xf>
    <xf numFmtId="170" fontId="15" fillId="0" borderId="0" xfId="2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66" fontId="14" fillId="0" borderId="0" xfId="0" applyNumberFormat="1" applyFont="1" applyBorder="1" applyAlignment="1">
      <alignment horizontal="center"/>
    </xf>
    <xf numFmtId="170" fontId="14" fillId="0" borderId="0" xfId="2" applyNumberFormat="1" applyFont="1" applyBorder="1" applyAlignment="1">
      <alignment horizontal="center"/>
    </xf>
    <xf numFmtId="0" fontId="14" fillId="0" borderId="0" xfId="0" applyFont="1" applyFill="1" applyAlignment="1">
      <alignment horizontal="left" indent="1"/>
    </xf>
    <xf numFmtId="166" fontId="14" fillId="0" borderId="0" xfId="0" applyNumberFormat="1" applyFont="1" applyFill="1" applyAlignment="1">
      <alignment horizontal="center"/>
    </xf>
    <xf numFmtId="170" fontId="14" fillId="0" borderId="0" xfId="2" applyNumberFormat="1" applyFont="1" applyFill="1" applyAlignment="1">
      <alignment horizontal="center"/>
    </xf>
    <xf numFmtId="0" fontId="17" fillId="3" borderId="1" xfId="0" applyFont="1" applyFill="1" applyBorder="1"/>
    <xf numFmtId="43" fontId="15" fillId="0" borderId="1" xfId="1" applyFont="1" applyBorder="1"/>
    <xf numFmtId="0" fontId="14" fillId="3" borderId="1" xfId="0" applyFont="1" applyFill="1" applyBorder="1"/>
    <xf numFmtId="165" fontId="14" fillId="0" borderId="9" xfId="3" applyNumberFormat="1" applyFont="1" applyBorder="1" applyAlignment="1">
      <alignment horizontal="left"/>
    </xf>
    <xf numFmtId="167" fontId="14" fillId="0" borderId="9" xfId="0" applyNumberFormat="1" applyFont="1" applyBorder="1"/>
    <xf numFmtId="167" fontId="14" fillId="0" borderId="9" xfId="0" applyNumberFormat="1" applyFont="1" applyFill="1" applyBorder="1"/>
    <xf numFmtId="165" fontId="15" fillId="0" borderId="0" xfId="3" applyFont="1" applyAlignment="1">
      <alignment horizontal="left" indent="1"/>
    </xf>
    <xf numFmtId="167" fontId="15" fillId="0" borderId="0" xfId="0" applyNumberFormat="1" applyFont="1"/>
    <xf numFmtId="167" fontId="15" fillId="0" borderId="0" xfId="0" applyNumberFormat="1" applyFont="1" applyFill="1"/>
    <xf numFmtId="167" fontId="15" fillId="0" borderId="0" xfId="0" applyNumberFormat="1" applyFont="1" applyAlignment="1">
      <alignment vertical="center"/>
    </xf>
    <xf numFmtId="167" fontId="15" fillId="0" borderId="0" xfId="0" applyNumberFormat="1" applyFont="1" applyFill="1" applyAlignment="1">
      <alignment vertical="center"/>
    </xf>
    <xf numFmtId="165" fontId="15" fillId="0" borderId="0" xfId="3" applyFont="1" applyAlignment="1">
      <alignment horizontal="left" wrapText="1" indent="1"/>
    </xf>
    <xf numFmtId="165" fontId="14" fillId="6" borderId="10" xfId="3" applyNumberFormat="1" applyFont="1" applyFill="1" applyBorder="1" applyAlignment="1">
      <alignment horizontal="left"/>
    </xf>
    <xf numFmtId="167" fontId="14" fillId="5" borderId="0" xfId="0" applyNumberFormat="1" applyFont="1" applyFill="1"/>
    <xf numFmtId="0" fontId="14" fillId="0" borderId="9" xfId="0" applyFont="1" applyFill="1" applyBorder="1" applyAlignment="1">
      <alignment horizontal="left"/>
    </xf>
    <xf numFmtId="0" fontId="15" fillId="0" borderId="0" xfId="0" applyFont="1" applyFill="1" applyAlignment="1">
      <alignment horizontal="left" indent="1"/>
    </xf>
    <xf numFmtId="0" fontId="15" fillId="0" borderId="0" xfId="0" applyFont="1" applyFill="1" applyAlignment="1">
      <alignment horizontal="left" wrapText="1" indent="1"/>
    </xf>
    <xf numFmtId="0" fontId="15" fillId="0" borderId="0" xfId="0" applyFont="1" applyFill="1" applyAlignment="1">
      <alignment horizontal="left" vertical="center" wrapText="1" indent="1"/>
    </xf>
    <xf numFmtId="0" fontId="16" fillId="3" borderId="0" xfId="0" applyFont="1" applyFill="1" applyAlignment="1">
      <alignment horizontal="left" indent="1"/>
    </xf>
    <xf numFmtId="0" fontId="13" fillId="2" borderId="0" xfId="0" applyFont="1" applyFill="1" applyAlignment="1">
      <alignment horizontal="center" vertical="center"/>
    </xf>
    <xf numFmtId="166" fontId="13" fillId="4" borderId="10" xfId="0" applyNumberFormat="1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center"/>
    </xf>
    <xf numFmtId="0" fontId="15" fillId="3" borderId="3" xfId="0" applyFont="1" applyFill="1" applyBorder="1"/>
    <xf numFmtId="4" fontId="15" fillId="3" borderId="3" xfId="0" applyNumberFormat="1" applyFont="1" applyFill="1" applyBorder="1"/>
    <xf numFmtId="0" fontId="15" fillId="3" borderId="3" xfId="0" applyFont="1" applyFill="1" applyBorder="1" applyAlignment="1">
      <alignment horizontal="left" indent="1"/>
    </xf>
    <xf numFmtId="0" fontId="15" fillId="3" borderId="4" xfId="0" applyFont="1" applyFill="1" applyBorder="1" applyAlignment="1">
      <alignment horizontal="left" indent="1"/>
    </xf>
    <xf numFmtId="4" fontId="15" fillId="3" borderId="4" xfId="0" applyNumberFormat="1" applyFont="1" applyFill="1" applyBorder="1"/>
    <xf numFmtId="4" fontId="15" fillId="3" borderId="0" xfId="0" applyNumberFormat="1" applyFont="1" applyFill="1"/>
    <xf numFmtId="0" fontId="14" fillId="3" borderId="0" xfId="0" applyFont="1" applyFill="1"/>
    <xf numFmtId="0" fontId="15" fillId="3" borderId="2" xfId="0" applyFont="1" applyFill="1" applyBorder="1"/>
    <xf numFmtId="4" fontId="15" fillId="3" borderId="2" xfId="0" applyNumberFormat="1" applyFont="1" applyFill="1" applyBorder="1"/>
    <xf numFmtId="0" fontId="15" fillId="3" borderId="4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/>
    </xf>
    <xf numFmtId="10" fontId="13" fillId="2" borderId="2" xfId="0" applyNumberFormat="1" applyFont="1" applyFill="1" applyBorder="1" applyAlignment="1">
      <alignment horizontal="center" vertical="center"/>
    </xf>
    <xf numFmtId="0" fontId="0" fillId="3" borderId="0" xfId="0" applyFont="1" applyFill="1"/>
    <xf numFmtId="0" fontId="8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3" borderId="0" xfId="0" applyFont="1" applyFill="1" applyBorder="1"/>
    <xf numFmtId="0" fontId="13" fillId="4" borderId="0" xfId="0" applyFont="1" applyFill="1" applyBorder="1" applyAlignment="1">
      <alignment horizontal="center" vertical="center" wrapText="1"/>
    </xf>
    <xf numFmtId="43" fontId="15" fillId="8" borderId="1" xfId="1" applyFont="1" applyFill="1" applyBorder="1"/>
    <xf numFmtId="0" fontId="18" fillId="0" borderId="0" xfId="0" applyFont="1"/>
    <xf numFmtId="0" fontId="14" fillId="3" borderId="12" xfId="0" applyFont="1" applyFill="1" applyBorder="1"/>
    <xf numFmtId="43" fontId="13" fillId="4" borderId="4" xfId="1" applyFont="1" applyFill="1" applyBorder="1"/>
    <xf numFmtId="0" fontId="17" fillId="3" borderId="12" xfId="0" applyFont="1" applyFill="1" applyBorder="1"/>
    <xf numFmtId="43" fontId="15" fillId="0" borderId="12" xfId="1" applyFont="1" applyBorder="1"/>
    <xf numFmtId="0" fontId="14" fillId="3" borderId="13" xfId="0" applyFont="1" applyFill="1" applyBorder="1"/>
    <xf numFmtId="43" fontId="15" fillId="8" borderId="13" xfId="1" applyFont="1" applyFill="1" applyBorder="1"/>
    <xf numFmtId="0" fontId="17" fillId="3" borderId="13" xfId="0" applyFont="1" applyFill="1" applyBorder="1"/>
    <xf numFmtId="171" fontId="15" fillId="0" borderId="1" xfId="1" applyNumberFormat="1" applyFont="1" applyBorder="1"/>
    <xf numFmtId="171" fontId="13" fillId="4" borderId="1" xfId="1" applyNumberFormat="1" applyFont="1" applyFill="1" applyBorder="1"/>
    <xf numFmtId="171" fontId="15" fillId="8" borderId="1" xfId="1" applyNumberFormat="1" applyFont="1" applyFill="1" applyBorder="1"/>
    <xf numFmtId="171" fontId="15" fillId="0" borderId="12" xfId="1" applyNumberFormat="1" applyFont="1" applyBorder="1"/>
    <xf numFmtId="171" fontId="15" fillId="8" borderId="12" xfId="1" applyNumberFormat="1" applyFont="1" applyFill="1" applyBorder="1"/>
    <xf numFmtId="171" fontId="13" fillId="4" borderId="12" xfId="1" applyNumberFormat="1" applyFont="1" applyFill="1" applyBorder="1"/>
    <xf numFmtId="171" fontId="15" fillId="0" borderId="13" xfId="1" applyNumberFormat="1" applyFont="1" applyBorder="1"/>
    <xf numFmtId="171" fontId="13" fillId="4" borderId="13" xfId="1" applyNumberFormat="1" applyFont="1" applyFill="1" applyBorder="1"/>
    <xf numFmtId="171" fontId="13" fillId="4" borderId="4" xfId="1" applyNumberFormat="1" applyFont="1" applyFill="1" applyBorder="1"/>
    <xf numFmtId="170" fontId="0" fillId="0" borderId="0" xfId="2" applyNumberFormat="1" applyFont="1"/>
    <xf numFmtId="43" fontId="15" fillId="0" borderId="0" xfId="1" applyFont="1" applyFill="1"/>
    <xf numFmtId="171" fontId="0" fillId="0" borderId="0" xfId="0" applyNumberFormat="1"/>
    <xf numFmtId="10" fontId="14" fillId="0" borderId="0" xfId="2" applyNumberFormat="1" applyFont="1" applyFill="1" applyBorder="1"/>
    <xf numFmtId="43" fontId="15" fillId="3" borderId="0" xfId="1" applyFont="1" applyFill="1"/>
    <xf numFmtId="166" fontId="0" fillId="0" borderId="0" xfId="0" applyNumberFormat="1" applyFont="1" applyFill="1"/>
    <xf numFmtId="166" fontId="2" fillId="4" borderId="10" xfId="0" applyNumberFormat="1" applyFont="1" applyFill="1" applyBorder="1"/>
    <xf numFmtId="0" fontId="3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Border="1"/>
    <xf numFmtId="167" fontId="14" fillId="0" borderId="0" xfId="0" applyNumberFormat="1" applyFont="1" applyBorder="1"/>
    <xf numFmtId="166" fontId="14" fillId="0" borderId="9" xfId="0" applyNumberFormat="1" applyFont="1" applyBorder="1" applyAlignment="1">
      <alignment horizontal="left"/>
    </xf>
    <xf numFmtId="166" fontId="14" fillId="0" borderId="9" xfId="1" applyNumberFormat="1" applyFont="1" applyBorder="1"/>
    <xf numFmtId="166" fontId="15" fillId="0" borderId="0" xfId="0" applyNumberFormat="1" applyFont="1" applyAlignment="1">
      <alignment horizontal="left" indent="1"/>
    </xf>
    <xf numFmtId="166" fontId="15" fillId="0" borderId="0" xfId="1" applyNumberFormat="1" applyFont="1"/>
    <xf numFmtId="166" fontId="15" fillId="0" borderId="0" xfId="0" applyNumberFormat="1" applyFont="1" applyAlignment="1">
      <alignment horizontal="left" wrapText="1" indent="1"/>
    </xf>
    <xf numFmtId="166" fontId="13" fillId="4" borderId="10" xfId="0" applyNumberFormat="1" applyFont="1" applyFill="1" applyBorder="1" applyAlignment="1">
      <alignment horizontal="left"/>
    </xf>
    <xf numFmtId="166" fontId="15" fillId="0" borderId="0" xfId="0" applyNumberFormat="1" applyFont="1"/>
    <xf numFmtId="166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43" fontId="2" fillId="4" borderId="9" xfId="1" applyFont="1" applyFill="1" applyBorder="1" applyAlignment="1">
      <alignment horizontal="center" vertical="center" wrapText="1"/>
    </xf>
    <xf numFmtId="172" fontId="5" fillId="3" borderId="14" xfId="0" applyNumberFormat="1" applyFont="1" applyFill="1" applyBorder="1" applyAlignment="1">
      <alignment horizontal="center" vertical="center"/>
    </xf>
    <xf numFmtId="10" fontId="5" fillId="3" borderId="9" xfId="2" applyNumberFormat="1" applyFont="1" applyFill="1" applyBorder="1" applyAlignment="1">
      <alignment horizontal="center" vertical="center"/>
    </xf>
    <xf numFmtId="10" fontId="5" fillId="0" borderId="9" xfId="2" applyNumberFormat="1" applyFont="1" applyBorder="1" applyAlignment="1">
      <alignment horizontal="center" vertical="center"/>
    </xf>
    <xf numFmtId="43" fontId="5" fillId="0" borderId="14" xfId="0" applyNumberFormat="1" applyFont="1" applyBorder="1" applyAlignment="1">
      <alignment horizontal="center" vertical="center"/>
    </xf>
    <xf numFmtId="10" fontId="2" fillId="4" borderId="9" xfId="2" applyNumberFormat="1" applyFont="1" applyFill="1" applyBorder="1" applyAlignment="1">
      <alignment horizontal="center" vertical="center" wrapText="1"/>
    </xf>
    <xf numFmtId="172" fontId="2" fillId="4" borderId="9" xfId="1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wrapText="1"/>
    </xf>
    <xf numFmtId="43" fontId="2" fillId="2" borderId="0" xfId="1" applyFont="1" applyFill="1" applyAlignment="1">
      <alignment wrapText="1"/>
    </xf>
    <xf numFmtId="43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wrapText="1"/>
    </xf>
    <xf numFmtId="43" fontId="3" fillId="0" borderId="0" xfId="1" applyFont="1"/>
    <xf numFmtId="10" fontId="3" fillId="0" borderId="0" xfId="2" applyNumberFormat="1" applyFont="1" applyAlignment="1">
      <alignment horizontal="right"/>
    </xf>
    <xf numFmtId="43" fontId="1" fillId="0" borderId="0" xfId="1" applyFont="1" applyFill="1" applyAlignment="1">
      <alignment wrapText="1"/>
    </xf>
    <xf numFmtId="43" fontId="1" fillId="0" borderId="0" xfId="1" applyFont="1" applyFill="1"/>
    <xf numFmtId="10" fontId="0" fillId="0" borderId="0" xfId="2" applyNumberFormat="1" applyFont="1" applyAlignment="1">
      <alignment horizontal="right"/>
    </xf>
    <xf numFmtId="43" fontId="20" fillId="0" borderId="0" xfId="1" applyFont="1" applyFill="1" applyAlignment="1">
      <alignment wrapText="1"/>
    </xf>
    <xf numFmtId="43" fontId="20" fillId="0" borderId="0" xfId="1" applyFont="1" applyFill="1"/>
    <xf numFmtId="43" fontId="20" fillId="0" borderId="0" xfId="0" applyNumberFormat="1" applyFont="1"/>
    <xf numFmtId="0" fontId="0" fillId="2" borderId="0" xfId="0" applyFill="1" applyAlignment="1">
      <alignment wrapText="1"/>
    </xf>
    <xf numFmtId="43" fontId="2" fillId="2" borderId="0" xfId="0" applyNumberFormat="1" applyFont="1" applyFill="1" applyAlignment="1">
      <alignment horizontal="center"/>
    </xf>
    <xf numFmtId="10" fontId="2" fillId="2" borderId="0" xfId="2" applyNumberFormat="1" applyFont="1" applyFill="1" applyAlignment="1">
      <alignment horizontal="right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0" fontId="22" fillId="0" borderId="0" xfId="0" applyNumberFormat="1" applyFont="1" applyFill="1" applyBorder="1" applyAlignment="1">
      <alignment horizontal="center" vertical="top" readingOrder="1"/>
    </xf>
    <xf numFmtId="0" fontId="21" fillId="0" borderId="0" xfId="0" applyNumberFormat="1" applyFont="1" applyFill="1" applyBorder="1" applyAlignment="1">
      <alignment vertical="center" wrapText="1" readingOrder="1"/>
    </xf>
    <xf numFmtId="0" fontId="24" fillId="0" borderId="0" xfId="0" applyFont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top" wrapText="1" readingOrder="1"/>
    </xf>
    <xf numFmtId="0" fontId="22" fillId="0" borderId="0" xfId="0" applyNumberFormat="1" applyFont="1" applyFill="1" applyBorder="1" applyAlignment="1">
      <alignment vertical="top" readingOrder="1"/>
    </xf>
    <xf numFmtId="0" fontId="25" fillId="0" borderId="0" xfId="0" applyNumberFormat="1" applyFont="1" applyFill="1" applyBorder="1" applyAlignment="1">
      <alignment vertical="top" wrapText="1" readingOrder="1"/>
    </xf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3" borderId="0" xfId="0" applyFont="1" applyFill="1" applyAlignment="1"/>
    <xf numFmtId="0" fontId="10" fillId="3" borderId="0" xfId="0" applyFont="1" applyFill="1" applyAlignment="1"/>
    <xf numFmtId="0" fontId="24" fillId="0" borderId="0" xfId="0" applyFont="1" applyFill="1" applyAlignment="1">
      <alignment wrapText="1"/>
    </xf>
    <xf numFmtId="0" fontId="24" fillId="0" borderId="0" xfId="0" applyFont="1" applyFill="1" applyAlignment="1"/>
    <xf numFmtId="0" fontId="10" fillId="0" borderId="0" xfId="0" applyFont="1" applyFill="1" applyAlignment="1"/>
    <xf numFmtId="165" fontId="0" fillId="0" borderId="0" xfId="6" applyFont="1"/>
    <xf numFmtId="0" fontId="0" fillId="0" borderId="0" xfId="0" applyFont="1" applyFill="1" applyAlignment="1"/>
    <xf numFmtId="0" fontId="21" fillId="0" borderId="0" xfId="0" applyNumberFormat="1" applyFont="1" applyFill="1" applyBorder="1" applyAlignment="1">
      <alignment vertical="center" readingOrder="1"/>
    </xf>
    <xf numFmtId="0" fontId="22" fillId="0" borderId="0" xfId="0" applyNumberFormat="1" applyFont="1" applyFill="1" applyBorder="1" applyAlignment="1">
      <alignment vertical="center" readingOrder="1"/>
    </xf>
    <xf numFmtId="0" fontId="25" fillId="0" borderId="0" xfId="0" applyNumberFormat="1" applyFont="1" applyFill="1" applyBorder="1" applyAlignment="1">
      <alignment vertical="center" wrapText="1" readingOrder="1"/>
    </xf>
    <xf numFmtId="0" fontId="24" fillId="0" borderId="0" xfId="0" applyFont="1" applyAlignment="1"/>
    <xf numFmtId="0" fontId="24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 vertical="top" wrapText="1"/>
    </xf>
    <xf numFmtId="0" fontId="21" fillId="0" borderId="15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0" fontId="22" fillId="0" borderId="15" xfId="0" applyNumberFormat="1" applyFont="1" applyFill="1" applyBorder="1" applyAlignment="1">
      <alignment horizontal="center" vertical="top" readingOrder="1"/>
    </xf>
    <xf numFmtId="0" fontId="22" fillId="0" borderId="0" xfId="0" applyNumberFormat="1" applyFont="1" applyFill="1" applyBorder="1" applyAlignment="1">
      <alignment horizontal="center" vertical="top" readingOrder="1"/>
    </xf>
    <xf numFmtId="0" fontId="23" fillId="0" borderId="15" xfId="0" applyNumberFormat="1" applyFont="1" applyFill="1" applyBorder="1" applyAlignment="1">
      <alignment horizontal="center" vertical="top" wrapText="1" readingOrder="1"/>
    </xf>
    <xf numFmtId="0" fontId="23" fillId="0" borderId="0" xfId="0" applyNumberFormat="1" applyFont="1" applyFill="1" applyBorder="1" applyAlignment="1">
      <alignment horizontal="center" vertical="top" wrapText="1" readingOrder="1"/>
    </xf>
    <xf numFmtId="0" fontId="24" fillId="0" borderId="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25" fillId="0" borderId="15" xfId="0" applyNumberFormat="1" applyFont="1" applyFill="1" applyBorder="1" applyAlignment="1">
      <alignment horizontal="center" vertical="top" wrapText="1" readingOrder="1"/>
    </xf>
    <xf numFmtId="0" fontId="25" fillId="0" borderId="0" xfId="0" applyNumberFormat="1" applyFont="1" applyFill="1" applyBorder="1" applyAlignment="1">
      <alignment horizontal="center" vertical="top" wrapText="1" readingOrder="1"/>
    </xf>
    <xf numFmtId="0" fontId="2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9" fontId="13" fillId="2" borderId="7" xfId="2" applyFont="1" applyFill="1" applyBorder="1" applyAlignment="1">
      <alignment horizontal="center" vertical="center"/>
    </xf>
    <xf numFmtId="9" fontId="13" fillId="2" borderId="8" xfId="2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6" fontId="16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 readingOrder="1"/>
    </xf>
    <xf numFmtId="0" fontId="21" fillId="0" borderId="0" xfId="0" applyNumberFormat="1" applyFont="1" applyFill="1" applyBorder="1" applyAlignment="1">
      <alignment horizontal="center" vertical="center" readingOrder="1"/>
    </xf>
    <xf numFmtId="0" fontId="22" fillId="0" borderId="15" xfId="0" applyNumberFormat="1" applyFont="1" applyFill="1" applyBorder="1" applyAlignment="1">
      <alignment horizontal="center" vertical="center" readingOrder="1"/>
    </xf>
    <xf numFmtId="0" fontId="22" fillId="0" borderId="0" xfId="0" applyNumberFormat="1" applyFont="1" applyFill="1" applyBorder="1" applyAlignment="1">
      <alignment horizontal="center" vertical="center" readingOrder="1"/>
    </xf>
    <xf numFmtId="0" fontId="25" fillId="0" borderId="15" xfId="0" applyNumberFormat="1" applyFont="1" applyFill="1" applyBorder="1" applyAlignment="1">
      <alignment horizontal="center" vertical="center" wrapText="1" readingOrder="1"/>
    </xf>
    <xf numFmtId="0" fontId="25" fillId="0" borderId="0" xfId="0" applyNumberFormat="1" applyFont="1" applyFill="1" applyBorder="1" applyAlignment="1">
      <alignment horizontal="center" vertical="center" wrapText="1" readingOrder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3"/>
    <cellStyle name="Millares 2 2" xfId="6"/>
    <cellStyle name="Millares 3" xfId="4"/>
    <cellStyle name="Millares 5" xfId="5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4728A"/>
      <color rgb="FF2E75C3"/>
      <color rgb="FF2D2D8A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238124</xdr:rowOff>
    </xdr:from>
    <xdr:to>
      <xdr:col>1</xdr:col>
      <xdr:colOff>426000</xdr:colOff>
      <xdr:row>3</xdr:row>
      <xdr:rowOff>85726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38124"/>
          <a:ext cx="635550" cy="666752"/>
        </a:xfrm>
        <a:prstGeom prst="rect">
          <a:avLst/>
        </a:prstGeom>
      </xdr:spPr>
    </xdr:pic>
    <xdr:clientData/>
  </xdr:twoCellAnchor>
  <xdr:twoCellAnchor editAs="oneCell">
    <xdr:from>
      <xdr:col>4</xdr:col>
      <xdr:colOff>520065</xdr:colOff>
      <xdr:row>0</xdr:row>
      <xdr:rowOff>0</xdr:rowOff>
    </xdr:from>
    <xdr:to>
      <xdr:col>6</xdr:col>
      <xdr:colOff>432255</xdr:colOff>
      <xdr:row>3</xdr:row>
      <xdr:rowOff>13243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92165" y="0"/>
          <a:ext cx="1436190" cy="8323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304798</xdr:colOff>
      <xdr:row>8</xdr:row>
      <xdr:rowOff>1950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304798" cy="1821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304799</xdr:colOff>
      <xdr:row>7</xdr:row>
      <xdr:rowOff>133350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799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0</xdr:row>
      <xdr:rowOff>161925</xdr:rowOff>
    </xdr:from>
    <xdr:to>
      <xdr:col>1</xdr:col>
      <xdr:colOff>654600</xdr:colOff>
      <xdr:row>3</xdr:row>
      <xdr:rowOff>47625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5800" y="161925"/>
          <a:ext cx="730800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249331</xdr:colOff>
      <xdr:row>0</xdr:row>
      <xdr:rowOff>178735</xdr:rowOff>
    </xdr:from>
    <xdr:to>
      <xdr:col>7</xdr:col>
      <xdr:colOff>165331</xdr:colOff>
      <xdr:row>3</xdr:row>
      <xdr:rowOff>123826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73931" y="178735"/>
          <a:ext cx="1440000" cy="7737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285750</xdr:colOff>
      <xdr:row>8</xdr:row>
      <xdr:rowOff>333375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76225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</xdr:row>
      <xdr:rowOff>104775</xdr:rowOff>
    </xdr:from>
    <xdr:to>
      <xdr:col>1</xdr:col>
      <xdr:colOff>1073700</xdr:colOff>
      <xdr:row>4</xdr:row>
      <xdr:rowOff>228601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4900" y="466725"/>
          <a:ext cx="730800" cy="781051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0</xdr:row>
      <xdr:rowOff>104775</xdr:rowOff>
    </xdr:from>
    <xdr:to>
      <xdr:col>9</xdr:col>
      <xdr:colOff>87450</xdr:colOff>
      <xdr:row>3</xdr:row>
      <xdr:rowOff>152400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58200" y="104775"/>
          <a:ext cx="1440000" cy="876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457200</xdr:colOff>
      <xdr:row>8</xdr:row>
      <xdr:rowOff>333375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447675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0</xdr:row>
      <xdr:rowOff>257175</xdr:rowOff>
    </xdr:from>
    <xdr:to>
      <xdr:col>1</xdr:col>
      <xdr:colOff>895350</xdr:colOff>
      <xdr:row>3</xdr:row>
      <xdr:rowOff>123825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2025" y="257175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0</xdr:row>
      <xdr:rowOff>152400</xdr:rowOff>
    </xdr:from>
    <xdr:to>
      <xdr:col>9</xdr:col>
      <xdr:colOff>106500</xdr:colOff>
      <xdr:row>4</xdr:row>
      <xdr:rowOff>9525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72475" y="152400"/>
          <a:ext cx="1440000" cy="876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391583</xdr:colOff>
      <xdr:row>9</xdr:row>
      <xdr:rowOff>152400</xdr:rowOff>
    </xdr:to>
    <xdr:pic>
      <xdr:nvPicPr>
        <xdr:cNvPr id="5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1583" cy="227965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</xdr:colOff>
      <xdr:row>0</xdr:row>
      <xdr:rowOff>342902</xdr:rowOff>
    </xdr:from>
    <xdr:to>
      <xdr:col>1</xdr:col>
      <xdr:colOff>984249</xdr:colOff>
      <xdr:row>4</xdr:row>
      <xdr:rowOff>63500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4" y="342902"/>
          <a:ext cx="803275" cy="736598"/>
        </a:xfrm>
        <a:prstGeom prst="rect">
          <a:avLst/>
        </a:prstGeom>
      </xdr:spPr>
    </xdr:pic>
    <xdr:clientData/>
  </xdr:twoCellAnchor>
  <xdr:twoCellAnchor editAs="oneCell">
    <xdr:from>
      <xdr:col>4</xdr:col>
      <xdr:colOff>540809</xdr:colOff>
      <xdr:row>0</xdr:row>
      <xdr:rowOff>78317</xdr:rowOff>
    </xdr:from>
    <xdr:to>
      <xdr:col>6</xdr:col>
      <xdr:colOff>435642</xdr:colOff>
      <xdr:row>4</xdr:row>
      <xdr:rowOff>59267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600392" y="78317"/>
          <a:ext cx="1440000" cy="996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285750</xdr:colOff>
      <xdr:row>11</xdr:row>
      <xdr:rowOff>167217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76225" cy="2257425"/>
        </a:xfrm>
        <a:prstGeom prst="rect">
          <a:avLst/>
        </a:prstGeom>
      </xdr:spPr>
    </xdr:pic>
    <xdr:clientData/>
  </xdr:twoCellAnchor>
  <xdr:twoCellAnchor editAs="oneCell">
    <xdr:from>
      <xdr:col>0</xdr:col>
      <xdr:colOff>383722</xdr:colOff>
      <xdr:row>0</xdr:row>
      <xdr:rowOff>268061</xdr:rowOff>
    </xdr:from>
    <xdr:to>
      <xdr:col>1</xdr:col>
      <xdr:colOff>352522</xdr:colOff>
      <xdr:row>3</xdr:row>
      <xdr:rowOff>149679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3722" y="268061"/>
          <a:ext cx="730800" cy="725261"/>
        </a:xfrm>
        <a:prstGeom prst="rect">
          <a:avLst/>
        </a:prstGeom>
      </xdr:spPr>
    </xdr:pic>
    <xdr:clientData/>
  </xdr:twoCellAnchor>
  <xdr:twoCellAnchor editAs="oneCell">
    <xdr:from>
      <xdr:col>2</xdr:col>
      <xdr:colOff>393246</xdr:colOff>
      <xdr:row>0</xdr:row>
      <xdr:rowOff>0</xdr:rowOff>
    </xdr:from>
    <xdr:to>
      <xdr:col>4</xdr:col>
      <xdr:colOff>309246</xdr:colOff>
      <xdr:row>4</xdr:row>
      <xdr:rowOff>168728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98103" y="0"/>
          <a:ext cx="1440000" cy="12028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778329</xdr:colOff>
      <xdr:row>1</xdr:row>
      <xdr:rowOff>9527</xdr:rowOff>
    </xdr:from>
    <xdr:to>
      <xdr:col>0</xdr:col>
      <xdr:colOff>1509129</xdr:colOff>
      <xdr:row>4</xdr:row>
      <xdr:rowOff>136071</xdr:rowOff>
    </xdr:to>
    <xdr:pic>
      <xdr:nvPicPr>
        <xdr:cNvPr id="4" name="Imagen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329" y="376920"/>
          <a:ext cx="730800" cy="793294"/>
        </a:xfrm>
        <a:prstGeom prst="rect">
          <a:avLst/>
        </a:prstGeom>
      </xdr:spPr>
    </xdr:pic>
    <xdr:clientData/>
  </xdr:twoCellAnchor>
  <xdr:twoCellAnchor editAs="oneCell">
    <xdr:from>
      <xdr:col>2</xdr:col>
      <xdr:colOff>420460</xdr:colOff>
      <xdr:row>0</xdr:row>
      <xdr:rowOff>0</xdr:rowOff>
    </xdr:from>
    <xdr:to>
      <xdr:col>4</xdr:col>
      <xdr:colOff>336460</xdr:colOff>
      <xdr:row>3</xdr:row>
      <xdr:rowOff>136071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7139" y="0"/>
          <a:ext cx="1440000" cy="979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11</xdr:row>
      <xdr:rowOff>141514</xdr:rowOff>
    </xdr:to>
    <xdr:pic>
      <xdr:nvPicPr>
        <xdr:cNvPr id="6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276225" cy="26754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759279</xdr:colOff>
      <xdr:row>1</xdr:row>
      <xdr:rowOff>9528</xdr:rowOff>
    </xdr:from>
    <xdr:to>
      <xdr:col>1</xdr:col>
      <xdr:colOff>728079</xdr:colOff>
      <xdr:row>4</xdr:row>
      <xdr:rowOff>152401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9279" y="371478"/>
          <a:ext cx="730800" cy="800098"/>
        </a:xfrm>
        <a:prstGeom prst="rect">
          <a:avLst/>
        </a:prstGeom>
      </xdr:spPr>
    </xdr:pic>
    <xdr:clientData/>
  </xdr:twoCellAnchor>
  <xdr:twoCellAnchor editAs="oneCell">
    <xdr:from>
      <xdr:col>1</xdr:col>
      <xdr:colOff>6345010</xdr:colOff>
      <xdr:row>0</xdr:row>
      <xdr:rowOff>114300</xdr:rowOff>
    </xdr:from>
    <xdr:to>
      <xdr:col>3</xdr:col>
      <xdr:colOff>631735</xdr:colOff>
      <xdr:row>4</xdr:row>
      <xdr:rowOff>85725</xdr:rowOff>
    </xdr:to>
    <xdr:pic>
      <xdr:nvPicPr>
        <xdr:cNvPr id="3" name="Imagen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07010" y="114300"/>
          <a:ext cx="14400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11</xdr:row>
      <xdr:rowOff>154214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276225" cy="26497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759279</xdr:colOff>
      <xdr:row>1</xdr:row>
      <xdr:rowOff>9528</xdr:rowOff>
    </xdr:from>
    <xdr:to>
      <xdr:col>1</xdr:col>
      <xdr:colOff>728079</xdr:colOff>
      <xdr:row>4</xdr:row>
      <xdr:rowOff>148167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9279" y="369361"/>
          <a:ext cx="730800" cy="794806"/>
        </a:xfrm>
        <a:prstGeom prst="rect">
          <a:avLst/>
        </a:prstGeom>
      </xdr:spPr>
    </xdr:pic>
    <xdr:clientData/>
  </xdr:twoCellAnchor>
  <xdr:twoCellAnchor editAs="oneCell">
    <xdr:from>
      <xdr:col>3</xdr:col>
      <xdr:colOff>4411435</xdr:colOff>
      <xdr:row>0</xdr:row>
      <xdr:rowOff>263980</xdr:rowOff>
    </xdr:from>
    <xdr:to>
      <xdr:col>4</xdr:col>
      <xdr:colOff>536485</xdr:colOff>
      <xdr:row>4</xdr:row>
      <xdr:rowOff>211668</xdr:rowOff>
    </xdr:to>
    <xdr:pic>
      <xdr:nvPicPr>
        <xdr:cNvPr id="3" name="Imagen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68352" y="263980"/>
          <a:ext cx="1437883" cy="963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367393</xdr:colOff>
      <xdr:row>11</xdr:row>
      <xdr:rowOff>118835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367393" cy="26497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397934</xdr:colOff>
      <xdr:row>0</xdr:row>
      <xdr:rowOff>144990</xdr:rowOff>
    </xdr:from>
    <xdr:to>
      <xdr:col>1</xdr:col>
      <xdr:colOff>1128734</xdr:colOff>
      <xdr:row>3</xdr:row>
      <xdr:rowOff>169334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9934" y="144990"/>
          <a:ext cx="730800" cy="849844"/>
        </a:xfrm>
        <a:prstGeom prst="rect">
          <a:avLst/>
        </a:prstGeom>
      </xdr:spPr>
    </xdr:pic>
    <xdr:clientData/>
  </xdr:twoCellAnchor>
  <xdr:twoCellAnchor editAs="oneCell">
    <xdr:from>
      <xdr:col>5</xdr:col>
      <xdr:colOff>795231</xdr:colOff>
      <xdr:row>0</xdr:row>
      <xdr:rowOff>0</xdr:rowOff>
    </xdr:from>
    <xdr:to>
      <xdr:col>6</xdr:col>
      <xdr:colOff>370417</xdr:colOff>
      <xdr:row>3</xdr:row>
      <xdr:rowOff>173263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34481" y="0"/>
          <a:ext cx="1607186" cy="998763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0</xdr:row>
      <xdr:rowOff>0</xdr:rowOff>
    </xdr:from>
    <xdr:to>
      <xdr:col>0</xdr:col>
      <xdr:colOff>328083</xdr:colOff>
      <xdr:row>7</xdr:row>
      <xdr:rowOff>486834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" y="0"/>
          <a:ext cx="328081" cy="2084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125940</xdr:rowOff>
    </xdr:from>
    <xdr:to>
      <xdr:col>1</xdr:col>
      <xdr:colOff>495300</xdr:colOff>
      <xdr:row>2</xdr:row>
      <xdr:rowOff>161925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" y="125940"/>
          <a:ext cx="685800" cy="664635"/>
        </a:xfrm>
        <a:prstGeom prst="rect">
          <a:avLst/>
        </a:prstGeom>
      </xdr:spPr>
    </xdr:pic>
    <xdr:clientData/>
  </xdr:twoCellAnchor>
  <xdr:twoCellAnchor editAs="oneCell">
    <xdr:from>
      <xdr:col>7</xdr:col>
      <xdr:colOff>1481031</xdr:colOff>
      <xdr:row>0</xdr:row>
      <xdr:rowOff>76200</xdr:rowOff>
    </xdr:from>
    <xdr:to>
      <xdr:col>9</xdr:col>
      <xdr:colOff>27517</xdr:colOff>
      <xdr:row>3</xdr:row>
      <xdr:rowOff>47625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53131" y="76200"/>
          <a:ext cx="1604011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328081</xdr:colOff>
      <xdr:row>8</xdr:row>
      <xdr:rowOff>256117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328081" cy="2084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712621</xdr:colOff>
      <xdr:row>0</xdr:row>
      <xdr:rowOff>276226</xdr:rowOff>
    </xdr:from>
    <xdr:to>
      <xdr:col>1</xdr:col>
      <xdr:colOff>681421</xdr:colOff>
      <xdr:row>3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2621" y="276226"/>
          <a:ext cx="730800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8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209550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0</xdr:row>
      <xdr:rowOff>333375</xdr:rowOff>
    </xdr:from>
    <xdr:to>
      <xdr:col>9</xdr:col>
      <xdr:colOff>257681</xdr:colOff>
      <xdr:row>4</xdr:row>
      <xdr:rowOff>180975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582025" y="333375"/>
          <a:ext cx="1438781" cy="866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533399</xdr:colOff>
      <xdr:row>0</xdr:row>
      <xdr:rowOff>76200</xdr:rowOff>
    </xdr:from>
    <xdr:ext cx="730800" cy="7239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399" y="76200"/>
          <a:ext cx="730800" cy="723900"/>
        </a:xfrm>
        <a:prstGeom prst="rect">
          <a:avLst/>
        </a:prstGeom>
      </xdr:spPr>
    </xdr:pic>
    <xdr:clientData/>
  </xdr:oneCellAnchor>
  <xdr:oneCellAnchor>
    <xdr:from>
      <xdr:col>8</xdr:col>
      <xdr:colOff>381000</xdr:colOff>
      <xdr:row>0</xdr:row>
      <xdr:rowOff>164523</xdr:rowOff>
    </xdr:from>
    <xdr:ext cx="1440184" cy="742952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6068" y="164523"/>
          <a:ext cx="1440184" cy="7429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94409" cy="1679864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94409" cy="167986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714367</xdr:colOff>
      <xdr:row>0</xdr:row>
      <xdr:rowOff>47626</xdr:rowOff>
    </xdr:from>
    <xdr:to>
      <xdr:col>1</xdr:col>
      <xdr:colOff>1445167</xdr:colOff>
      <xdr:row>3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67" y="47626"/>
          <a:ext cx="730800" cy="819149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0</xdr:row>
      <xdr:rowOff>95250</xdr:rowOff>
    </xdr:from>
    <xdr:to>
      <xdr:col>8</xdr:col>
      <xdr:colOff>639900</xdr:colOff>
      <xdr:row>4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91700" y="95250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295275</xdr:colOff>
      <xdr:row>7</xdr:row>
      <xdr:rowOff>87675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295275" cy="1468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400042</xdr:colOff>
      <xdr:row>0</xdr:row>
      <xdr:rowOff>228601</xdr:rowOff>
    </xdr:from>
    <xdr:to>
      <xdr:col>1</xdr:col>
      <xdr:colOff>1130842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2042" y="228601"/>
          <a:ext cx="730800" cy="761999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0</xdr:row>
      <xdr:rowOff>95250</xdr:rowOff>
    </xdr:from>
    <xdr:to>
      <xdr:col>9</xdr:col>
      <xdr:colOff>116025</xdr:colOff>
      <xdr:row>3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39175" y="95250"/>
          <a:ext cx="1440000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295275</xdr:colOff>
      <xdr:row>7</xdr:row>
      <xdr:rowOff>40050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295275" cy="1468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323851</xdr:colOff>
      <xdr:row>6</xdr:row>
      <xdr:rowOff>180975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23850" cy="17240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238125</xdr:rowOff>
    </xdr:from>
    <xdr:to>
      <xdr:col>1</xdr:col>
      <xdr:colOff>311700</xdr:colOff>
      <xdr:row>3</xdr:row>
      <xdr:rowOff>190500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0" y="238125"/>
          <a:ext cx="730800" cy="78105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0</xdr:row>
      <xdr:rowOff>180974</xdr:rowOff>
    </xdr:from>
    <xdr:to>
      <xdr:col>8</xdr:col>
      <xdr:colOff>258900</xdr:colOff>
      <xdr:row>3</xdr:row>
      <xdr:rowOff>142874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53375" y="180974"/>
          <a:ext cx="1440000" cy="790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304800</xdr:colOff>
      <xdr:row>7</xdr:row>
      <xdr:rowOff>57150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04799" cy="1790700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714375</xdr:colOff>
      <xdr:row>0</xdr:row>
      <xdr:rowOff>152400</xdr:rowOff>
    </xdr:from>
    <xdr:to>
      <xdr:col>8</xdr:col>
      <xdr:colOff>563700</xdr:colOff>
      <xdr:row>4</xdr:row>
      <xdr:rowOff>47625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38975" y="152400"/>
          <a:ext cx="14400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238125</xdr:rowOff>
    </xdr:from>
    <xdr:to>
      <xdr:col>1</xdr:col>
      <xdr:colOff>968925</xdr:colOff>
      <xdr:row>3</xdr:row>
      <xdr:rowOff>123825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0075" y="238125"/>
          <a:ext cx="730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G29" sqref="G29"/>
    </sheetView>
  </sheetViews>
  <sheetFormatPr baseColWidth="10" defaultColWidth="11.42578125" defaultRowHeight="15"/>
  <cols>
    <col min="1" max="1" width="11.42578125" style="29"/>
    <col min="2" max="2" width="40.42578125" style="29" customWidth="1"/>
    <col min="3" max="3" width="13" style="29" bestFit="1" customWidth="1"/>
    <col min="4" max="4" width="15.7109375" style="29" customWidth="1"/>
    <col min="5" max="16384" width="11.42578125" style="29"/>
  </cols>
  <sheetData>
    <row r="1" spans="1:6" ht="28.5" customHeight="1">
      <c r="A1" s="214" t="s">
        <v>619</v>
      </c>
      <c r="B1" s="215"/>
      <c r="C1" s="215"/>
      <c r="D1" s="215"/>
      <c r="E1" s="215"/>
      <c r="F1" s="215"/>
    </row>
    <row r="2" spans="1:6" ht="21">
      <c r="A2" s="216" t="s">
        <v>620</v>
      </c>
      <c r="B2" s="217"/>
      <c r="C2" s="217"/>
      <c r="D2" s="217"/>
      <c r="E2" s="217"/>
      <c r="F2" s="217"/>
    </row>
    <row r="3" spans="1:6" ht="15" customHeight="1">
      <c r="A3" s="218" t="s">
        <v>621</v>
      </c>
      <c r="B3" s="219"/>
      <c r="C3" s="219"/>
      <c r="D3" s="219"/>
      <c r="E3" s="219"/>
      <c r="F3" s="219"/>
    </row>
    <row r="5" spans="1:6" ht="18.75" customHeight="1">
      <c r="A5" s="220" t="s">
        <v>622</v>
      </c>
      <c r="B5" s="220"/>
      <c r="C5" s="220"/>
      <c r="D5" s="220"/>
      <c r="E5" s="220"/>
      <c r="F5" s="220"/>
    </row>
    <row r="6" spans="1:6">
      <c r="B6" s="5"/>
      <c r="C6" s="5"/>
      <c r="D6" s="5"/>
    </row>
    <row r="7" spans="1:6">
      <c r="B7" s="86"/>
      <c r="C7" s="87">
        <v>2016</v>
      </c>
      <c r="D7" s="87">
        <v>2017</v>
      </c>
    </row>
    <row r="8" spans="1:6">
      <c r="B8" s="88" t="s">
        <v>0</v>
      </c>
      <c r="C8" s="89">
        <v>153.30000000000001</v>
      </c>
      <c r="D8" s="89">
        <v>161.69999999999999</v>
      </c>
    </row>
    <row r="9" spans="1:6">
      <c r="B9" s="88" t="s">
        <v>1</v>
      </c>
      <c r="C9" s="89">
        <v>6.25</v>
      </c>
      <c r="D9" s="89">
        <v>5.5</v>
      </c>
    </row>
    <row r="10" spans="1:6" ht="6.75" customHeight="1">
      <c r="B10" s="88"/>
      <c r="C10" s="88"/>
      <c r="D10" s="89"/>
    </row>
    <row r="11" spans="1:6">
      <c r="B11" s="88" t="s">
        <v>2</v>
      </c>
      <c r="C11" s="89">
        <v>3325095.3</v>
      </c>
      <c r="D11" s="89">
        <v>3620230.8</v>
      </c>
    </row>
    <row r="12" spans="1:6">
      <c r="B12" s="88" t="s">
        <v>3</v>
      </c>
      <c r="C12" s="89">
        <v>8.3800000000000008</v>
      </c>
      <c r="D12" s="89">
        <v>8.8800000000000008</v>
      </c>
    </row>
    <row r="13" spans="1:6" ht="7.5" customHeight="1">
      <c r="B13" s="88"/>
      <c r="C13" s="89"/>
      <c r="D13" s="89"/>
    </row>
    <row r="14" spans="1:6">
      <c r="B14" s="88" t="s">
        <v>4</v>
      </c>
      <c r="C14" s="89">
        <v>71507.399999999994</v>
      </c>
      <c r="D14" s="89">
        <v>75040.399999999994</v>
      </c>
    </row>
    <row r="15" spans="1:6">
      <c r="B15" s="88" t="s">
        <v>5</v>
      </c>
      <c r="C15" s="89">
        <v>4.9000000000000004</v>
      </c>
      <c r="D15" s="89">
        <v>4.9000000000000004</v>
      </c>
    </row>
    <row r="16" spans="1:6" ht="6.75" customHeight="1">
      <c r="B16" s="88"/>
      <c r="C16" s="89"/>
      <c r="D16" s="89"/>
    </row>
    <row r="17" spans="2:4">
      <c r="B17" s="88" t="s">
        <v>6</v>
      </c>
      <c r="C17" s="89">
        <v>4</v>
      </c>
      <c r="D17" s="89">
        <v>4</v>
      </c>
    </row>
    <row r="18" spans="2:4">
      <c r="B18" s="88" t="s">
        <v>7</v>
      </c>
      <c r="C18" s="89">
        <v>2.1</v>
      </c>
      <c r="D18" s="89">
        <v>3.75</v>
      </c>
    </row>
    <row r="19" spans="2:4">
      <c r="B19" s="88" t="s">
        <v>8</v>
      </c>
      <c r="C19" s="89">
        <v>2.5</v>
      </c>
      <c r="D19" s="89">
        <v>4</v>
      </c>
    </row>
    <row r="20" spans="2:4">
      <c r="B20" s="88" t="s">
        <v>9</v>
      </c>
      <c r="C20" s="89">
        <v>2</v>
      </c>
      <c r="D20" s="89">
        <v>3.2</v>
      </c>
    </row>
    <row r="21" spans="2:4" ht="5.25" customHeight="1">
      <c r="B21" s="88"/>
      <c r="C21" s="89"/>
      <c r="D21" s="89"/>
    </row>
    <row r="22" spans="2:4">
      <c r="B22" s="88" t="s">
        <v>10</v>
      </c>
      <c r="C22" s="89">
        <v>46.5</v>
      </c>
      <c r="D22" s="89">
        <v>48.24</v>
      </c>
    </row>
    <row r="23" spans="2:4">
      <c r="B23" s="90" t="s">
        <v>11</v>
      </c>
      <c r="C23" s="89">
        <v>3.2</v>
      </c>
      <c r="D23" s="89">
        <v>3.8</v>
      </c>
    </row>
    <row r="24" spans="2:4">
      <c r="B24" s="88" t="s">
        <v>12</v>
      </c>
      <c r="C24" s="89">
        <v>47.2</v>
      </c>
      <c r="D24" s="89">
        <v>49.09</v>
      </c>
    </row>
    <row r="25" spans="2:4">
      <c r="B25" s="91" t="s">
        <v>11</v>
      </c>
      <c r="C25" s="92">
        <v>3.7</v>
      </c>
      <c r="D25" s="92">
        <v>4</v>
      </c>
    </row>
    <row r="26" spans="2:4" ht="5.25" customHeight="1">
      <c r="B26" s="47"/>
      <c r="C26" s="93"/>
      <c r="D26" s="93"/>
    </row>
    <row r="27" spans="2:4">
      <c r="B27" s="94" t="s">
        <v>13</v>
      </c>
      <c r="C27" s="93"/>
      <c r="D27" s="93"/>
    </row>
    <row r="28" spans="2:4">
      <c r="B28" s="95" t="s">
        <v>14</v>
      </c>
      <c r="C28" s="96">
        <v>43</v>
      </c>
      <c r="D28" s="96">
        <v>50.6</v>
      </c>
    </row>
    <row r="29" spans="2:4">
      <c r="B29" s="88" t="s">
        <v>15</v>
      </c>
      <c r="C29" s="89">
        <v>41.2</v>
      </c>
      <c r="D29" s="89">
        <v>48.6</v>
      </c>
    </row>
    <row r="30" spans="2:4">
      <c r="B30" s="88" t="s">
        <v>16</v>
      </c>
      <c r="C30" s="89">
        <v>1.5</v>
      </c>
      <c r="D30" s="89">
        <v>2.2999999999999998</v>
      </c>
    </row>
    <row r="31" spans="2:4">
      <c r="B31" s="88" t="s">
        <v>17</v>
      </c>
      <c r="C31" s="89">
        <v>1.2</v>
      </c>
      <c r="D31" s="89">
        <v>2.2999999999999998</v>
      </c>
    </row>
    <row r="32" spans="2:4">
      <c r="B32" s="97" t="s">
        <v>18</v>
      </c>
      <c r="C32" s="92">
        <v>1.7</v>
      </c>
      <c r="D32" s="92">
        <v>2.2999999999999998</v>
      </c>
    </row>
    <row r="33" spans="2:4" ht="33" customHeight="1">
      <c r="B33" s="213" t="s">
        <v>270</v>
      </c>
      <c r="C33" s="213"/>
      <c r="D33" s="213"/>
    </row>
    <row r="34" spans="2:4" ht="15" customHeight="1"/>
  </sheetData>
  <mergeCells count="5">
    <mergeCell ref="B33:D33"/>
    <mergeCell ref="A1:F1"/>
    <mergeCell ref="A2:F2"/>
    <mergeCell ref="A3:F3"/>
    <mergeCell ref="A5:F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>
      <selection activeCell="C12" sqref="C12"/>
    </sheetView>
  </sheetViews>
  <sheetFormatPr baseColWidth="10" defaultColWidth="11.42578125" defaultRowHeight="15"/>
  <cols>
    <col min="1" max="1" width="11.42578125" style="2"/>
    <col min="2" max="2" width="48" style="2" bestFit="1" customWidth="1"/>
    <col min="3" max="4" width="11.42578125" style="2"/>
    <col min="5" max="5" width="12.5703125" style="2" bestFit="1" customWidth="1"/>
    <col min="6" max="16384" width="11.42578125" style="2"/>
  </cols>
  <sheetData>
    <row r="1" spans="1:8" ht="28.5" customHeight="1">
      <c r="A1" s="214" t="s">
        <v>619</v>
      </c>
      <c r="B1" s="215"/>
      <c r="C1" s="215"/>
      <c r="D1" s="215"/>
      <c r="E1" s="215"/>
      <c r="F1" s="215"/>
      <c r="G1" s="215"/>
      <c r="H1" s="191"/>
    </row>
    <row r="2" spans="1:8" ht="21">
      <c r="A2" s="216" t="s">
        <v>620</v>
      </c>
      <c r="B2" s="217"/>
      <c r="C2" s="217"/>
      <c r="D2" s="217"/>
      <c r="E2" s="217"/>
      <c r="F2" s="217"/>
      <c r="G2" s="217"/>
      <c r="H2" s="194"/>
    </row>
    <row r="3" spans="1:8" ht="15.75" customHeight="1">
      <c r="A3" s="223" t="s">
        <v>621</v>
      </c>
      <c r="B3" s="224"/>
      <c r="C3" s="224"/>
      <c r="D3" s="224"/>
      <c r="E3" s="224"/>
      <c r="F3" s="224"/>
      <c r="G3" s="224"/>
      <c r="H3" s="195"/>
    </row>
    <row r="4" spans="1:8">
      <c r="A4" s="29"/>
      <c r="B4" s="29"/>
      <c r="C4" s="29"/>
      <c r="D4" s="29"/>
      <c r="E4" s="29"/>
      <c r="F4" s="29"/>
      <c r="G4" s="29"/>
      <c r="H4" s="29"/>
    </row>
    <row r="5" spans="1:8" ht="18.75">
      <c r="A5" s="243" t="s">
        <v>627</v>
      </c>
      <c r="B5" s="243"/>
      <c r="C5" s="243"/>
      <c r="D5" s="243"/>
      <c r="E5" s="243"/>
      <c r="F5" s="243"/>
      <c r="G5" s="243"/>
      <c r="H5" s="201"/>
    </row>
    <row r="6" spans="1:8" ht="18.75">
      <c r="A6" s="243" t="s">
        <v>630</v>
      </c>
      <c r="B6" s="243"/>
      <c r="C6" s="243"/>
      <c r="D6" s="243"/>
      <c r="E6" s="243"/>
      <c r="F6" s="243"/>
      <c r="G6" s="243"/>
      <c r="H6" s="201"/>
    </row>
    <row r="7" spans="1:8" ht="18.75">
      <c r="A7" s="243" t="s">
        <v>623</v>
      </c>
      <c r="B7" s="243"/>
      <c r="C7" s="243"/>
      <c r="D7" s="243"/>
      <c r="E7" s="243"/>
      <c r="F7" s="243"/>
      <c r="G7" s="243"/>
      <c r="H7" s="201"/>
    </row>
    <row r="8" spans="1:8">
      <c r="A8" s="257" t="s">
        <v>39</v>
      </c>
      <c r="B8" s="257"/>
      <c r="C8" s="257"/>
      <c r="D8" s="257"/>
      <c r="E8" s="257"/>
      <c r="F8" s="257"/>
      <c r="G8" s="257"/>
      <c r="H8" s="204"/>
    </row>
    <row r="9" spans="1:8" ht="6.75" customHeight="1">
      <c r="A9" s="29"/>
      <c r="B9" s="29"/>
      <c r="C9" s="29"/>
      <c r="D9" s="29"/>
      <c r="E9" s="29"/>
      <c r="F9" s="29"/>
      <c r="G9" s="29"/>
      <c r="H9" s="203"/>
    </row>
    <row r="10" spans="1:8">
      <c r="B10" s="14" t="s">
        <v>147</v>
      </c>
      <c r="C10" s="14" t="s">
        <v>94</v>
      </c>
      <c r="D10" s="14" t="s">
        <v>95</v>
      </c>
      <c r="E10" s="14" t="s">
        <v>64</v>
      </c>
    </row>
    <row r="11" spans="1:8">
      <c r="B11" s="25" t="s">
        <v>27</v>
      </c>
      <c r="C11" s="141">
        <v>233267142405</v>
      </c>
      <c r="D11" s="141">
        <v>62527182301</v>
      </c>
      <c r="E11" s="141">
        <f>+C11+D11</f>
        <v>295794324706</v>
      </c>
    </row>
    <row r="12" spans="1:8">
      <c r="B12" s="25" t="s">
        <v>47</v>
      </c>
      <c r="C12" s="141">
        <v>66001984916</v>
      </c>
      <c r="D12" s="141">
        <v>9577955589</v>
      </c>
      <c r="E12" s="141">
        <f t="shared" ref="E12:E15" si="0">+C12+D12</f>
        <v>75579940505</v>
      </c>
    </row>
    <row r="13" spans="1:8">
      <c r="B13" s="25" t="s">
        <v>61</v>
      </c>
      <c r="C13" s="141">
        <v>24518076764</v>
      </c>
      <c r="D13" s="141">
        <v>925515203</v>
      </c>
      <c r="E13" s="141">
        <f t="shared" si="0"/>
        <v>25443591967</v>
      </c>
    </row>
    <row r="14" spans="1:8">
      <c r="B14" s="25" t="s">
        <v>32</v>
      </c>
      <c r="C14" s="141">
        <v>10428685249</v>
      </c>
      <c r="D14" s="141">
        <v>6266098023</v>
      </c>
      <c r="E14" s="141">
        <f t="shared" si="0"/>
        <v>16694783272</v>
      </c>
    </row>
    <row r="15" spans="1:8">
      <c r="B15" s="25" t="s">
        <v>34</v>
      </c>
      <c r="C15" s="141">
        <v>105834939269</v>
      </c>
      <c r="D15" s="141">
        <v>22365571882</v>
      </c>
      <c r="E15" s="141">
        <f t="shared" si="0"/>
        <v>128200511151</v>
      </c>
    </row>
    <row r="16" spans="1:8">
      <c r="B16" s="13" t="s">
        <v>64</v>
      </c>
      <c r="C16" s="142">
        <f>SUM(C11:C15)</f>
        <v>440050828603</v>
      </c>
      <c r="D16" s="142">
        <f t="shared" ref="D16:E16" si="1">SUM(D11:D15)</f>
        <v>101662322998</v>
      </c>
      <c r="E16" s="142">
        <f t="shared" si="1"/>
        <v>541713151601</v>
      </c>
    </row>
    <row r="17" spans="2:7">
      <c r="B17" s="260" t="s">
        <v>38</v>
      </c>
      <c r="C17" s="260"/>
      <c r="D17" s="260"/>
      <c r="E17" s="260"/>
      <c r="F17" s="15"/>
      <c r="G17" s="15"/>
    </row>
  </sheetData>
  <mergeCells count="8">
    <mergeCell ref="A8:G8"/>
    <mergeCell ref="B17:E1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workbookViewId="0">
      <selection activeCell="A8" sqref="A1:J8"/>
    </sheetView>
  </sheetViews>
  <sheetFormatPr baseColWidth="10" defaultRowHeight="15"/>
  <cols>
    <col min="1" max="1" width="8.42578125" style="29" customWidth="1"/>
    <col min="2" max="2" width="35.28515625" style="29" customWidth="1"/>
    <col min="3" max="3" width="15.85546875" style="29" bestFit="1" customWidth="1"/>
    <col min="4" max="4" width="13" style="29" bestFit="1" customWidth="1"/>
    <col min="5" max="5" width="14.85546875" style="29" bestFit="1" customWidth="1"/>
    <col min="6" max="6" width="15.85546875" style="29" bestFit="1" customWidth="1"/>
    <col min="7" max="7" width="18.5703125" style="29" bestFit="1" customWidth="1"/>
    <col min="8" max="8" width="9.85546875" style="29" bestFit="1" customWidth="1"/>
    <col min="9" max="16384" width="11.42578125" style="29"/>
  </cols>
  <sheetData>
    <row r="1" spans="1:14" ht="28.5">
      <c r="A1" s="263" t="s">
        <v>619</v>
      </c>
      <c r="B1" s="264"/>
      <c r="C1" s="264"/>
      <c r="D1" s="264"/>
      <c r="E1" s="264"/>
      <c r="F1" s="264"/>
      <c r="G1" s="264"/>
      <c r="H1" s="264"/>
      <c r="I1" s="264"/>
      <c r="J1" s="264"/>
      <c r="K1" s="205"/>
      <c r="L1" s="205"/>
      <c r="M1" s="205"/>
      <c r="N1" s="205"/>
    </row>
    <row r="2" spans="1:14" ht="21">
      <c r="A2" s="265" t="s">
        <v>620</v>
      </c>
      <c r="B2" s="266"/>
      <c r="C2" s="266"/>
      <c r="D2" s="266"/>
      <c r="E2" s="266"/>
      <c r="F2" s="266"/>
      <c r="G2" s="266"/>
      <c r="H2" s="266"/>
      <c r="I2" s="266"/>
      <c r="J2" s="266"/>
      <c r="K2" s="206"/>
      <c r="L2" s="206"/>
      <c r="M2" s="206"/>
      <c r="N2" s="206"/>
    </row>
    <row r="3" spans="1:14" ht="15.75" customHeight="1">
      <c r="A3" s="267" t="s">
        <v>621</v>
      </c>
      <c r="B3" s="268"/>
      <c r="C3" s="268"/>
      <c r="D3" s="268"/>
      <c r="E3" s="268"/>
      <c r="F3" s="268"/>
      <c r="G3" s="268"/>
      <c r="H3" s="268"/>
      <c r="I3" s="268"/>
      <c r="J3" s="268"/>
      <c r="K3" s="207"/>
      <c r="L3" s="207"/>
      <c r="M3" s="207"/>
      <c r="N3" s="207"/>
    </row>
    <row r="5" spans="1:14" ht="18.75">
      <c r="A5" s="244" t="s">
        <v>633</v>
      </c>
      <c r="B5" s="244"/>
      <c r="C5" s="244"/>
      <c r="D5" s="244"/>
      <c r="E5" s="244"/>
      <c r="F5" s="244"/>
      <c r="G5" s="244"/>
      <c r="H5" s="244"/>
      <c r="I5" s="244"/>
      <c r="J5" s="244"/>
      <c r="K5" s="208"/>
      <c r="L5" s="208"/>
      <c r="M5" s="208"/>
      <c r="N5" s="208"/>
    </row>
    <row r="6" spans="1:14" ht="18.75" customHeight="1">
      <c r="A6" s="261" t="s">
        <v>632</v>
      </c>
      <c r="B6" s="261"/>
      <c r="C6" s="261"/>
      <c r="D6" s="261"/>
      <c r="E6" s="261"/>
      <c r="F6" s="261"/>
      <c r="G6" s="261"/>
      <c r="H6" s="261"/>
      <c r="I6" s="261"/>
      <c r="J6" s="261"/>
      <c r="K6" s="209"/>
      <c r="L6" s="209"/>
      <c r="M6" s="209"/>
      <c r="N6" s="209"/>
    </row>
    <row r="7" spans="1:14" ht="18.75" customHeight="1">
      <c r="A7" s="261" t="s">
        <v>623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</row>
    <row r="8" spans="1:14">
      <c r="A8" s="262" t="s">
        <v>39</v>
      </c>
      <c r="B8" s="262"/>
      <c r="C8" s="262"/>
      <c r="D8" s="262"/>
      <c r="E8" s="262"/>
      <c r="F8" s="262"/>
      <c r="G8" s="262"/>
      <c r="H8" s="262"/>
      <c r="I8" s="262"/>
      <c r="J8" s="262"/>
      <c r="K8" s="210"/>
      <c r="L8" s="210"/>
      <c r="M8" s="210"/>
      <c r="N8" s="210"/>
    </row>
    <row r="9" spans="1:14" ht="45" customHeight="1">
      <c r="B9" s="14"/>
      <c r="C9" s="6" t="s">
        <v>586</v>
      </c>
      <c r="D9" s="6" t="s">
        <v>585</v>
      </c>
      <c r="E9" s="6" t="s">
        <v>584</v>
      </c>
      <c r="F9" s="6" t="s">
        <v>583</v>
      </c>
      <c r="G9" s="6" t="s">
        <v>582</v>
      </c>
      <c r="H9" s="6" t="s">
        <v>50</v>
      </c>
    </row>
    <row r="10" spans="1:14">
      <c r="B10" s="163" t="s">
        <v>27</v>
      </c>
      <c r="C10" s="162">
        <v>128839983061</v>
      </c>
      <c r="D10" s="162">
        <v>8523916217</v>
      </c>
      <c r="E10" s="162">
        <v>1299328104</v>
      </c>
      <c r="F10" s="162">
        <v>579082615</v>
      </c>
      <c r="G10" s="162">
        <v>15890094384</v>
      </c>
      <c r="H10" s="162">
        <v>155132404381</v>
      </c>
      <c r="I10" s="11"/>
    </row>
    <row r="11" spans="1:14" ht="45">
      <c r="B11" s="163" t="s">
        <v>581</v>
      </c>
      <c r="C11" s="162">
        <v>38541482748</v>
      </c>
      <c r="D11" s="162">
        <v>4619644945</v>
      </c>
      <c r="E11" s="162">
        <v>100614771</v>
      </c>
      <c r="F11" s="162">
        <v>1254407681</v>
      </c>
      <c r="G11" s="162">
        <v>5582339339</v>
      </c>
      <c r="H11" s="162">
        <v>50098489484</v>
      </c>
      <c r="I11" s="11"/>
    </row>
    <row r="12" spans="1:14">
      <c r="B12" s="163" t="s">
        <v>580</v>
      </c>
      <c r="C12" s="162">
        <v>4952898804</v>
      </c>
      <c r="D12" s="162">
        <v>755415591</v>
      </c>
      <c r="E12" s="162">
        <v>37884514</v>
      </c>
      <c r="F12" s="162">
        <v>148680499</v>
      </c>
      <c r="G12" s="162">
        <v>725568685</v>
      </c>
      <c r="H12" s="162">
        <v>6620448093</v>
      </c>
      <c r="I12" s="11"/>
    </row>
    <row r="13" spans="1:14">
      <c r="B13" s="163" t="s">
        <v>579</v>
      </c>
      <c r="C13" s="162">
        <v>5916603763</v>
      </c>
      <c r="D13" s="162">
        <v>140088219</v>
      </c>
      <c r="E13" s="162">
        <v>162056674</v>
      </c>
      <c r="F13" s="162">
        <v>3798474</v>
      </c>
      <c r="G13" s="162">
        <v>617350525</v>
      </c>
      <c r="H13" s="162">
        <v>6839897655</v>
      </c>
      <c r="I13" s="11"/>
    </row>
    <row r="14" spans="1:14">
      <c r="B14" s="163" t="s">
        <v>578</v>
      </c>
      <c r="C14" s="162">
        <v>14295888474</v>
      </c>
      <c r="D14" s="162">
        <v>2175404441</v>
      </c>
      <c r="E14" s="162">
        <v>290139296</v>
      </c>
      <c r="F14" s="162">
        <v>36721751</v>
      </c>
      <c r="G14" s="162">
        <v>1270713099</v>
      </c>
      <c r="H14" s="162">
        <v>18068867061</v>
      </c>
      <c r="I14" s="11"/>
    </row>
    <row r="15" spans="1:14">
      <c r="B15" s="161" t="s">
        <v>50</v>
      </c>
      <c r="C15" s="160">
        <f t="shared" ref="C15:H15" si="0">SUM(C10:C14)</f>
        <v>192546856850</v>
      </c>
      <c r="D15" s="160">
        <f t="shared" si="0"/>
        <v>16214469413</v>
      </c>
      <c r="E15" s="160">
        <f t="shared" si="0"/>
        <v>1890023359</v>
      </c>
      <c r="F15" s="160">
        <f t="shared" si="0"/>
        <v>2022691020</v>
      </c>
      <c r="G15" s="160">
        <f t="shared" si="0"/>
        <v>24086066032</v>
      </c>
      <c r="H15" s="160">
        <f t="shared" si="0"/>
        <v>236760106674</v>
      </c>
      <c r="I15" s="11"/>
    </row>
    <row r="16" spans="1:14">
      <c r="C16" s="11"/>
      <c r="D16" s="11"/>
      <c r="E16" s="11"/>
      <c r="F16" s="11"/>
      <c r="G16" s="11"/>
      <c r="H16" s="11"/>
    </row>
    <row r="17" spans="8:8">
      <c r="H17" s="11"/>
    </row>
  </sheetData>
  <mergeCells count="8">
    <mergeCell ref="K7:N7"/>
    <mergeCell ref="A8:J8"/>
    <mergeCell ref="A1:J1"/>
    <mergeCell ref="A2:J2"/>
    <mergeCell ref="A3:J3"/>
    <mergeCell ref="A5:J5"/>
    <mergeCell ref="A6:J6"/>
    <mergeCell ref="A7:J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selection activeCell="L14" sqref="L14"/>
    </sheetView>
  </sheetViews>
  <sheetFormatPr baseColWidth="10" defaultRowHeight="15"/>
  <cols>
    <col min="1" max="1" width="11.42578125" style="29"/>
    <col min="2" max="2" width="52.85546875" customWidth="1"/>
    <col min="3" max="3" width="15.85546875" customWidth="1"/>
    <col min="4" max="4" width="9.42578125" style="29" customWidth="1"/>
    <col min="5" max="5" width="10.85546875" customWidth="1"/>
    <col min="6" max="6" width="10.42578125" customWidth="1"/>
    <col min="7" max="7" width="11.85546875" customWidth="1"/>
  </cols>
  <sheetData>
    <row r="1" spans="1:14" s="29" customFormat="1" ht="28.5">
      <c r="A1" s="263" t="s">
        <v>619</v>
      </c>
      <c r="B1" s="264"/>
      <c r="C1" s="264"/>
      <c r="D1" s="264"/>
      <c r="E1" s="264"/>
      <c r="F1" s="264"/>
      <c r="G1" s="264"/>
      <c r="H1" s="264"/>
      <c r="I1" s="264"/>
      <c r="J1" s="205"/>
      <c r="K1" s="205"/>
      <c r="L1" s="205"/>
      <c r="M1" s="205"/>
      <c r="N1" s="205"/>
    </row>
    <row r="2" spans="1:14" s="29" customFormat="1" ht="21">
      <c r="A2" s="265" t="s">
        <v>620</v>
      </c>
      <c r="B2" s="266"/>
      <c r="C2" s="266"/>
      <c r="D2" s="266"/>
      <c r="E2" s="266"/>
      <c r="F2" s="266"/>
      <c r="G2" s="266"/>
      <c r="H2" s="266"/>
      <c r="I2" s="266"/>
      <c r="J2" s="206"/>
      <c r="K2" s="206"/>
      <c r="L2" s="206"/>
      <c r="M2" s="206"/>
      <c r="N2" s="206"/>
    </row>
    <row r="3" spans="1:14" s="29" customFormat="1" ht="15.75" customHeight="1">
      <c r="A3" s="267" t="s">
        <v>621</v>
      </c>
      <c r="B3" s="268"/>
      <c r="C3" s="268"/>
      <c r="D3" s="268"/>
      <c r="E3" s="268"/>
      <c r="F3" s="268"/>
      <c r="G3" s="268"/>
      <c r="H3" s="268"/>
      <c r="I3" s="268"/>
      <c r="J3" s="207"/>
      <c r="K3" s="207"/>
      <c r="L3" s="207"/>
      <c r="M3" s="207"/>
      <c r="N3" s="207"/>
    </row>
    <row r="4" spans="1:14" s="29" customFormat="1"/>
    <row r="5" spans="1:14" ht="18.75">
      <c r="A5" s="244" t="s">
        <v>631</v>
      </c>
      <c r="B5" s="244"/>
      <c r="C5" s="244"/>
      <c r="D5" s="244"/>
      <c r="E5" s="244"/>
      <c r="F5" s="244"/>
      <c r="G5" s="244"/>
      <c r="H5" s="244"/>
      <c r="I5" s="244"/>
      <c r="J5" s="208"/>
      <c r="K5" s="208"/>
      <c r="L5" s="208"/>
      <c r="M5" s="208"/>
      <c r="N5" s="208"/>
    </row>
    <row r="6" spans="1:14" ht="18.75" customHeight="1">
      <c r="A6" s="261" t="s">
        <v>634</v>
      </c>
      <c r="B6" s="261"/>
      <c r="C6" s="261"/>
      <c r="D6" s="261"/>
      <c r="E6" s="261"/>
      <c r="F6" s="261"/>
      <c r="G6" s="261"/>
      <c r="H6" s="261"/>
      <c r="I6" s="209"/>
      <c r="J6" s="209"/>
      <c r="K6" s="209"/>
      <c r="L6" s="209"/>
      <c r="M6" s="209"/>
      <c r="N6" s="209"/>
    </row>
    <row r="7" spans="1:14" ht="18.75" customHeight="1">
      <c r="A7" s="261" t="s">
        <v>623</v>
      </c>
      <c r="B7" s="261"/>
      <c r="C7" s="261"/>
      <c r="D7" s="261"/>
      <c r="E7" s="261"/>
      <c r="F7" s="261"/>
      <c r="G7" s="261"/>
      <c r="H7" s="261"/>
      <c r="I7" s="209"/>
      <c r="J7" s="209"/>
      <c r="K7" s="209"/>
      <c r="L7" s="209"/>
      <c r="M7" s="209"/>
      <c r="N7" s="209"/>
    </row>
    <row r="8" spans="1:14">
      <c r="A8" s="262" t="s">
        <v>39</v>
      </c>
      <c r="B8" s="262"/>
      <c r="C8" s="262"/>
      <c r="D8" s="262"/>
      <c r="E8" s="262"/>
      <c r="F8" s="262"/>
      <c r="G8" s="262"/>
      <c r="H8" s="262"/>
      <c r="I8" s="262"/>
      <c r="J8" s="210"/>
      <c r="K8" s="210"/>
      <c r="L8" s="210"/>
      <c r="M8" s="210"/>
      <c r="N8" s="210"/>
    </row>
    <row r="9" spans="1:14" ht="44.25" customHeight="1">
      <c r="B9" s="14" t="s">
        <v>147</v>
      </c>
      <c r="C9" s="6" t="s">
        <v>587</v>
      </c>
      <c r="D9" s="6" t="s">
        <v>590</v>
      </c>
      <c r="E9" s="6" t="s">
        <v>589</v>
      </c>
      <c r="F9" s="6" t="s">
        <v>590</v>
      </c>
      <c r="G9" s="6" t="s">
        <v>591</v>
      </c>
    </row>
    <row r="10" spans="1:14" ht="15.75">
      <c r="B10" s="164" t="s">
        <v>27</v>
      </c>
      <c r="C10" s="167">
        <v>130929819288</v>
      </c>
      <c r="D10" s="168">
        <f>C10/$C$15</f>
        <v>0.77620943054335889</v>
      </c>
      <c r="E10" s="167">
        <v>498756</v>
      </c>
      <c r="F10" s="169">
        <f>E10/$E$15</f>
        <v>0.77998142141791493</v>
      </c>
      <c r="G10" s="170">
        <v>21876.064195718951</v>
      </c>
    </row>
    <row r="11" spans="1:14" ht="18" customHeight="1">
      <c r="B11" s="164" t="s">
        <v>29</v>
      </c>
      <c r="C11" s="167">
        <v>16951571317</v>
      </c>
      <c r="D11" s="168">
        <f t="shared" ref="D11:D15" si="0">C11/$C$15</f>
        <v>0.10049635438540365</v>
      </c>
      <c r="E11" s="167">
        <v>46340</v>
      </c>
      <c r="F11" s="169">
        <f t="shared" ref="F11:F15" si="1">E11/$E$15</f>
        <v>7.2468980961644919E-2</v>
      </c>
      <c r="G11" s="170">
        <v>30484.051426053804</v>
      </c>
    </row>
    <row r="12" spans="1:14" ht="15.75">
      <c r="B12" s="164" t="s">
        <v>96</v>
      </c>
      <c r="C12" s="167">
        <v>4306438018</v>
      </c>
      <c r="D12" s="168">
        <f t="shared" si="0"/>
        <v>2.5530454558019975E-2</v>
      </c>
      <c r="E12" s="167">
        <v>11650</v>
      </c>
      <c r="F12" s="169">
        <f t="shared" si="1"/>
        <v>1.8218895731617682E-2</v>
      </c>
      <c r="G12" s="170">
        <v>30804.74</v>
      </c>
    </row>
    <row r="13" spans="1:14" ht="15.75">
      <c r="B13" s="164" t="s">
        <v>32</v>
      </c>
      <c r="C13" s="167">
        <v>4558818922</v>
      </c>
      <c r="D13" s="168">
        <f t="shared" si="0"/>
        <v>2.7026679320561998E-2</v>
      </c>
      <c r="E13" s="167">
        <v>49967</v>
      </c>
      <c r="F13" s="169">
        <f t="shared" si="1"/>
        <v>7.8141078370964873E-2</v>
      </c>
      <c r="G13" s="170">
        <v>7603.0495493692506</v>
      </c>
    </row>
    <row r="14" spans="1:14" ht="15.75">
      <c r="B14" s="164" t="s">
        <v>34</v>
      </c>
      <c r="C14" s="167">
        <v>11931822641</v>
      </c>
      <c r="D14" s="168">
        <f t="shared" si="0"/>
        <v>7.0737081192655482E-2</v>
      </c>
      <c r="E14" s="167">
        <v>32733</v>
      </c>
      <c r="F14" s="169">
        <f t="shared" si="1"/>
        <v>5.1189623517857642E-2</v>
      </c>
      <c r="G14" s="170">
        <v>30376.639886862391</v>
      </c>
    </row>
    <row r="15" spans="1:14">
      <c r="B15" s="14" t="s">
        <v>62</v>
      </c>
      <c r="C15" s="172">
        <f>SUM(C10:C14)</f>
        <v>168678470186</v>
      </c>
      <c r="D15" s="171">
        <f t="shared" si="0"/>
        <v>1</v>
      </c>
      <c r="E15" s="172">
        <f>SUM(E10:E14)</f>
        <v>639446</v>
      </c>
      <c r="F15" s="171">
        <f t="shared" si="1"/>
        <v>1</v>
      </c>
      <c r="G15" s="166">
        <v>21982.36</v>
      </c>
    </row>
    <row r="16" spans="1:14">
      <c r="B16" s="165" t="s">
        <v>588</v>
      </c>
      <c r="C16" s="29"/>
      <c r="E16" s="29"/>
      <c r="F16" s="165"/>
      <c r="G16" s="165"/>
    </row>
    <row r="22" spans="6:6">
      <c r="F22" s="151"/>
    </row>
  </sheetData>
  <mergeCells count="7">
    <mergeCell ref="A7:H7"/>
    <mergeCell ref="A8:I8"/>
    <mergeCell ref="A1:I1"/>
    <mergeCell ref="A2:I2"/>
    <mergeCell ref="A3:I3"/>
    <mergeCell ref="A5:I5"/>
    <mergeCell ref="A6:H6"/>
  </mergeCells>
  <pageMargins left="0.7" right="0.7" top="0.75" bottom="0.75" header="0.3" footer="0.3"/>
  <pageSetup orientation="portrait" horizontalDpi="4294967295" verticalDpi="4294967295" r:id="rId1"/>
  <ignoredErrors>
    <ignoredError sqref="D1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zoomScale="90" zoomScaleNormal="90" workbookViewId="0">
      <selection activeCell="J27" sqref="J27"/>
    </sheetView>
  </sheetViews>
  <sheetFormatPr baseColWidth="10" defaultColWidth="11.42578125" defaultRowHeight="15"/>
  <cols>
    <col min="1" max="1" width="11.42578125" style="2"/>
    <col min="2" max="2" width="123.85546875" style="2" customWidth="1"/>
    <col min="3" max="3" width="18.5703125" style="32" bestFit="1" customWidth="1"/>
    <col min="4" max="4" width="12" style="32" bestFit="1" customWidth="1"/>
    <col min="5" max="5" width="11.7109375" style="32" bestFit="1" customWidth="1"/>
    <col min="6" max="8" width="11.42578125" style="2"/>
    <col min="9" max="9" width="11.5703125" style="2" bestFit="1" customWidth="1"/>
    <col min="10" max="16384" width="11.42578125" style="2"/>
  </cols>
  <sheetData>
    <row r="1" spans="1:9" ht="28.5">
      <c r="A1" s="214" t="s">
        <v>619</v>
      </c>
      <c r="B1" s="215"/>
      <c r="C1" s="215"/>
      <c r="D1" s="215"/>
      <c r="E1" s="215"/>
      <c r="F1" s="215"/>
      <c r="G1" s="215"/>
      <c r="H1" s="215"/>
    </row>
    <row r="2" spans="1:9" ht="21">
      <c r="A2" s="216" t="s">
        <v>620</v>
      </c>
      <c r="B2" s="217"/>
      <c r="C2" s="217"/>
      <c r="D2" s="217"/>
      <c r="E2" s="217"/>
      <c r="F2" s="217"/>
      <c r="G2" s="217"/>
      <c r="H2" s="217"/>
    </row>
    <row r="3" spans="1:9" ht="15.75">
      <c r="A3" s="223" t="s">
        <v>621</v>
      </c>
      <c r="B3" s="224"/>
      <c r="C3" s="224"/>
      <c r="D3" s="224"/>
      <c r="E3" s="224"/>
      <c r="F3" s="224"/>
      <c r="G3" s="224"/>
      <c r="H3" s="224"/>
    </row>
    <row r="4" spans="1:9">
      <c r="A4" s="29"/>
      <c r="B4" s="29"/>
      <c r="C4" s="29"/>
      <c r="D4" s="29"/>
      <c r="E4" s="29"/>
      <c r="F4" s="29"/>
      <c r="G4" s="29"/>
      <c r="H4" s="29"/>
    </row>
    <row r="5" spans="1:9" ht="18.75">
      <c r="A5" s="243" t="s">
        <v>627</v>
      </c>
      <c r="B5" s="243"/>
      <c r="C5" s="243"/>
      <c r="D5" s="243"/>
      <c r="E5" s="243"/>
      <c r="F5" s="243"/>
      <c r="G5" s="243"/>
      <c r="H5" s="243"/>
    </row>
    <row r="6" spans="1:9" ht="18.75">
      <c r="A6" s="243" t="s">
        <v>635</v>
      </c>
      <c r="B6" s="243"/>
      <c r="C6" s="243"/>
      <c r="D6" s="243"/>
      <c r="E6" s="243"/>
      <c r="F6" s="243"/>
      <c r="G6" s="243"/>
      <c r="H6" s="243"/>
    </row>
    <row r="7" spans="1:9" ht="18.75">
      <c r="A7" s="243" t="s">
        <v>623</v>
      </c>
      <c r="B7" s="243"/>
      <c r="C7" s="243"/>
      <c r="D7" s="243"/>
      <c r="E7" s="243"/>
      <c r="F7" s="243"/>
      <c r="G7" s="243"/>
      <c r="H7" s="243"/>
    </row>
    <row r="8" spans="1:9">
      <c r="A8" s="257" t="s">
        <v>39</v>
      </c>
      <c r="B8" s="257"/>
      <c r="C8" s="257"/>
      <c r="D8" s="257"/>
      <c r="E8" s="257"/>
      <c r="F8" s="257"/>
      <c r="G8" s="257"/>
      <c r="H8" s="257"/>
    </row>
    <row r="9" spans="1:9">
      <c r="B9" s="173"/>
      <c r="C9" s="24"/>
      <c r="D9" s="29"/>
      <c r="E9" s="29"/>
    </row>
    <row r="10" spans="1:9">
      <c r="B10" s="174" t="s">
        <v>592</v>
      </c>
      <c r="C10" s="175" t="s">
        <v>168</v>
      </c>
      <c r="D10" s="176" t="s">
        <v>143</v>
      </c>
      <c r="E10" s="176" t="s">
        <v>120</v>
      </c>
    </row>
    <row r="11" spans="1:9">
      <c r="B11" s="177" t="s">
        <v>165</v>
      </c>
      <c r="C11" s="178">
        <v>44058.116867999997</v>
      </c>
      <c r="D11" s="179">
        <v>0.60003112788661073</v>
      </c>
      <c r="E11" s="179">
        <v>1.2169974598103119E-2</v>
      </c>
      <c r="I11" s="11"/>
    </row>
    <row r="12" spans="1:9">
      <c r="B12" s="180" t="s">
        <v>593</v>
      </c>
      <c r="C12" s="181">
        <v>2740.5073360000001</v>
      </c>
      <c r="D12" s="182">
        <v>3.7323195467665424E-2</v>
      </c>
      <c r="E12" s="182">
        <v>7.5699796169134931E-4</v>
      </c>
    </row>
    <row r="13" spans="1:9">
      <c r="B13" s="180" t="s">
        <v>594</v>
      </c>
      <c r="C13" s="181">
        <v>1602.6729720000001</v>
      </c>
      <c r="D13" s="182">
        <v>2.1826935406787859E-2</v>
      </c>
      <c r="E13" s="182">
        <v>4.4269911527863794E-4</v>
      </c>
    </row>
    <row r="14" spans="1:9">
      <c r="B14" s="180" t="s">
        <v>595</v>
      </c>
      <c r="C14" s="181">
        <v>1300</v>
      </c>
      <c r="D14" s="182">
        <v>1.7704807234263521E-2</v>
      </c>
      <c r="E14" s="182">
        <v>3.590931274919069E-4</v>
      </c>
    </row>
    <row r="15" spans="1:9">
      <c r="B15" s="180" t="s">
        <v>596</v>
      </c>
      <c r="C15" s="181">
        <v>1000</v>
      </c>
      <c r="D15" s="182">
        <v>1.3619082487895015E-2</v>
      </c>
      <c r="E15" s="182">
        <v>2.7622548268608219E-4</v>
      </c>
    </row>
    <row r="16" spans="1:9">
      <c r="B16" s="180" t="s">
        <v>597</v>
      </c>
      <c r="C16" s="181">
        <v>979.8</v>
      </c>
      <c r="D16" s="182">
        <v>1.3343977021639536E-2</v>
      </c>
      <c r="E16" s="182">
        <v>2.7064572793582335E-4</v>
      </c>
    </row>
    <row r="17" spans="2:5">
      <c r="B17" s="180" t="s">
        <v>598</v>
      </c>
      <c r="C17" s="181">
        <v>970</v>
      </c>
      <c r="D17" s="182">
        <v>1.3210510013258165E-2</v>
      </c>
      <c r="E17" s="182">
        <v>2.6793871820549975E-4</v>
      </c>
    </row>
    <row r="18" spans="2:5">
      <c r="B18" s="180" t="s">
        <v>599</v>
      </c>
      <c r="C18" s="181">
        <v>895.67254300000002</v>
      </c>
      <c r="D18" s="182">
        <v>1.2198238245259695E-2</v>
      </c>
      <c r="E18" s="182">
        <v>2.4740758051884572E-4</v>
      </c>
    </row>
    <row r="19" spans="2:5">
      <c r="B19" s="180" t="s">
        <v>600</v>
      </c>
      <c r="C19" s="181">
        <v>861</v>
      </c>
      <c r="D19" s="182">
        <v>1.1726030022077609E-2</v>
      </c>
      <c r="E19" s="182">
        <v>2.3783014059271679E-4</v>
      </c>
    </row>
    <row r="20" spans="2:5">
      <c r="B20" s="180" t="s">
        <v>601</v>
      </c>
      <c r="C20" s="181">
        <v>734</v>
      </c>
      <c r="D20" s="182">
        <v>9.9964065461149408E-3</v>
      </c>
      <c r="E20" s="182">
        <v>2.0274950429158435E-4</v>
      </c>
    </row>
    <row r="21" spans="2:5">
      <c r="B21" s="180" t="s">
        <v>602</v>
      </c>
      <c r="C21" s="181">
        <v>670.4</v>
      </c>
      <c r="D21" s="182">
        <v>9.130232899884818E-3</v>
      </c>
      <c r="E21" s="182">
        <v>1.8518156359274951E-4</v>
      </c>
    </row>
    <row r="22" spans="2:5">
      <c r="B22" s="180" t="s">
        <v>603</v>
      </c>
      <c r="C22" s="181">
        <v>662.5</v>
      </c>
      <c r="D22" s="182">
        <v>9.0226421482304479E-3</v>
      </c>
      <c r="E22" s="182">
        <v>1.8299938227952947E-4</v>
      </c>
    </row>
    <row r="23" spans="2:5" ht="30">
      <c r="B23" s="180" t="s">
        <v>604</v>
      </c>
      <c r="C23" s="181">
        <v>632.87456799999995</v>
      </c>
      <c r="D23" s="182">
        <v>8.6191709460829227E-3</v>
      </c>
      <c r="E23" s="182">
        <v>1.7481608302554575E-4</v>
      </c>
    </row>
    <row r="24" spans="2:5">
      <c r="B24" s="180" t="s">
        <v>605</v>
      </c>
      <c r="C24" s="181">
        <v>578.88</v>
      </c>
      <c r="D24" s="182">
        <v>7.8838144705926667E-3</v>
      </c>
      <c r="E24" s="182">
        <v>1.5990140741731928E-4</v>
      </c>
    </row>
    <row r="25" spans="2:5">
      <c r="B25" s="183" t="s">
        <v>156</v>
      </c>
      <c r="C25" s="184">
        <v>30429.809449</v>
      </c>
      <c r="D25" s="182">
        <v>0.41442608497685818</v>
      </c>
      <c r="E25" s="182">
        <v>8.4054888030955302E-3</v>
      </c>
    </row>
    <row r="26" spans="2:5">
      <c r="B26" s="173"/>
      <c r="C26" s="178"/>
      <c r="D26" s="182"/>
      <c r="E26" s="182"/>
    </row>
    <row r="27" spans="2:5">
      <c r="B27" s="177" t="s">
        <v>166</v>
      </c>
      <c r="C27" s="178">
        <v>2919.189421</v>
      </c>
      <c r="D27" s="179">
        <v>3.9756681522389488E-2</v>
      </c>
      <c r="E27" s="179">
        <v>8.0635450686782984E-4</v>
      </c>
    </row>
    <row r="28" spans="2:5">
      <c r="B28" s="180" t="s">
        <v>606</v>
      </c>
      <c r="C28" s="181">
        <v>1774.1722589999999</v>
      </c>
      <c r="D28" s="182">
        <v>2.4162598343056039E-2</v>
      </c>
      <c r="E28" s="182">
        <v>4.9007158861053186E-4</v>
      </c>
    </row>
    <row r="29" spans="2:5">
      <c r="B29" s="180" t="s">
        <v>607</v>
      </c>
      <c r="C29" s="181">
        <v>491</v>
      </c>
      <c r="D29" s="182">
        <v>6.6869695015564527E-3</v>
      </c>
      <c r="E29" s="182">
        <v>1.3562671199886638E-4</v>
      </c>
    </row>
    <row r="30" spans="2:5">
      <c r="B30" s="180" t="s">
        <v>608</v>
      </c>
      <c r="C30" s="181">
        <v>245.5</v>
      </c>
      <c r="D30" s="182">
        <v>3.3434847507782263E-3</v>
      </c>
      <c r="E30" s="182">
        <v>6.7813355999433189E-5</v>
      </c>
    </row>
    <row r="31" spans="2:5">
      <c r="B31" s="180" t="s">
        <v>609</v>
      </c>
      <c r="C31" s="181">
        <v>120.337301</v>
      </c>
      <c r="D31" s="182">
        <v>1.6388836286896512E-3</v>
      </c>
      <c r="E31" s="182">
        <v>3.3240229053865366E-5</v>
      </c>
    </row>
    <row r="32" spans="2:5">
      <c r="B32" s="183" t="s">
        <v>156</v>
      </c>
      <c r="C32" s="185">
        <v>288.17986100000007</v>
      </c>
      <c r="D32" s="182">
        <v>3.9247452983091208E-3</v>
      </c>
      <c r="E32" s="182">
        <v>7.9602621205133097E-5</v>
      </c>
    </row>
    <row r="33" spans="2:5">
      <c r="B33" s="173"/>
      <c r="C33" s="178"/>
      <c r="D33" s="182"/>
      <c r="E33" s="182"/>
    </row>
    <row r="34" spans="2:5">
      <c r="B34" s="177" t="s">
        <v>167</v>
      </c>
      <c r="C34" s="178">
        <v>6401.1089629999997</v>
      </c>
      <c r="D34" s="179">
        <v>8.7177230981101111E-2</v>
      </c>
      <c r="E34" s="179">
        <v>1.7681494130308822E-3</v>
      </c>
    </row>
    <row r="35" spans="2:5">
      <c r="B35" s="180" t="s">
        <v>610</v>
      </c>
      <c r="C35" s="181">
        <v>851.05229799999995</v>
      </c>
      <c r="D35" s="182">
        <v>1.159055144797461E-2</v>
      </c>
      <c r="E35" s="182">
        <v>2.3508233180614946E-4</v>
      </c>
    </row>
    <row r="36" spans="2:5">
      <c r="B36" s="180" t="s">
        <v>611</v>
      </c>
      <c r="C36" s="181">
        <v>445.55971199999999</v>
      </c>
      <c r="D36" s="182">
        <v>6.0681144710107464E-3</v>
      </c>
      <c r="E36" s="182">
        <v>1.2307494651267177E-4</v>
      </c>
    </row>
    <row r="37" spans="2:5">
      <c r="B37" s="180" t="s">
        <v>612</v>
      </c>
      <c r="C37" s="181">
        <v>416.44901099999998</v>
      </c>
      <c r="D37" s="182">
        <v>5.6716534328112985E-3</v>
      </c>
      <c r="E37" s="182">
        <v>1.1503382907761656E-4</v>
      </c>
    </row>
    <row r="38" spans="2:5">
      <c r="B38" s="180" t="s">
        <v>613</v>
      </c>
      <c r="C38" s="181">
        <v>317.705983</v>
      </c>
      <c r="D38" s="182">
        <v>4.3268639893747716E-3</v>
      </c>
      <c r="E38" s="182">
        <v>8.7758488506431225E-5</v>
      </c>
    </row>
    <row r="39" spans="2:5">
      <c r="B39" s="183" t="s">
        <v>156</v>
      </c>
      <c r="C39" s="185">
        <v>4370.3419590000003</v>
      </c>
      <c r="D39" s="182">
        <v>5.9520047639929699E-2</v>
      </c>
      <c r="E39" s="182">
        <v>1.2071998171280132E-3</v>
      </c>
    </row>
    <row r="40" spans="2:5">
      <c r="B40" s="12"/>
      <c r="C40" s="29"/>
      <c r="D40" s="182"/>
      <c r="E40" s="182"/>
    </row>
    <row r="41" spans="2:5">
      <c r="B41" s="177" t="s">
        <v>614</v>
      </c>
      <c r="C41" s="178">
        <v>20047.970181000001</v>
      </c>
      <c r="D41" s="179">
        <v>0.2730349596098986</v>
      </c>
      <c r="E41" s="179">
        <v>5.5377602401229077E-3</v>
      </c>
    </row>
    <row r="42" spans="2:5">
      <c r="B42" s="180" t="s">
        <v>615</v>
      </c>
      <c r="C42" s="181">
        <v>4676.9941630000003</v>
      </c>
      <c r="D42" s="182">
        <v>6.3696369301300515E-2</v>
      </c>
      <c r="E42" s="182">
        <v>1.2919049701946642E-3</v>
      </c>
    </row>
    <row r="43" spans="2:5">
      <c r="B43" s="180" t="s">
        <v>616</v>
      </c>
      <c r="C43" s="181">
        <v>2306.8482490000001</v>
      </c>
      <c r="D43" s="182">
        <v>3.1417156590187179E-2</v>
      </c>
      <c r="E43" s="182">
        <v>6.3721027106356865E-4</v>
      </c>
    </row>
    <row r="44" spans="2:5">
      <c r="B44" s="180" t="s">
        <v>617</v>
      </c>
      <c r="C44" s="181">
        <v>2291.8459029999999</v>
      </c>
      <c r="D44" s="182">
        <v>3.1212838402501237E-2</v>
      </c>
      <c r="E44" s="182">
        <v>6.3306624079829488E-4</v>
      </c>
    </row>
    <row r="45" spans="2:5">
      <c r="B45" s="180" t="s">
        <v>618</v>
      </c>
      <c r="C45" s="181">
        <v>2078.7999930000001</v>
      </c>
      <c r="D45" s="182">
        <v>2.831134858050258E-2</v>
      </c>
      <c r="E45" s="182">
        <v>5.742175314742494E-4</v>
      </c>
    </row>
    <row r="46" spans="2:5">
      <c r="B46" s="183" t="s">
        <v>156</v>
      </c>
      <c r="C46" s="185">
        <v>8693.4818730000006</v>
      </c>
      <c r="D46" s="182">
        <v>0.11839724673540707</v>
      </c>
      <c r="E46" s="182">
        <v>2.4013612265921312E-3</v>
      </c>
    </row>
    <row r="47" spans="2:5">
      <c r="B47" s="186"/>
      <c r="C47" s="187">
        <v>73426.385433000003</v>
      </c>
      <c r="D47" s="188">
        <v>1</v>
      </c>
      <c r="E47" s="188">
        <v>2.0282238758124741E-2</v>
      </c>
    </row>
    <row r="48" spans="2:5">
      <c r="B48" s="12"/>
      <c r="C48" s="29"/>
      <c r="D48" s="29"/>
      <c r="E48" s="29"/>
    </row>
  </sheetData>
  <mergeCells count="7">
    <mergeCell ref="A5:H5"/>
    <mergeCell ref="A6:H6"/>
    <mergeCell ref="A7:H7"/>
    <mergeCell ref="A8:H8"/>
    <mergeCell ref="A1:H1"/>
    <mergeCell ref="A2:H2"/>
    <mergeCell ref="A3:H3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zoomScale="90" zoomScaleNormal="90" workbookViewId="0">
      <selection activeCell="A8" sqref="A1:J8"/>
    </sheetView>
  </sheetViews>
  <sheetFormatPr baseColWidth="10" defaultColWidth="11.42578125" defaultRowHeight="15"/>
  <cols>
    <col min="1" max="1" width="11.42578125" style="2"/>
    <col min="2" max="2" width="81.5703125" style="2" bestFit="1" customWidth="1"/>
    <col min="3" max="16384" width="11.42578125" style="2"/>
  </cols>
  <sheetData>
    <row r="1" spans="1:10" ht="28.5">
      <c r="A1" s="263" t="s">
        <v>619</v>
      </c>
      <c r="B1" s="264"/>
      <c r="C1" s="264"/>
      <c r="D1" s="264"/>
      <c r="E1" s="205"/>
      <c r="F1" s="205"/>
      <c r="G1" s="205"/>
      <c r="H1" s="205"/>
      <c r="I1" s="205"/>
      <c r="J1" s="205"/>
    </row>
    <row r="2" spans="1:10" ht="21">
      <c r="A2" s="265" t="s">
        <v>620</v>
      </c>
      <c r="B2" s="266"/>
      <c r="C2" s="266"/>
      <c r="D2" s="206"/>
      <c r="E2" s="206"/>
      <c r="F2" s="206"/>
      <c r="G2" s="206"/>
      <c r="H2" s="206"/>
      <c r="I2" s="206"/>
      <c r="J2" s="206"/>
    </row>
    <row r="3" spans="1:10" ht="15.75" customHeight="1">
      <c r="A3" s="267" t="s">
        <v>621</v>
      </c>
      <c r="B3" s="268"/>
      <c r="C3" s="268"/>
      <c r="D3" s="207"/>
      <c r="E3" s="207"/>
      <c r="F3" s="207"/>
      <c r="G3" s="207"/>
      <c r="H3" s="207"/>
      <c r="I3" s="207"/>
      <c r="J3" s="207"/>
    </row>
    <row r="4" spans="1:10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8.75">
      <c r="A5" s="244" t="s">
        <v>633</v>
      </c>
      <c r="B5" s="244"/>
      <c r="C5" s="244"/>
      <c r="D5" s="208"/>
      <c r="E5" s="208"/>
      <c r="F5" s="208"/>
      <c r="G5" s="208"/>
      <c r="H5" s="208"/>
      <c r="I5" s="208"/>
      <c r="J5" s="208"/>
    </row>
    <row r="6" spans="1:10" ht="18.75" customHeight="1">
      <c r="A6" s="261" t="s">
        <v>637</v>
      </c>
      <c r="B6" s="261"/>
      <c r="C6" s="261"/>
      <c r="D6" s="209"/>
      <c r="E6" s="209"/>
      <c r="F6" s="209"/>
      <c r="G6" s="209"/>
      <c r="H6" s="209"/>
      <c r="I6" s="209"/>
      <c r="J6" s="209"/>
    </row>
    <row r="7" spans="1:10" ht="18.75" customHeight="1">
      <c r="A7" s="261" t="s">
        <v>623</v>
      </c>
      <c r="B7" s="261"/>
      <c r="C7" s="261"/>
      <c r="D7" s="209"/>
      <c r="E7" s="209"/>
      <c r="F7" s="209"/>
      <c r="G7" s="209"/>
      <c r="H7" s="209"/>
      <c r="I7" s="209"/>
      <c r="J7" s="209"/>
    </row>
    <row r="8" spans="1:10">
      <c r="A8" s="262"/>
      <c r="B8" s="262"/>
      <c r="C8" s="262"/>
      <c r="D8" s="262"/>
      <c r="E8" s="262"/>
      <c r="F8" s="262"/>
      <c r="G8" s="262"/>
      <c r="H8" s="262"/>
      <c r="I8" s="262"/>
      <c r="J8" s="262"/>
    </row>
    <row r="9" spans="1:10">
      <c r="B9" s="113" t="s">
        <v>574</v>
      </c>
    </row>
    <row r="10" spans="1:10">
      <c r="B10" s="114" t="s">
        <v>169</v>
      </c>
    </row>
    <row r="11" spans="1:10">
      <c r="B11" s="114" t="s">
        <v>170</v>
      </c>
    </row>
    <row r="12" spans="1:10">
      <c r="B12" s="114" t="s">
        <v>171</v>
      </c>
    </row>
    <row r="13" spans="1:10">
      <c r="B13" s="114" t="s">
        <v>172</v>
      </c>
    </row>
    <row r="14" spans="1:10">
      <c r="B14" s="114" t="s">
        <v>173</v>
      </c>
    </row>
    <row r="15" spans="1:10">
      <c r="B15" s="114" t="s">
        <v>174</v>
      </c>
    </row>
    <row r="16" spans="1:10">
      <c r="B16" s="114" t="s">
        <v>175</v>
      </c>
    </row>
    <row r="17" spans="2:2">
      <c r="B17" s="114" t="s">
        <v>176</v>
      </c>
    </row>
    <row r="18" spans="2:2">
      <c r="B18" s="114" t="s">
        <v>177</v>
      </c>
    </row>
    <row r="19" spans="2:2">
      <c r="B19" s="114" t="s">
        <v>178</v>
      </c>
    </row>
    <row r="20" spans="2:2">
      <c r="B20" s="114" t="s">
        <v>179</v>
      </c>
    </row>
    <row r="21" spans="2:2">
      <c r="B21" s="114" t="s">
        <v>180</v>
      </c>
    </row>
    <row r="22" spans="2:2">
      <c r="B22" s="114" t="s">
        <v>181</v>
      </c>
    </row>
    <row r="23" spans="2:2">
      <c r="B23" s="114" t="s">
        <v>182</v>
      </c>
    </row>
    <row r="24" spans="2:2">
      <c r="B24" s="114" t="s">
        <v>183</v>
      </c>
    </row>
    <row r="25" spans="2:2">
      <c r="B25" s="114" t="s">
        <v>184</v>
      </c>
    </row>
    <row r="26" spans="2:2">
      <c r="B26" s="114" t="s">
        <v>185</v>
      </c>
    </row>
    <row r="27" spans="2:2">
      <c r="B27" s="114" t="s">
        <v>186</v>
      </c>
    </row>
    <row r="28" spans="2:2">
      <c r="B28" s="114" t="s">
        <v>187</v>
      </c>
    </row>
    <row r="29" spans="2:2">
      <c r="B29" s="114" t="s">
        <v>188</v>
      </c>
    </row>
    <row r="30" spans="2:2">
      <c r="B30" s="114" t="s">
        <v>189</v>
      </c>
    </row>
    <row r="31" spans="2:2">
      <c r="B31" s="114" t="s">
        <v>190</v>
      </c>
    </row>
    <row r="32" spans="2:2">
      <c r="B32" s="114" t="s">
        <v>191</v>
      </c>
    </row>
    <row r="33" spans="2:2">
      <c r="B33" s="114" t="s">
        <v>192</v>
      </c>
    </row>
    <row r="34" spans="2:2">
      <c r="B34" s="114" t="s">
        <v>193</v>
      </c>
    </row>
    <row r="35" spans="2:2">
      <c r="B35" s="114" t="s">
        <v>194</v>
      </c>
    </row>
    <row r="36" spans="2:2">
      <c r="B36" s="114" t="s">
        <v>195</v>
      </c>
    </row>
    <row r="37" spans="2:2">
      <c r="B37" s="114" t="s">
        <v>196</v>
      </c>
    </row>
    <row r="38" spans="2:2">
      <c r="B38" s="114" t="s">
        <v>197</v>
      </c>
    </row>
    <row r="39" spans="2:2">
      <c r="B39" s="114" t="s">
        <v>198</v>
      </c>
    </row>
    <row r="40" spans="2:2">
      <c r="B40" s="114" t="s">
        <v>199</v>
      </c>
    </row>
    <row r="41" spans="2:2">
      <c r="B41" s="114" t="s">
        <v>200</v>
      </c>
    </row>
  </sheetData>
  <mergeCells count="7">
    <mergeCell ref="A8:J8"/>
    <mergeCell ref="A1:D1"/>
    <mergeCell ref="A2:C2"/>
    <mergeCell ref="A3:C3"/>
    <mergeCell ref="A5:C5"/>
    <mergeCell ref="A6:C6"/>
    <mergeCell ref="A7:C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zoomScale="90" zoomScaleNormal="90" workbookViewId="0">
      <selection activeCell="A17" sqref="A17"/>
    </sheetView>
  </sheetViews>
  <sheetFormatPr baseColWidth="10" defaultColWidth="11.42578125" defaultRowHeight="15"/>
  <cols>
    <col min="1" max="1" width="28" style="2" customWidth="1"/>
    <col min="2" max="2" width="73.7109375" style="2" customWidth="1"/>
    <col min="3" max="16384" width="11.42578125" style="2"/>
  </cols>
  <sheetData>
    <row r="1" spans="1:10" ht="28.5">
      <c r="A1" s="263" t="s">
        <v>619</v>
      </c>
      <c r="B1" s="264"/>
      <c r="C1" s="264"/>
      <c r="D1" s="264"/>
      <c r="E1" s="205"/>
      <c r="F1" s="205"/>
      <c r="G1" s="205"/>
      <c r="H1" s="205"/>
      <c r="I1" s="205"/>
      <c r="J1" s="205"/>
    </row>
    <row r="2" spans="1:10" ht="21">
      <c r="A2" s="265" t="s">
        <v>620</v>
      </c>
      <c r="B2" s="266"/>
      <c r="C2" s="266"/>
      <c r="D2" s="266"/>
      <c r="E2" s="206"/>
      <c r="F2" s="206"/>
      <c r="G2" s="206"/>
      <c r="H2" s="206"/>
      <c r="I2" s="206"/>
      <c r="J2" s="206"/>
    </row>
    <row r="3" spans="1:10" ht="15.75" customHeight="1">
      <c r="A3" s="267" t="s">
        <v>621</v>
      </c>
      <c r="B3" s="268"/>
      <c r="C3" s="268"/>
      <c r="D3" s="268"/>
      <c r="E3" s="207"/>
      <c r="F3" s="207"/>
      <c r="G3" s="207"/>
      <c r="H3" s="207"/>
      <c r="I3" s="207"/>
      <c r="J3" s="207"/>
    </row>
    <row r="4" spans="1:10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8.75">
      <c r="A5" s="244" t="s">
        <v>633</v>
      </c>
      <c r="B5" s="244"/>
      <c r="C5" s="244"/>
      <c r="D5" s="244"/>
      <c r="E5" s="208"/>
      <c r="F5" s="208"/>
      <c r="G5" s="208"/>
      <c r="H5" s="208"/>
      <c r="I5" s="208"/>
      <c r="J5" s="208"/>
    </row>
    <row r="6" spans="1:10" ht="18.75" customHeight="1">
      <c r="A6" s="261" t="s">
        <v>637</v>
      </c>
      <c r="B6" s="261"/>
      <c r="C6" s="261"/>
      <c r="D6" s="261"/>
      <c r="E6" s="209"/>
      <c r="F6" s="209"/>
      <c r="G6" s="209"/>
      <c r="H6" s="209"/>
      <c r="I6" s="209"/>
      <c r="J6" s="209"/>
    </row>
    <row r="7" spans="1:10" ht="18.75" customHeight="1">
      <c r="A7" s="261" t="s">
        <v>623</v>
      </c>
      <c r="B7" s="261"/>
      <c r="C7" s="261"/>
      <c r="D7" s="261"/>
      <c r="E7" s="209"/>
      <c r="F7" s="209"/>
      <c r="G7" s="209"/>
      <c r="H7" s="209"/>
      <c r="I7" s="209"/>
      <c r="J7" s="209"/>
    </row>
    <row r="8" spans="1:10">
      <c r="A8" s="262"/>
      <c r="B8" s="262"/>
      <c r="C8" s="262"/>
      <c r="D8" s="262"/>
      <c r="E8" s="262"/>
      <c r="F8" s="262"/>
      <c r="G8" s="262"/>
      <c r="H8" s="262"/>
      <c r="I8" s="262"/>
      <c r="J8" s="262"/>
    </row>
    <row r="9" spans="1:10">
      <c r="B9" s="113" t="s">
        <v>572</v>
      </c>
    </row>
    <row r="10" spans="1:10">
      <c r="B10" s="114" t="s">
        <v>259</v>
      </c>
    </row>
    <row r="11" spans="1:10">
      <c r="B11" s="114" t="s">
        <v>260</v>
      </c>
    </row>
    <row r="12" spans="1:10">
      <c r="B12" s="114" t="s">
        <v>261</v>
      </c>
    </row>
    <row r="13" spans="1:10">
      <c r="B13" s="114" t="s">
        <v>262</v>
      </c>
    </row>
    <row r="14" spans="1:10">
      <c r="B14" s="114" t="s">
        <v>263</v>
      </c>
    </row>
    <row r="15" spans="1:10">
      <c r="B15" s="114" t="s">
        <v>264</v>
      </c>
    </row>
  </sheetData>
  <mergeCells count="7">
    <mergeCell ref="A8:J8"/>
    <mergeCell ref="A2:D2"/>
    <mergeCell ref="A3:D3"/>
    <mergeCell ref="A5:D5"/>
    <mergeCell ref="A6:D6"/>
    <mergeCell ref="A7:D7"/>
    <mergeCell ref="A1:D1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zoomScaleNormal="100" workbookViewId="0">
      <selection activeCell="A8" sqref="A1:J8"/>
    </sheetView>
  </sheetViews>
  <sheetFormatPr baseColWidth="10" defaultColWidth="11.42578125" defaultRowHeight="15"/>
  <cols>
    <col min="1" max="1" width="8.42578125" style="2" customWidth="1"/>
    <col min="2" max="2" width="95.85546875" style="2" customWidth="1"/>
    <col min="3" max="16384" width="11.42578125" style="2"/>
  </cols>
  <sheetData>
    <row r="1" spans="1:10" ht="28.5">
      <c r="A1" s="263" t="s">
        <v>619</v>
      </c>
      <c r="B1" s="264"/>
      <c r="C1" s="264"/>
      <c r="D1" s="264"/>
      <c r="E1" s="205"/>
      <c r="F1" s="205"/>
      <c r="G1" s="205"/>
      <c r="H1" s="205"/>
      <c r="I1" s="205"/>
      <c r="J1" s="205"/>
    </row>
    <row r="2" spans="1:10" ht="21">
      <c r="A2" s="265" t="s">
        <v>620</v>
      </c>
      <c r="B2" s="266"/>
      <c r="C2" s="266"/>
      <c r="D2" s="266"/>
      <c r="E2" s="206"/>
      <c r="F2" s="206"/>
      <c r="G2" s="206"/>
      <c r="H2" s="206"/>
      <c r="I2" s="206"/>
      <c r="J2" s="206"/>
    </row>
    <row r="3" spans="1:10" ht="15.75">
      <c r="A3" s="267" t="s">
        <v>621</v>
      </c>
      <c r="B3" s="268"/>
      <c r="C3" s="268"/>
      <c r="D3" s="268"/>
      <c r="E3" s="207"/>
      <c r="F3" s="207"/>
      <c r="G3" s="207"/>
      <c r="H3" s="207"/>
      <c r="I3" s="207"/>
      <c r="J3" s="207"/>
    </row>
    <row r="4" spans="1:10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8.75">
      <c r="A5" s="244" t="s">
        <v>633</v>
      </c>
      <c r="B5" s="244"/>
      <c r="C5" s="244"/>
      <c r="D5" s="244"/>
      <c r="E5" s="208"/>
      <c r="F5" s="208"/>
      <c r="G5" s="208"/>
      <c r="H5" s="208"/>
      <c r="I5" s="208"/>
      <c r="J5" s="208"/>
    </row>
    <row r="6" spans="1:10" ht="18.75">
      <c r="A6" s="261" t="s">
        <v>637</v>
      </c>
      <c r="B6" s="261"/>
      <c r="C6" s="261"/>
      <c r="D6" s="261"/>
      <c r="E6" s="209"/>
      <c r="F6" s="209"/>
      <c r="G6" s="209"/>
      <c r="H6" s="209"/>
      <c r="I6" s="209"/>
      <c r="J6" s="209"/>
    </row>
    <row r="7" spans="1:10" ht="18.75">
      <c r="A7" s="261" t="s">
        <v>623</v>
      </c>
      <c r="B7" s="261"/>
      <c r="C7" s="261"/>
      <c r="D7" s="261"/>
      <c r="E7" s="209"/>
      <c r="F7" s="209"/>
      <c r="G7" s="209"/>
      <c r="H7" s="209"/>
      <c r="I7" s="209"/>
      <c r="J7" s="209"/>
    </row>
    <row r="8" spans="1:10">
      <c r="A8" s="262"/>
      <c r="B8" s="262"/>
      <c r="C8" s="262"/>
      <c r="D8" s="262"/>
      <c r="E8" s="262"/>
      <c r="F8" s="262"/>
      <c r="G8" s="262"/>
      <c r="H8" s="262"/>
      <c r="I8" s="262"/>
      <c r="J8" s="262"/>
    </row>
    <row r="9" spans="1:10">
      <c r="B9" s="113" t="s">
        <v>573</v>
      </c>
    </row>
    <row r="10" spans="1:10">
      <c r="B10" s="114" t="s">
        <v>201</v>
      </c>
    </row>
    <row r="11" spans="1:10">
      <c r="B11" s="114" t="s">
        <v>202</v>
      </c>
    </row>
    <row r="12" spans="1:10">
      <c r="B12" s="114" t="s">
        <v>203</v>
      </c>
    </row>
    <row r="13" spans="1:10">
      <c r="B13" s="114" t="s">
        <v>204</v>
      </c>
    </row>
    <row r="14" spans="1:10">
      <c r="B14" s="114" t="s">
        <v>205</v>
      </c>
    </row>
    <row r="15" spans="1:10">
      <c r="B15" s="114" t="s">
        <v>206</v>
      </c>
    </row>
    <row r="16" spans="1:10">
      <c r="B16" s="114" t="s">
        <v>207</v>
      </c>
    </row>
    <row r="17" spans="2:2">
      <c r="B17" s="114" t="s">
        <v>208</v>
      </c>
    </row>
    <row r="18" spans="2:2">
      <c r="B18" s="114" t="s">
        <v>209</v>
      </c>
    </row>
    <row r="19" spans="2:2">
      <c r="B19" s="114" t="s">
        <v>210</v>
      </c>
    </row>
    <row r="20" spans="2:2">
      <c r="B20" s="114" t="s">
        <v>211</v>
      </c>
    </row>
    <row r="21" spans="2:2">
      <c r="B21" s="114" t="s">
        <v>212</v>
      </c>
    </row>
    <row r="22" spans="2:2">
      <c r="B22" s="114" t="s">
        <v>213</v>
      </c>
    </row>
    <row r="23" spans="2:2">
      <c r="B23" s="114" t="s">
        <v>214</v>
      </c>
    </row>
    <row r="24" spans="2:2">
      <c r="B24" s="114" t="s">
        <v>215</v>
      </c>
    </row>
    <row r="25" spans="2:2">
      <c r="B25" s="114" t="s">
        <v>216</v>
      </c>
    </row>
    <row r="26" spans="2:2">
      <c r="B26" s="114" t="s">
        <v>217</v>
      </c>
    </row>
    <row r="27" spans="2:2">
      <c r="B27" s="114" t="s">
        <v>218</v>
      </c>
    </row>
    <row r="28" spans="2:2">
      <c r="B28" s="114" t="s">
        <v>219</v>
      </c>
    </row>
    <row r="29" spans="2:2">
      <c r="B29" s="114" t="s">
        <v>220</v>
      </c>
    </row>
    <row r="30" spans="2:2">
      <c r="B30" s="114" t="s">
        <v>221</v>
      </c>
    </row>
    <row r="31" spans="2:2">
      <c r="B31" s="114" t="s">
        <v>222</v>
      </c>
    </row>
    <row r="32" spans="2:2">
      <c r="B32" s="114" t="s">
        <v>223</v>
      </c>
    </row>
    <row r="33" spans="2:2">
      <c r="B33" s="114" t="s">
        <v>224</v>
      </c>
    </row>
    <row r="34" spans="2:2">
      <c r="B34" s="114" t="s">
        <v>225</v>
      </c>
    </row>
    <row r="35" spans="2:2">
      <c r="B35" s="114" t="s">
        <v>226</v>
      </c>
    </row>
    <row r="36" spans="2:2">
      <c r="B36" s="114" t="s">
        <v>227</v>
      </c>
    </row>
    <row r="37" spans="2:2">
      <c r="B37" s="114" t="s">
        <v>228</v>
      </c>
    </row>
    <row r="38" spans="2:2">
      <c r="B38" s="114" t="s">
        <v>229</v>
      </c>
    </row>
    <row r="39" spans="2:2">
      <c r="B39" s="114" t="s">
        <v>230</v>
      </c>
    </row>
    <row r="40" spans="2:2">
      <c r="B40" s="114" t="s">
        <v>231</v>
      </c>
    </row>
    <row r="41" spans="2:2">
      <c r="B41" s="114" t="s">
        <v>232</v>
      </c>
    </row>
    <row r="42" spans="2:2">
      <c r="B42" s="114" t="s">
        <v>233</v>
      </c>
    </row>
    <row r="43" spans="2:2">
      <c r="B43" s="114" t="s">
        <v>234</v>
      </c>
    </row>
    <row r="44" spans="2:2">
      <c r="B44" s="114" t="s">
        <v>235</v>
      </c>
    </row>
    <row r="45" spans="2:2">
      <c r="B45" s="114" t="s">
        <v>236</v>
      </c>
    </row>
    <row r="46" spans="2:2">
      <c r="B46" s="114" t="s">
        <v>237</v>
      </c>
    </row>
    <row r="47" spans="2:2">
      <c r="B47" s="114" t="s">
        <v>238</v>
      </c>
    </row>
    <row r="48" spans="2:2">
      <c r="B48" s="114" t="s">
        <v>239</v>
      </c>
    </row>
    <row r="49" spans="2:2">
      <c r="B49" s="114" t="s">
        <v>240</v>
      </c>
    </row>
    <row r="50" spans="2:2">
      <c r="B50" s="114" t="s">
        <v>241</v>
      </c>
    </row>
    <row r="51" spans="2:2">
      <c r="B51" s="114" t="s">
        <v>242</v>
      </c>
    </row>
    <row r="52" spans="2:2">
      <c r="B52" s="114" t="s">
        <v>243</v>
      </c>
    </row>
    <row r="53" spans="2:2">
      <c r="B53" s="114" t="s">
        <v>244</v>
      </c>
    </row>
    <row r="54" spans="2:2">
      <c r="B54" s="114" t="s">
        <v>245</v>
      </c>
    </row>
    <row r="55" spans="2:2">
      <c r="B55" s="114" t="s">
        <v>246</v>
      </c>
    </row>
    <row r="56" spans="2:2">
      <c r="B56" s="114" t="s">
        <v>247</v>
      </c>
    </row>
    <row r="57" spans="2:2">
      <c r="B57" s="114" t="s">
        <v>248</v>
      </c>
    </row>
    <row r="58" spans="2:2">
      <c r="B58" s="114" t="s">
        <v>249</v>
      </c>
    </row>
    <row r="59" spans="2:2">
      <c r="B59" s="114" t="s">
        <v>250</v>
      </c>
    </row>
    <row r="60" spans="2:2">
      <c r="B60" s="114" t="s">
        <v>251</v>
      </c>
    </row>
    <row r="61" spans="2:2">
      <c r="B61" s="114" t="s">
        <v>252</v>
      </c>
    </row>
    <row r="62" spans="2:2">
      <c r="B62" s="114" t="s">
        <v>253</v>
      </c>
    </row>
    <row r="63" spans="2:2">
      <c r="B63" s="114" t="s">
        <v>254</v>
      </c>
    </row>
    <row r="64" spans="2:2">
      <c r="B64" s="114" t="s">
        <v>255</v>
      </c>
    </row>
    <row r="65" spans="2:2">
      <c r="B65" s="114" t="s">
        <v>256</v>
      </c>
    </row>
    <row r="66" spans="2:2">
      <c r="B66" s="114" t="s">
        <v>257</v>
      </c>
    </row>
    <row r="67" spans="2:2">
      <c r="B67" s="114" t="s">
        <v>258</v>
      </c>
    </row>
  </sheetData>
  <mergeCells count="7">
    <mergeCell ref="A8:J8"/>
    <mergeCell ref="A1:D1"/>
    <mergeCell ref="A2:D2"/>
    <mergeCell ref="A3:D3"/>
    <mergeCell ref="A5:D5"/>
    <mergeCell ref="A6:D6"/>
    <mergeCell ref="A7:D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3"/>
  <sheetViews>
    <sheetView showGridLines="0" tabSelected="1" zoomScale="90" zoomScaleNormal="90" workbookViewId="0">
      <selection activeCell="F9" sqref="F9"/>
    </sheetView>
  </sheetViews>
  <sheetFormatPr baseColWidth="10" defaultColWidth="11.42578125" defaultRowHeight="15"/>
  <cols>
    <col min="1" max="1" width="11.42578125" style="2"/>
    <col min="2" max="2" width="79" style="2" customWidth="1"/>
    <col min="3" max="3" width="9.28515625" style="2" customWidth="1"/>
    <col min="4" max="4" width="79.7109375" style="2" bestFit="1" customWidth="1"/>
    <col min="5" max="16384" width="11.42578125" style="2"/>
  </cols>
  <sheetData>
    <row r="1" spans="1:10" ht="28.5">
      <c r="A1" s="263" t="s">
        <v>619</v>
      </c>
      <c r="B1" s="264"/>
      <c r="C1" s="264"/>
      <c r="D1" s="264"/>
      <c r="E1" s="205"/>
      <c r="F1" s="205"/>
      <c r="G1" s="205"/>
      <c r="H1" s="205"/>
      <c r="I1" s="205"/>
      <c r="J1" s="205"/>
    </row>
    <row r="2" spans="1:10" ht="21">
      <c r="A2" s="265" t="s">
        <v>620</v>
      </c>
      <c r="B2" s="266"/>
      <c r="C2" s="266"/>
      <c r="D2" s="266"/>
      <c r="E2" s="206"/>
      <c r="F2" s="206"/>
      <c r="G2" s="206"/>
      <c r="H2" s="206"/>
      <c r="I2" s="206"/>
      <c r="J2" s="206"/>
    </row>
    <row r="3" spans="1:10" ht="15.75">
      <c r="A3" s="267" t="s">
        <v>621</v>
      </c>
      <c r="B3" s="268"/>
      <c r="C3" s="268"/>
      <c r="D3" s="268"/>
      <c r="E3" s="207"/>
      <c r="F3" s="207"/>
      <c r="G3" s="207"/>
      <c r="H3" s="207"/>
      <c r="I3" s="207"/>
      <c r="J3" s="207"/>
    </row>
    <row r="4" spans="1:10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8.75">
      <c r="A5" s="244" t="s">
        <v>633</v>
      </c>
      <c r="B5" s="244"/>
      <c r="C5" s="244"/>
      <c r="D5" s="244"/>
      <c r="E5" s="208"/>
      <c r="F5" s="208"/>
      <c r="G5" s="208"/>
      <c r="H5" s="208"/>
      <c r="I5" s="208"/>
      <c r="J5" s="208"/>
    </row>
    <row r="6" spans="1:10" ht="18.75">
      <c r="A6" s="261" t="s">
        <v>637</v>
      </c>
      <c r="B6" s="261"/>
      <c r="C6" s="261"/>
      <c r="D6" s="261"/>
      <c r="E6" s="209"/>
      <c r="F6" s="209"/>
      <c r="G6" s="209"/>
      <c r="H6" s="209"/>
      <c r="I6" s="209"/>
      <c r="J6" s="209"/>
    </row>
    <row r="7" spans="1:10" ht="18.75">
      <c r="A7" s="261" t="s">
        <v>623</v>
      </c>
      <c r="B7" s="261"/>
      <c r="C7" s="261"/>
      <c r="D7" s="261"/>
      <c r="E7" s="209"/>
      <c r="F7" s="209"/>
      <c r="G7" s="209"/>
      <c r="H7" s="209"/>
      <c r="I7" s="209"/>
      <c r="J7" s="209"/>
    </row>
    <row r="8" spans="1:10">
      <c r="A8" s="262"/>
      <c r="B8" s="262"/>
      <c r="C8" s="262"/>
      <c r="D8" s="262"/>
      <c r="E8" s="262"/>
      <c r="F8" s="262"/>
      <c r="G8" s="262"/>
      <c r="H8" s="262"/>
      <c r="I8" s="262"/>
      <c r="J8" s="262"/>
    </row>
    <row r="9" spans="1:10">
      <c r="B9" s="269" t="s">
        <v>144</v>
      </c>
      <c r="C9" s="270"/>
      <c r="D9" s="270"/>
    </row>
    <row r="10" spans="1:10">
      <c r="B10" s="114" t="str">
        <f>+UPPER(B169)</f>
        <v>7001 - AYUNTAMIENTO DEL DISTRITO NACIONAL</v>
      </c>
      <c r="C10" s="115" t="str">
        <f t="shared" ref="C10:D10" si="0">+UPPER(C169)</f>
        <v/>
      </c>
      <c r="D10" s="114" t="str">
        <f t="shared" si="0"/>
        <v>7063 - AYUNTAMIENTO MUNICIPAL DE LAS SALINAS</v>
      </c>
    </row>
    <row r="11" spans="1:10">
      <c r="B11" s="114" t="str">
        <f t="shared" ref="B11:D26" si="1">+UPPER(B170)</f>
        <v>7002 - AYUNTAMIENTO MUNICIPAL DE ALTAMIRA</v>
      </c>
      <c r="C11" s="115" t="str">
        <f t="shared" si="1"/>
        <v/>
      </c>
      <c r="D11" s="114" t="str">
        <f t="shared" si="1"/>
        <v>7064 - AYUNTAMIENTO MUNICIPAL DE LAS GUARANAS</v>
      </c>
    </row>
    <row r="12" spans="1:10">
      <c r="B12" s="114" t="str">
        <f t="shared" si="1"/>
        <v>7003 - AYUNTAMIENTO MUNICIPAL DE ARENOSO</v>
      </c>
      <c r="C12" s="115" t="str">
        <f t="shared" si="1"/>
        <v/>
      </c>
      <c r="D12" s="114" t="str">
        <f t="shared" si="1"/>
        <v>7065 - AYUNTAMIENTO MUNICIPAL DE LAS MATAS DE FARFAN</v>
      </c>
    </row>
    <row r="13" spans="1:10">
      <c r="B13" s="114" t="str">
        <f t="shared" si="1"/>
        <v>7004 - AYUNTAMIENTO MUNICIPAL DE AZUA DE COMPOSTELA</v>
      </c>
      <c r="C13" s="115" t="str">
        <f t="shared" si="1"/>
        <v/>
      </c>
      <c r="D13" s="114" t="str">
        <f t="shared" si="1"/>
        <v>7066 - AYUNTAMIENTO MUNICIPAL DE LAS MATAS DE STA. CRUZ</v>
      </c>
    </row>
    <row r="14" spans="1:10">
      <c r="B14" s="114" t="str">
        <f t="shared" si="1"/>
        <v>7005 - AYUNTAMIENTO MUNICIPAL DE BAJOS DE HAINA</v>
      </c>
      <c r="C14" s="115" t="str">
        <f t="shared" si="1"/>
        <v/>
      </c>
      <c r="D14" s="114" t="str">
        <f t="shared" si="1"/>
        <v>7068 - AYUNTAMIENTO MUNICIPAL DE LAS TERRENAS</v>
      </c>
    </row>
    <row r="15" spans="1:10">
      <c r="B15" s="114" t="str">
        <f t="shared" si="1"/>
        <v>7006 - AYUNTAMIENTO MUNICIPAL DE BANI</v>
      </c>
      <c r="C15" s="115" t="str">
        <f t="shared" si="1"/>
        <v/>
      </c>
      <c r="D15" s="114" t="str">
        <f t="shared" si="1"/>
        <v>7069 - AYUNTAMIENTO MUNICIPAL DE LA ROMANA</v>
      </c>
    </row>
    <row r="16" spans="1:10">
      <c r="B16" s="114" t="str">
        <f t="shared" si="1"/>
        <v>7007 - AYUNTAMIENTO MUNICIPAL DE BANICA</v>
      </c>
      <c r="C16" s="115" t="str">
        <f t="shared" si="1"/>
        <v/>
      </c>
      <c r="D16" s="114" t="str">
        <f t="shared" si="1"/>
        <v>7070 - AYUNTAMIENTO MUNICIPAL DE LA VEGA</v>
      </c>
    </row>
    <row r="17" spans="2:4">
      <c r="B17" s="114" t="str">
        <f t="shared" si="1"/>
        <v>7008 - AYUNTAMIENTO MUNICIPAL DE SANTA CRUZ DE BARAHONA</v>
      </c>
      <c r="C17" s="115" t="str">
        <f t="shared" si="1"/>
        <v/>
      </c>
      <c r="D17" s="114" t="str">
        <f t="shared" si="1"/>
        <v>7071 - AYUNTAMIENTO MUNICIPAL DE LICEY AL MEDIO</v>
      </c>
    </row>
    <row r="18" spans="2:4">
      <c r="B18" s="114" t="str">
        <f t="shared" si="1"/>
        <v>7009 - AYUNTAMIENTO MUNICIPAL DE BAYAGUANA</v>
      </c>
      <c r="C18" s="115" t="str">
        <f t="shared" si="1"/>
        <v/>
      </c>
      <c r="D18" s="114" t="str">
        <f t="shared" si="1"/>
        <v>7072 - AYUNTAMIENTO MUNICIPAL DE LOMA DE CABRERA</v>
      </c>
    </row>
    <row r="19" spans="2:4">
      <c r="B19" s="114" t="str">
        <f t="shared" si="1"/>
        <v>7010 - AYUNTAMIENTO MUNICIPAL DE BOHECHIO</v>
      </c>
      <c r="C19" s="115" t="str">
        <f t="shared" si="1"/>
        <v/>
      </c>
      <c r="D19" s="114" t="str">
        <f t="shared" si="1"/>
        <v>7075 - AYUNTAMIENTO MUNICIPAL DE SAN JOSÉ DE LOS LLANOS</v>
      </c>
    </row>
    <row r="20" spans="2:4">
      <c r="B20" s="114" t="str">
        <f t="shared" si="1"/>
        <v>7011 - AYUNTAMIENTO MUNICIPAL DE CABRAL</v>
      </c>
      <c r="C20" s="115" t="str">
        <f t="shared" si="1"/>
        <v/>
      </c>
      <c r="D20" s="114" t="str">
        <f t="shared" si="1"/>
        <v>7076 - AYUNTAMIENTO MUNICIPAL DE LOS RIOS</v>
      </c>
    </row>
    <row r="21" spans="2:4">
      <c r="B21" s="114" t="str">
        <f t="shared" si="1"/>
        <v>7012 - AYUNTAMIENTO MUNICIPAL DE CABRERA</v>
      </c>
      <c r="C21" s="115" t="str">
        <f t="shared" si="1"/>
        <v/>
      </c>
      <c r="D21" s="114" t="str">
        <f t="shared" si="1"/>
        <v>7077 - AYUNTAMIENTO MUNICIPAL DE LUPERÓN</v>
      </c>
    </row>
    <row r="22" spans="2:4">
      <c r="B22" s="114" t="str">
        <f t="shared" si="1"/>
        <v>7013 - AYUNTAMIENTO MUNICIPAL DE CAMBITA GARABITOS</v>
      </c>
      <c r="C22" s="115" t="str">
        <f t="shared" si="1"/>
        <v/>
      </c>
      <c r="D22" s="114" t="str">
        <f t="shared" si="1"/>
        <v>7078 - AYUNTAMIENTO MUNICIPAL DE MAIMÓN (BONAO)</v>
      </c>
    </row>
    <row r="23" spans="2:4">
      <c r="B23" s="114" t="str">
        <f t="shared" si="1"/>
        <v>7014 - AYUNTAMIENTO MUNICIPAL DE CASTAÑUELAS</v>
      </c>
      <c r="C23" s="115" t="str">
        <f t="shared" si="1"/>
        <v/>
      </c>
      <c r="D23" s="114" t="str">
        <f t="shared" si="1"/>
        <v>7079 - AYUNTAMIENTO MUNICIPAL DE MELLA</v>
      </c>
    </row>
    <row r="24" spans="2:4">
      <c r="B24" s="114" t="str">
        <f t="shared" si="1"/>
        <v>7015 - AYUNTAMIENTO MUNICIPAL DE CASTILLO</v>
      </c>
      <c r="C24" s="115" t="str">
        <f t="shared" si="1"/>
        <v/>
      </c>
      <c r="D24" s="114" t="str">
        <f t="shared" si="1"/>
        <v>7080 - AYUNTAMIENTO MUNICIPAL DE MICHES</v>
      </c>
    </row>
    <row r="25" spans="2:4">
      <c r="B25" s="114" t="str">
        <f t="shared" si="1"/>
        <v>7016 - AYUNTAMIENTO MUNICIPAL DE CAYETANO GERMOSEN</v>
      </c>
      <c r="C25" s="115" t="str">
        <f t="shared" si="1"/>
        <v/>
      </c>
      <c r="D25" s="114" t="str">
        <f t="shared" si="1"/>
        <v>7081 - AYUNTAMIENTO MUNICIPAL DE MOCA</v>
      </c>
    </row>
    <row r="26" spans="2:4">
      <c r="B26" s="114" t="str">
        <f t="shared" si="1"/>
        <v>7017 - AYUNTAMIENTO MUNICIPAL DE CEVICOS</v>
      </c>
      <c r="C26" s="115" t="str">
        <f t="shared" si="1"/>
        <v/>
      </c>
      <c r="D26" s="114" t="str">
        <f t="shared" si="1"/>
        <v>7082 - AYUNTAMIENTO MUNICIPAL DE MONCIÓN</v>
      </c>
    </row>
    <row r="27" spans="2:4">
      <c r="B27" s="114" t="str">
        <f t="shared" ref="B27:D42" si="2">+UPPER(B186)</f>
        <v>7018 - AYUNTAMIENTO MUNICIPAL DE CONSUELO</v>
      </c>
      <c r="C27" s="115" t="str">
        <f t="shared" si="2"/>
        <v/>
      </c>
      <c r="D27" s="114" t="str">
        <f t="shared" si="2"/>
        <v>7083 - AYUNTAMIENTO MUNICIPAL DE MONSEÑOR NOUEL (BONAO)</v>
      </c>
    </row>
    <row r="28" spans="2:4">
      <c r="B28" s="114" t="str">
        <f t="shared" si="2"/>
        <v>7019 - AYUNTAMIENTO MUNICIPAL DE CONSTANZA</v>
      </c>
      <c r="C28" s="115" t="str">
        <f t="shared" si="2"/>
        <v/>
      </c>
      <c r="D28" s="114" t="str">
        <f t="shared" si="2"/>
        <v>7084 - AYUNTAMIENTO MUNICIPAL DE MONTECRISTY</v>
      </c>
    </row>
    <row r="29" spans="2:4">
      <c r="B29" s="114" t="str">
        <f t="shared" si="2"/>
        <v>7020 - AYUNTAMIENTO MUNICIPAL DE COTUI</v>
      </c>
      <c r="C29" s="115" t="str">
        <f t="shared" si="2"/>
        <v/>
      </c>
      <c r="D29" s="114" t="str">
        <f t="shared" si="2"/>
        <v>7086 - AYUNTAMIENTO MUNICIPAL DE NAGUA</v>
      </c>
    </row>
    <row r="30" spans="2:4">
      <c r="B30" s="114" t="str">
        <f t="shared" si="2"/>
        <v>7021 - AYUNTAMIENTO MUNICIPAL DE SANTO DOMINGO ESTE</v>
      </c>
      <c r="C30" s="115" t="str">
        <f t="shared" si="2"/>
        <v/>
      </c>
      <c r="D30" s="114" t="str">
        <f t="shared" si="2"/>
        <v>7087 - AYUNTAMIENTO MUNICIPAL DE NEYBA</v>
      </c>
    </row>
    <row r="31" spans="2:4">
      <c r="B31" s="114" t="str">
        <f t="shared" si="2"/>
        <v>7022 - AYUNTAMIENTO MUNICIPAL DE DAJABÓN</v>
      </c>
      <c r="C31" s="115" t="str">
        <f t="shared" si="2"/>
        <v/>
      </c>
      <c r="D31" s="114" t="str">
        <f t="shared" si="2"/>
        <v>7088 - AYUNTAMIENTO MUNICIPAL DE NIZAO</v>
      </c>
    </row>
    <row r="32" spans="2:4">
      <c r="B32" s="114" t="str">
        <f t="shared" si="2"/>
        <v>7023 - AYUNTAMIENTO MUNICIPAL DE BOCA CHICA</v>
      </c>
      <c r="C32" s="115" t="str">
        <f t="shared" si="2"/>
        <v/>
      </c>
      <c r="D32" s="114" t="str">
        <f t="shared" si="2"/>
        <v>7089 - AYUNTAMIENTO MUNICIPAL DE OVIEDO</v>
      </c>
    </row>
    <row r="33" spans="2:4">
      <c r="B33" s="114" t="str">
        <f t="shared" si="2"/>
        <v>7024 - AYUNTAMIENTO MUNICIPAL DE DUVERGE</v>
      </c>
      <c r="C33" s="115" t="str">
        <f t="shared" si="2"/>
        <v/>
      </c>
      <c r="D33" s="114" t="str">
        <f t="shared" si="2"/>
        <v>7090 - AYUNTAMIENTO MUNICIPAL DE PADRE LAS CASAS</v>
      </c>
    </row>
    <row r="34" spans="2:4">
      <c r="B34" s="114" t="str">
        <f t="shared" si="2"/>
        <v>7025 - AYUNTAMIENTO MUNICIPAL EL CERCADO</v>
      </c>
      <c r="C34" s="115" t="str">
        <f t="shared" si="2"/>
        <v/>
      </c>
      <c r="D34" s="114" t="str">
        <f t="shared" si="2"/>
        <v>7091 - AYUNTAMIENTO MUNICIPAL DE PARAÍSO</v>
      </c>
    </row>
    <row r="35" spans="2:4">
      <c r="B35" s="114" t="str">
        <f t="shared" si="2"/>
        <v>7026 - AYUNTAMIENTO MUNICIPAL EL FACTOR</v>
      </c>
      <c r="C35" s="115" t="str">
        <f t="shared" si="2"/>
        <v/>
      </c>
      <c r="D35" s="114" t="str">
        <f t="shared" si="2"/>
        <v>7092 - AYUNTAMIENTO MUNICIPAL DE PARTIDO</v>
      </c>
    </row>
    <row r="36" spans="2:4">
      <c r="B36" s="114" t="str">
        <f t="shared" si="2"/>
        <v>7027 - AYUNTAMIENTO MUNICIPAL EL LLANO</v>
      </c>
      <c r="C36" s="115" t="str">
        <f t="shared" si="2"/>
        <v/>
      </c>
      <c r="D36" s="114" t="str">
        <f t="shared" si="2"/>
        <v>7093 - AYUNTAMIENTO MUNICIPAL DE PEDERNALES</v>
      </c>
    </row>
    <row r="37" spans="2:4">
      <c r="B37" s="114" t="str">
        <f t="shared" si="2"/>
        <v>7030 - AYUNTAMIENTO MUNICIPAL DE COMENDADOR</v>
      </c>
      <c r="C37" s="115" t="str">
        <f t="shared" si="2"/>
        <v/>
      </c>
      <c r="D37" s="114" t="str">
        <f t="shared" si="2"/>
        <v>7094 - JUNTA DE DISTRITO MUNICIPAL DE PEDRO GARCÍA</v>
      </c>
    </row>
    <row r="38" spans="2:4">
      <c r="B38" s="114" t="str">
        <f t="shared" si="2"/>
        <v>7032 - AYUNTAMIENTO MUNICIPAL DE ENRIQUILLO</v>
      </c>
      <c r="C38" s="115" t="str">
        <f t="shared" si="2"/>
        <v/>
      </c>
      <c r="D38" s="114" t="str">
        <f t="shared" si="2"/>
        <v>7095 - AYUNTAMIENTO MUNICIPAL DE PEDRO SANTANA</v>
      </c>
    </row>
    <row r="39" spans="2:4">
      <c r="B39" s="114" t="str">
        <f t="shared" si="2"/>
        <v>7033 - AYUNTAMIENTO MUNICIPAL DE ESPERANZA</v>
      </c>
      <c r="C39" s="115" t="str">
        <f t="shared" si="2"/>
        <v/>
      </c>
      <c r="D39" s="114" t="str">
        <f t="shared" si="2"/>
        <v>7096 - AYUNTAMIENTO MUNICIPAL DE PEPILLO SALCEDO</v>
      </c>
    </row>
    <row r="40" spans="2:4">
      <c r="B40" s="114" t="str">
        <f t="shared" si="2"/>
        <v>7034 - AYUNTAMIENTO MUNICIPAL DE ESTEBANIA</v>
      </c>
      <c r="C40" s="115" t="str">
        <f t="shared" si="2"/>
        <v/>
      </c>
      <c r="D40" s="114" t="str">
        <f t="shared" si="2"/>
        <v>7097 - AYUNTAMIENTO MUNICIPAL DE PERALTA</v>
      </c>
    </row>
    <row r="41" spans="2:4">
      <c r="B41" s="114" t="str">
        <f t="shared" si="2"/>
        <v>7035 - AYUNTAMIENTO MUNICIPAL DE FANTINO</v>
      </c>
      <c r="C41" s="115" t="str">
        <f t="shared" si="2"/>
        <v/>
      </c>
      <c r="D41" s="114" t="str">
        <f t="shared" si="2"/>
        <v>7098 - AYUNTAMIENTO MUNICIPAL DE PIMENTEL</v>
      </c>
    </row>
    <row r="42" spans="2:4">
      <c r="B42" s="114" t="str">
        <f t="shared" si="2"/>
        <v>7036 - AYUNTAMIENTO MUNICIPAL DE SANTO DOMINGO NORTE</v>
      </c>
      <c r="C42" s="115" t="str">
        <f t="shared" si="2"/>
        <v/>
      </c>
      <c r="D42" s="114" t="str">
        <f t="shared" si="2"/>
        <v>7099 - AYUNTAMIENTO MUNICIPAL DE PIEDRA BLANCA</v>
      </c>
    </row>
    <row r="43" spans="2:4">
      <c r="B43" s="114" t="str">
        <f t="shared" ref="B43:D58" si="3">+UPPER(B202)</f>
        <v>7037 - AYUNTAMIENTO MUNICIPAL DE GALVAN</v>
      </c>
      <c r="C43" s="115" t="str">
        <f t="shared" si="3"/>
        <v/>
      </c>
      <c r="D43" s="114" t="str">
        <f t="shared" si="3"/>
        <v>7100 - AYUNTAMIENTO MUNICIPAL DE POLO</v>
      </c>
    </row>
    <row r="44" spans="2:4">
      <c r="B44" s="114" t="str">
        <f t="shared" si="3"/>
        <v>7041 - AYUNTAMIENTO MUNICIPAL DE GUAYMATE</v>
      </c>
      <c r="C44" s="115" t="str">
        <f t="shared" si="3"/>
        <v/>
      </c>
      <c r="D44" s="114" t="str">
        <f t="shared" si="3"/>
        <v>7101 - AYUNTAMIENTO MUNICIPAL DE POSTRER RÍO</v>
      </c>
    </row>
    <row r="45" spans="2:4">
      <c r="B45" s="114" t="str">
        <f t="shared" si="3"/>
        <v>7042 - AYUNTAMIENTO MUNICIPAL DE GUAYUBIN</v>
      </c>
      <c r="C45" s="115" t="str">
        <f t="shared" si="3"/>
        <v/>
      </c>
      <c r="D45" s="114" t="str">
        <f t="shared" si="3"/>
        <v>7102 - AYUNTAMIENTO MUNICIPAL DE SAN FELIPE DE PUERTO PLATA</v>
      </c>
    </row>
    <row r="46" spans="2:4">
      <c r="B46" s="114" t="str">
        <f t="shared" si="3"/>
        <v>7043 - AYUNTAMIENTO MUNICIPAL DE HATO MAYOR DEL REY</v>
      </c>
      <c r="C46" s="115" t="str">
        <f t="shared" si="3"/>
        <v/>
      </c>
      <c r="D46" s="114" t="str">
        <f t="shared" si="3"/>
        <v>7105 - AYUNTAMIENTO MUNICIPAL DE RESTAURACIÓN</v>
      </c>
    </row>
    <row r="47" spans="2:4">
      <c r="B47" s="114" t="str">
        <f t="shared" si="3"/>
        <v>7044 - AYUNTAMIENTO MUNICIPAL DE SALVALEÓN DE HIGUEY</v>
      </c>
      <c r="C47" s="115" t="str">
        <f t="shared" si="3"/>
        <v/>
      </c>
      <c r="D47" s="114" t="str">
        <f t="shared" si="3"/>
        <v>7106 - AYUNTAMIENTO MUNICIPAL DE RÍO SAN JUAN</v>
      </c>
    </row>
    <row r="48" spans="2:4">
      <c r="B48" s="114" t="str">
        <f t="shared" si="3"/>
        <v>7045 - AYUNTAMIENTO MUNICIPAL DE HONDO VALLE</v>
      </c>
      <c r="C48" s="115" t="str">
        <f t="shared" si="3"/>
        <v/>
      </c>
      <c r="D48" s="114" t="str">
        <f t="shared" si="3"/>
        <v>7107 - AYUNTAMIENTO MUNICIPAL DE SABANA DE LA MAR</v>
      </c>
    </row>
    <row r="49" spans="2:4">
      <c r="B49" s="114" t="str">
        <f t="shared" si="3"/>
        <v>7047 - AYUNTAMIENTO MUNICIPAL DE IMBERT</v>
      </c>
      <c r="C49" s="115" t="str">
        <f t="shared" si="3"/>
        <v/>
      </c>
      <c r="D49" s="114" t="str">
        <f t="shared" si="3"/>
        <v>7108 - AYUNTAMIENTO MUNICIPAL DE SABANA GDE. DE BOYÁ</v>
      </c>
    </row>
    <row r="50" spans="2:4">
      <c r="B50" s="114" t="str">
        <f t="shared" si="3"/>
        <v>7048 - AYUNTAMIENTO MUNICIPAL DE JAMAO AL NORTE</v>
      </c>
      <c r="C50" s="115" t="str">
        <f t="shared" si="3"/>
        <v/>
      </c>
      <c r="D50" s="114" t="str">
        <f t="shared" si="3"/>
        <v>7109 - AYUNTAMIENTO MUNICIPAL DE SABANA GDE. DE PALENQUE</v>
      </c>
    </row>
    <row r="51" spans="2:4">
      <c r="B51" s="114" t="str">
        <f t="shared" si="3"/>
        <v>7049 - AYUNTAMIENTO MUNICIPAL DE JÁNICO</v>
      </c>
      <c r="C51" s="115" t="str">
        <f t="shared" si="3"/>
        <v/>
      </c>
      <c r="D51" s="114" t="str">
        <f t="shared" si="3"/>
        <v>7110 - AYUNTAMIENTO MUNICIPAL DE SABANA IGLESIA</v>
      </c>
    </row>
    <row r="52" spans="2:4">
      <c r="B52" s="114" t="str">
        <f t="shared" si="3"/>
        <v>7050 - AYUNTAMIENTO MUNICIPAL DE JARABACOA</v>
      </c>
      <c r="C52" s="115" t="str">
        <f t="shared" si="3"/>
        <v/>
      </c>
      <c r="D52" s="114" t="str">
        <f t="shared" si="3"/>
        <v>7111 - AYUNTAMIENTO MUNICIPAL DE SABANA LARGA (SAN JOSÉ DE OCOA)</v>
      </c>
    </row>
    <row r="53" spans="2:4">
      <c r="B53" s="114" t="str">
        <f t="shared" si="3"/>
        <v>7051 - AYUNTAMIENTO MUNICIPAL DE JIMA ABAJO</v>
      </c>
      <c r="C53" s="115" t="str">
        <f t="shared" si="3"/>
        <v/>
      </c>
      <c r="D53" s="114" t="str">
        <f t="shared" si="3"/>
        <v>7112 - AYUNTAMIENTO MUNICIPAL DE SABANA YEGUA</v>
      </c>
    </row>
    <row r="54" spans="2:4">
      <c r="B54" s="114" t="str">
        <f t="shared" si="3"/>
        <v>7052 - AYUNTAMIENTO MUNICIPAL DE JIMANÍ</v>
      </c>
      <c r="C54" s="115" t="str">
        <f t="shared" si="3"/>
        <v/>
      </c>
      <c r="D54" s="114" t="str">
        <f t="shared" si="3"/>
        <v>7113 - AYUNTAMIENTO MUNICIPAL DE SALCEDO</v>
      </c>
    </row>
    <row r="55" spans="2:4">
      <c r="B55" s="114" t="str">
        <f t="shared" si="3"/>
        <v>7054 - AYUNTAMIENTO MUNICIPAL DE JUAN DE HERRERA</v>
      </c>
      <c r="C55" s="115" t="str">
        <f t="shared" si="3"/>
        <v/>
      </c>
      <c r="D55" s="114" t="str">
        <f t="shared" si="3"/>
        <v>7114 - AYUNTAMIENTO MUNICIPAL DE SANTA BÁRBARA DE SAMANÁ</v>
      </c>
    </row>
    <row r="56" spans="2:4">
      <c r="B56" s="114" t="str">
        <f t="shared" si="3"/>
        <v>7056 - AYUNTAMIENTO MUNICIPAL DE LA DESCUBIERTA</v>
      </c>
      <c r="C56" s="115" t="str">
        <f t="shared" si="3"/>
        <v/>
      </c>
      <c r="D56" s="114" t="str">
        <f t="shared" si="3"/>
        <v>7115 - AYUNTAMIENTO MUNICIPAL DE SÁNCHEZ</v>
      </c>
    </row>
    <row r="57" spans="2:4">
      <c r="B57" s="114" t="str">
        <f t="shared" si="3"/>
        <v>7060 - JUNTA DE DISTRITO MUNICIPAL DE LA OTRA BANDA</v>
      </c>
      <c r="C57" s="115" t="str">
        <f t="shared" si="3"/>
        <v/>
      </c>
      <c r="D57" s="114" t="str">
        <f t="shared" si="3"/>
        <v>7116 - AYUNTAMIENTO MUNICIPAL DE SAN CRISTÓBAL</v>
      </c>
    </row>
    <row r="58" spans="2:4">
      <c r="B58" s="114" t="str">
        <f t="shared" si="3"/>
        <v>7061 - AYUNTAMIENTO MUNICIPAL DE LOS CACAOS</v>
      </c>
      <c r="C58" s="115" t="str">
        <f t="shared" si="3"/>
        <v/>
      </c>
      <c r="D58" s="114" t="str">
        <f t="shared" si="3"/>
        <v>7117 - AYUNTAMIENTO MUNICIPAL DE SAN FRANCISCO DE MACORÍS</v>
      </c>
    </row>
    <row r="59" spans="2:4">
      <c r="B59" s="114" t="str">
        <f t="shared" ref="B59:D59" si="4">+UPPER(B218)</f>
        <v>7062 - AYUNTAMIENTO MUNICIPAL DE LAS CHARCAS</v>
      </c>
      <c r="C59" s="115" t="str">
        <f t="shared" si="4"/>
        <v/>
      </c>
      <c r="D59" s="114" t="str">
        <f t="shared" si="4"/>
        <v>7118 - AYUNTAMIENTO MUNICIPAL DE SAN GREGORIO DE NIGUA</v>
      </c>
    </row>
    <row r="60" spans="2:4">
      <c r="B60" s="8"/>
      <c r="C60" s="8"/>
      <c r="D60" s="8"/>
    </row>
    <row r="61" spans="2:4">
      <c r="B61" s="8"/>
      <c r="C61" s="8"/>
      <c r="D61" s="8"/>
    </row>
    <row r="62" spans="2:4">
      <c r="B62" s="8"/>
      <c r="C62" s="8"/>
      <c r="D62" s="8"/>
    </row>
    <row r="63" spans="2:4">
      <c r="B63" s="8"/>
      <c r="C63" s="8"/>
      <c r="D63" s="8"/>
    </row>
    <row r="64" spans="2:4">
      <c r="B64" s="269" t="s">
        <v>144</v>
      </c>
      <c r="C64" s="270"/>
      <c r="D64" s="270"/>
    </row>
    <row r="65" spans="2:4">
      <c r="B65" s="114" t="str">
        <f t="shared" ref="B65:D80" si="5">+UPPER(B224)</f>
        <v>7120 - AYUNTAMIENTO MUNICIPAL DE SAN JOSÉ DE LAS MATAS</v>
      </c>
      <c r="C65" s="116"/>
      <c r="D65" s="114" t="str">
        <f t="shared" si="5"/>
        <v>7201 - JUNTA DE DISTRITO MUNICIPAL EL POZO</v>
      </c>
    </row>
    <row r="66" spans="2:4">
      <c r="B66" s="114" t="str">
        <f t="shared" si="5"/>
        <v>7121 - AYUNTAMIENTO MUNICIPAL DE SAN JOSÉ DE OCOA</v>
      </c>
      <c r="C66" s="116"/>
      <c r="D66" s="114" t="str">
        <f t="shared" si="5"/>
        <v>7203 - JUNTA DE DISTRITO MUNICIPAL EL PUERTO</v>
      </c>
    </row>
    <row r="67" spans="2:4">
      <c r="B67" s="114" t="str">
        <f t="shared" si="5"/>
        <v>7122 - AYUNTAMIENTO MUNICIPAL DE SAN JUAN DE LA MAGUANA</v>
      </c>
      <c r="C67" s="116"/>
      <c r="D67" s="114" t="str">
        <f t="shared" si="5"/>
        <v>7204 - JUNTA DE DISTRITO MUNICIPAL EL RANCHITO</v>
      </c>
    </row>
    <row r="68" spans="2:4">
      <c r="B68" s="114" t="str">
        <f t="shared" si="5"/>
        <v>7124 - AYUNTAMIENTO MUNICIPAL DE SANTIAGO DE LOS CABALLEROS</v>
      </c>
      <c r="C68" s="116"/>
      <c r="D68" s="114" t="str">
        <f t="shared" si="5"/>
        <v>7207 - JUNTA DE DISTRITO MUNICIPAL EL RUBIO</v>
      </c>
    </row>
    <row r="69" spans="2:4">
      <c r="B69" s="114" t="str">
        <f t="shared" si="5"/>
        <v>7125 - AYUNTAMIENTO MUNICIPAL DE SAN RAFAEL DEL YUMA</v>
      </c>
      <c r="C69" s="116"/>
      <c r="D69" s="114" t="str">
        <f t="shared" si="5"/>
        <v>7208 - JUNTA DE DISTRITO MUNICIPAL EL YAQUE</v>
      </c>
    </row>
    <row r="70" spans="2:4">
      <c r="B70" s="114" t="str">
        <f t="shared" si="5"/>
        <v>7129 - AYUNTAMIENTO MUNICIPAL DE TAMAYO</v>
      </c>
      <c r="C70" s="116"/>
      <c r="D70" s="114" t="str">
        <f t="shared" si="5"/>
        <v>7209 - JUNTA DE DISTRITO MUNICIPAL DE ESTERO HONDO</v>
      </c>
    </row>
    <row r="71" spans="2:4">
      <c r="B71" s="114" t="str">
        <f t="shared" si="5"/>
        <v>7130 - AYUNTAMIENTO MUNICIPAL DE TAMBORIL</v>
      </c>
      <c r="C71" s="116"/>
      <c r="D71" s="114" t="str">
        <f t="shared" si="5"/>
        <v>7210 - JUNTA DE DISTRITO MUNICIPAL DE FONDO NEGRO</v>
      </c>
    </row>
    <row r="72" spans="2:4">
      <c r="B72" s="114" t="str">
        <f t="shared" si="5"/>
        <v>7131 - AYUNTAMIENTO MUNICIPAL DE TENARES</v>
      </c>
      <c r="C72" s="116"/>
      <c r="D72" s="114" t="str">
        <f t="shared" si="5"/>
        <v>7211 - AYUNTAMIENTO MUNICIPAL DE FUNDACIÓN</v>
      </c>
    </row>
    <row r="73" spans="2:4">
      <c r="B73" s="114" t="str">
        <f t="shared" si="5"/>
        <v>7133 - AYUNTAMIENTO MUNICIPAL DE SANTA CRUZ DE MAO</v>
      </c>
      <c r="C73" s="116"/>
      <c r="D73" s="114" t="str">
        <f t="shared" si="5"/>
        <v>7212 - JUNTA DE DISTRITO MUNICIPAL DE GANADERO</v>
      </c>
    </row>
    <row r="74" spans="2:4">
      <c r="B74" s="114" t="str">
        <f t="shared" si="5"/>
        <v>7135 - AYUNTAMIENTO MUNICIPAL DE VICENTE NOBLE</v>
      </c>
      <c r="C74" s="116"/>
      <c r="D74" s="114" t="str">
        <f t="shared" si="5"/>
        <v>7213 - JUNTA DE DISTRITO MUNICIPAL DE GAUTIER</v>
      </c>
    </row>
    <row r="75" spans="2:4">
      <c r="B75" s="114" t="str">
        <f t="shared" si="5"/>
        <v>7136 - AYUNTAMIENTO MUNICIPAL DE VILLA ALTAGRACIA</v>
      </c>
      <c r="C75" s="116"/>
      <c r="D75" s="114" t="str">
        <f t="shared" si="5"/>
        <v>7214 - JUNTA DE DISTRITO MUNICIPAL DE GONZALO</v>
      </c>
    </row>
    <row r="76" spans="2:4">
      <c r="B76" s="114" t="str">
        <f t="shared" si="5"/>
        <v>7137 - AYUNTAMIENTO MUNICIPAL DE VILLA BISONÓ</v>
      </c>
      <c r="C76" s="116"/>
      <c r="D76" s="114" t="str">
        <f t="shared" si="5"/>
        <v>7216 - JUNTA DE DISTRITO MUNICIPAL DE GUAYABAL (POSTRER RÍO)</v>
      </c>
    </row>
    <row r="77" spans="2:4">
      <c r="B77" s="114" t="str">
        <f t="shared" si="5"/>
        <v>7140 - AYUNTAMIENTO MUNICIPAL DE VILLA JARAGUA</v>
      </c>
      <c r="C77" s="116"/>
      <c r="D77" s="114" t="str">
        <f t="shared" si="5"/>
        <v>7218 - AYUNTAMIENTO MUNICIPAL DE GUERRA</v>
      </c>
    </row>
    <row r="78" spans="2:4">
      <c r="B78" s="114" t="str">
        <f t="shared" si="5"/>
        <v>7141 - AYUNTAMIENTO MUNICIPAL DE VILLA RIVA</v>
      </c>
      <c r="C78" s="116"/>
      <c r="D78" s="114" t="str">
        <f t="shared" si="5"/>
        <v>7220 - JUNTA DE DISTRITO MUNICIPAL DE HATO DAMAS</v>
      </c>
    </row>
    <row r="79" spans="2:4">
      <c r="B79" s="114" t="str">
        <f t="shared" si="5"/>
        <v>7142 - AYUNTAMIENTO MUNICIPAL DE VILLA TAPIA</v>
      </c>
      <c r="C79" s="116"/>
      <c r="D79" s="114" t="str">
        <f t="shared" si="5"/>
        <v>7221 - JUNTA DE DISTRITO MUNICIPAL DE HATO DEL PADRE</v>
      </c>
    </row>
    <row r="80" spans="2:4">
      <c r="B80" s="114" t="str">
        <f t="shared" si="5"/>
        <v>7144 - AYUNTAMIENTO MUNICIPAL DE YAGUATE</v>
      </c>
      <c r="C80" s="116"/>
      <c r="D80" s="114" t="str">
        <f t="shared" si="5"/>
        <v>7222 - JUNTA DE DISTRITO MUNICIPAL DE HATO DEL YAQUE</v>
      </c>
    </row>
    <row r="81" spans="2:4">
      <c r="B81" s="114" t="str">
        <f t="shared" ref="B81:B96" si="6">+UPPER(B240)</f>
        <v>7145 - AYUNTAMIENTO MUNICIPAL DE YAMASÁ</v>
      </c>
      <c r="C81" s="116"/>
      <c r="D81" s="114" t="str">
        <f t="shared" ref="D81:D114" si="7">+UPPER(D240)</f>
        <v>7223 - JUNTA DE DISTRITO MUNICIPAL DE HATO VIEJO</v>
      </c>
    </row>
    <row r="82" spans="2:4">
      <c r="B82" s="114" t="str">
        <f t="shared" si="6"/>
        <v>7146 - AYUNTAMIENTO MUNICIPAL DE PUEBLO VIEJO</v>
      </c>
      <c r="C82" s="116"/>
      <c r="D82" s="114" t="str">
        <f t="shared" si="7"/>
        <v>7224 - JUNTA DE DISTRITO MUNICIPAL DE JAIBÓN (LAGUNA SALADA)</v>
      </c>
    </row>
    <row r="83" spans="2:4">
      <c r="B83" s="114" t="str">
        <f t="shared" si="6"/>
        <v>7148 - AYUNTAMIENTO MUNICIPAL DE RANCHO ARRIBA</v>
      </c>
      <c r="C83" s="116"/>
      <c r="D83" s="114" t="str">
        <f t="shared" si="7"/>
        <v>7225 - JUNTA DE DISTRITO MUNICIPAL DE JAIBÓN (PUEBLO NUEVO)</v>
      </c>
    </row>
    <row r="84" spans="2:4">
      <c r="B84" s="114" t="str">
        <f t="shared" si="6"/>
        <v>7149 - AYUNTAMIENTO MUNICIPAL DE PERALVILLO</v>
      </c>
      <c r="C84" s="116"/>
      <c r="D84" s="114" t="str">
        <f t="shared" si="7"/>
        <v>7226 - JUNTA DE DISTRITO MUNICIPAL DE JAMAO AFUERA</v>
      </c>
    </row>
    <row r="85" spans="2:4">
      <c r="B85" s="114" t="str">
        <f t="shared" si="6"/>
        <v>7150 - AYUNTAMIENTO MUNICIPAL DE MATANZAS</v>
      </c>
      <c r="C85" s="116"/>
      <c r="D85" s="114" t="str">
        <f t="shared" si="7"/>
        <v>7227 - AYUNTAMIENTO MUNICIPAL DE JAQUIMEYES</v>
      </c>
    </row>
    <row r="86" spans="2:4">
      <c r="B86" s="114" t="str">
        <f t="shared" si="6"/>
        <v>7151 - JUNTA DE DISTRITO MUNICIPAL DE VILLA FUNDACIÓN</v>
      </c>
      <c r="C86" s="116"/>
      <c r="D86" s="114" t="str">
        <f t="shared" si="7"/>
        <v>7228 - JUNTA DE DISTRITO MUNICIPAL DE JICOMÉ</v>
      </c>
    </row>
    <row r="87" spans="2:4">
      <c r="B87" s="114" t="str">
        <f t="shared" si="6"/>
        <v>7152 - JUNTA DE DISTRITO MUNICIPAL DE SABANA BUEY</v>
      </c>
      <c r="C87" s="116"/>
      <c r="D87" s="114" t="str">
        <f t="shared" si="7"/>
        <v>7229 - JUNTA DE DISTRITO MUNICIPAL DE JOBA ARRIBA</v>
      </c>
    </row>
    <row r="88" spans="2:4">
      <c r="B88" s="114" t="str">
        <f t="shared" si="6"/>
        <v>7153 - JUNTA DE DISTRITO MUNICIPAL DE BAITOA</v>
      </c>
      <c r="C88" s="116"/>
      <c r="D88" s="114" t="str">
        <f t="shared" si="7"/>
        <v>7230 - JUNTA DE DISTRITO MUNICIPAL DE JOSÉ FRANCISCO PEÑA GÓMEZ</v>
      </c>
    </row>
    <row r="89" spans="2:4">
      <c r="B89" s="114" t="str">
        <f t="shared" si="6"/>
        <v>7154 - JUNTA DE DISTRITO MUNICIPAL DE LA CIÉNAGA (SAN JOSÉ DE OCOA)</v>
      </c>
      <c r="C89" s="116"/>
      <c r="D89" s="114" t="str">
        <f t="shared" si="7"/>
        <v>7231 - JUNTA DE DISTRITO MUNICIPAL DE JUAN ADRIÁN</v>
      </c>
    </row>
    <row r="90" spans="2:4">
      <c r="B90" s="114" t="str">
        <f t="shared" si="6"/>
        <v>7159 - JUNTA DE DISTRITO MUNICIPAL DE AMINA</v>
      </c>
      <c r="C90" s="116"/>
      <c r="D90" s="114" t="str">
        <f t="shared" si="7"/>
        <v>7232 - JUNTA DE DISTRITO MUNICIPAL DE JUAN LÓPEZ</v>
      </c>
    </row>
    <row r="91" spans="2:4">
      <c r="B91" s="114" t="str">
        <f t="shared" si="6"/>
        <v>7162 - JUNTA DE DISTRITO MUNICIPAL DE ARROYO CANO</v>
      </c>
      <c r="C91" s="116"/>
      <c r="D91" s="114" t="str">
        <f t="shared" si="7"/>
        <v>7234 - JUNTA DE DISTRITO MUNICIPAL DE JUMA BEJUCAL</v>
      </c>
    </row>
    <row r="92" spans="2:4">
      <c r="B92" s="114" t="str">
        <f t="shared" si="6"/>
        <v>7164 - JUNTA DE DISTRITO MUNICIPAL DE ARROYO SALADO</v>
      </c>
      <c r="C92" s="116"/>
      <c r="D92" s="114" t="str">
        <f t="shared" si="7"/>
        <v>7235 - JUNTA DE DISTRITO MUNICIPAL DE JUNCALITO</v>
      </c>
    </row>
    <row r="93" spans="2:4">
      <c r="B93" s="114" t="str">
        <f t="shared" si="6"/>
        <v>7165 - JUNTA DE DISTRITO MUNICIPAL DE BAORUCO</v>
      </c>
      <c r="C93" s="116"/>
      <c r="D93" s="114" t="str">
        <f t="shared" si="7"/>
        <v>7236 - JUNTA DE DISTRITO MUNICIPAL DE LA BIJA</v>
      </c>
    </row>
    <row r="94" spans="2:4">
      <c r="B94" s="114" t="str">
        <f t="shared" si="6"/>
        <v>7168 - JUNTA DE DISTRITO MUNICIPAL DE BAYAHIBE</v>
      </c>
      <c r="C94" s="116"/>
      <c r="D94" s="114" t="str">
        <f t="shared" si="7"/>
        <v>7238 - JUNTA DE DISTRITO MUNICIPAL DE LA CANELA</v>
      </c>
    </row>
    <row r="95" spans="2:4">
      <c r="B95" s="114" t="str">
        <f t="shared" si="6"/>
        <v>7169 - JUNTA DE DISTRITO MUNICIPAL DE BELLOSO</v>
      </c>
      <c r="C95" s="116"/>
      <c r="D95" s="114" t="str">
        <f t="shared" si="7"/>
        <v>7239 - JUNTA DE DISTRITO MUNICIPAL DE LA CAYA</v>
      </c>
    </row>
    <row r="96" spans="2:4">
      <c r="B96" s="114" t="str">
        <f t="shared" si="6"/>
        <v>7170 - JUNTA DE DISTRITO MUNICIPAL DE BLANCO</v>
      </c>
      <c r="C96" s="116"/>
      <c r="D96" s="114" t="str">
        <f t="shared" si="7"/>
        <v>7240 - AYUNTAMIENTO MUNICIPAL DE LA CIÉNAGA (BARAHONA)</v>
      </c>
    </row>
    <row r="97" spans="2:4">
      <c r="B97" s="114" t="str">
        <f t="shared" ref="B97:B112" si="8">+UPPER(B256)</f>
        <v>7171 - JUNTA DE DISTRITO MUNICIPAL DE BOCA DE CACHÓN</v>
      </c>
      <c r="C97" s="116"/>
      <c r="D97" s="114" t="str">
        <f t="shared" si="7"/>
        <v>7241 - JUNTA DE DISTRITO MUNICIPAL DE LA COLONIA</v>
      </c>
    </row>
    <row r="98" spans="2:4">
      <c r="B98" s="114" t="str">
        <f t="shared" si="8"/>
        <v>7172 - JUNTA DE DISTRITO MUNICIPAL DE BOCA DE YUMA</v>
      </c>
      <c r="C98" s="116"/>
      <c r="D98" s="114" t="str">
        <f t="shared" si="7"/>
        <v>7242 - JUNTA DE DISTRITO MUNICIPAL DE LA CUCHILLA</v>
      </c>
    </row>
    <row r="99" spans="2:4">
      <c r="B99" s="114" t="str">
        <f t="shared" si="8"/>
        <v>7174 - JUNTA DE DISTRITO MUNICIPAL DE BUENA VISTA</v>
      </c>
      <c r="C99" s="116"/>
      <c r="D99" s="114" t="str">
        <f t="shared" si="7"/>
        <v>7243 - JUNTA DE DISTRITO MUNICIPAL DE LA CUESTA</v>
      </c>
    </row>
    <row r="100" spans="2:4">
      <c r="B100" s="114" t="str">
        <f t="shared" si="8"/>
        <v>7175 - JUNTA DE DISTRITO MUNICIPAL DE CABARETE</v>
      </c>
      <c r="C100" s="116"/>
      <c r="D100" s="114" t="str">
        <f t="shared" si="7"/>
        <v>7244 - JUNTA DE DISTRITO MUNICIPAL DE LA ENTRADA</v>
      </c>
    </row>
    <row r="101" spans="2:4">
      <c r="B101" s="114" t="str">
        <f t="shared" si="8"/>
        <v>7176 - JUNTA DE DISTRITO MUNICIPAL DE CANA CHAPETÓN</v>
      </c>
      <c r="C101" s="116"/>
      <c r="D101" s="114" t="str">
        <f t="shared" si="7"/>
        <v>7245 - JUNTA DE DISTRITO MUNICIPAL DE LA ISABELA</v>
      </c>
    </row>
    <row r="102" spans="2:4">
      <c r="B102" s="114" t="str">
        <f t="shared" si="8"/>
        <v>7177 - JUNTA DE DISTRITO MUNICIPAL DE CANCA LA REYNA</v>
      </c>
      <c r="C102" s="116"/>
      <c r="D102" s="114" t="str">
        <f t="shared" si="7"/>
        <v>7246 - JUNTA DE DISTRITO MUNICIPAL DE LA JAIBA</v>
      </c>
    </row>
    <row r="103" spans="2:4">
      <c r="B103" s="114" t="str">
        <f t="shared" si="8"/>
        <v>7179 - JUNTA DE DISTRITO MUNICIPAL DE CAÑONGO</v>
      </c>
      <c r="C103" s="116"/>
      <c r="D103" s="114" t="str">
        <f t="shared" si="7"/>
        <v>7247 - JUNTA DE DISTRITO MUNICIPAL DE LA ORTEGA</v>
      </c>
    </row>
    <row r="104" spans="2:4">
      <c r="B104" s="114" t="str">
        <f t="shared" si="8"/>
        <v>7180 - JUNTA DE DISTRITO MUNICIPAL DE CAPOTILLO</v>
      </c>
      <c r="C104" s="116"/>
      <c r="D104" s="114" t="str">
        <f t="shared" si="7"/>
        <v>7248 - JUNTA DE DISTRITO MUNICIPAL DE LA PEÑA</v>
      </c>
    </row>
    <row r="105" spans="2:4">
      <c r="B105" s="114" t="str">
        <f t="shared" si="8"/>
        <v>7182 - JUNTA DE DISTRITO MUNICIPAL DE CENOVÍ</v>
      </c>
      <c r="C105" s="116"/>
      <c r="D105" s="114" t="str">
        <f t="shared" si="7"/>
        <v>7249 - JUNTA DE DISTRITO MUNICIPAL DE LA SIEMBRA</v>
      </c>
    </row>
    <row r="106" spans="2:4">
      <c r="B106" s="114" t="str">
        <f t="shared" si="8"/>
        <v>7183 - JUNTA DE DISTRITO MUNICIPAL DE CHIRINO</v>
      </c>
      <c r="C106" s="116"/>
      <c r="D106" s="114" t="str">
        <f t="shared" si="7"/>
        <v>7250 - JUNTA DE DISTRITO MUNICIPAL DE LA VICTORIA</v>
      </c>
    </row>
    <row r="107" spans="2:4">
      <c r="B107" s="114" t="str">
        <f t="shared" si="8"/>
        <v>7184 - JUNTA DE DISTRITO MUNICIPAL DE CRISTO REY DE GUARAGUAO</v>
      </c>
      <c r="C107" s="116"/>
      <c r="D107" s="114" t="str">
        <f t="shared" si="7"/>
        <v>7251 - JUNTA DE DISTRITO MUNICIPAL DE LAS BARÍAS (BANÍ)</v>
      </c>
    </row>
    <row r="108" spans="2:4">
      <c r="B108" s="114" t="str">
        <f t="shared" si="8"/>
        <v>7187 - JUNTA DE DISTRITO MUNICIPAL DE CUMAYASA</v>
      </c>
      <c r="C108" s="116"/>
      <c r="D108" s="114" t="str">
        <f t="shared" si="7"/>
        <v>7253 - JUNTA DE DISTRITO MUNICIPAL DE LAS CLAVELLINAS</v>
      </c>
    </row>
    <row r="109" spans="2:4">
      <c r="B109" s="114" t="str">
        <f t="shared" si="8"/>
        <v>7189 - JUNTA DE DISTRITO MUNICIPAL EL CACHÓN</v>
      </c>
      <c r="C109" s="116"/>
      <c r="D109" s="114" t="str">
        <f t="shared" si="7"/>
        <v>7258 - JUNTA DE DISTRITO MUNICIPAL DE LAS LAGUNAS ABAJO (MOCA)</v>
      </c>
    </row>
    <row r="110" spans="2:4">
      <c r="B110" s="114" t="str">
        <f t="shared" si="8"/>
        <v>7190 - JUNTA DE DISTRITO MUNICIPAL EL CAIMITO</v>
      </c>
      <c r="C110" s="116"/>
      <c r="D110" s="114" t="str">
        <f t="shared" si="7"/>
        <v>7259 - JUNTA DE DISTRITO MUNICIPAL DE LAS PLACETAS</v>
      </c>
    </row>
    <row r="111" spans="2:4">
      <c r="B111" s="114" t="str">
        <f t="shared" si="8"/>
        <v>7191 - JUNTA DE DISTRITO MUNICIPAL EL CARRETÓN</v>
      </c>
      <c r="C111" s="116"/>
      <c r="D111" s="114" t="str">
        <f t="shared" si="7"/>
        <v>7261 - AYUNTAMIENTO MUNICIPAL DE LOS ALCARRIZOS</v>
      </c>
    </row>
    <row r="112" spans="2:4">
      <c r="B112" s="114" t="str">
        <f t="shared" si="8"/>
        <v>7197 - JUNTA DE DISTRITO MUNICIPAL EL LIMÓN (VILLA GONZÁLEZ)</v>
      </c>
      <c r="C112" s="116"/>
      <c r="D112" s="114" t="str">
        <f t="shared" si="7"/>
        <v>7262 - JUNTA DE DISTRITO MUNICIPAL DE LOS BOTADOS</v>
      </c>
    </row>
    <row r="113" spans="2:4">
      <c r="B113" s="114" t="str">
        <f t="shared" ref="B113:B114" si="9">+UPPER(B272)</f>
        <v>7198 - JUNTA DE DISTRITO MUNICIPAL EL PALMAR</v>
      </c>
      <c r="C113" s="116"/>
      <c r="D113" s="114" t="str">
        <f t="shared" si="7"/>
        <v>7263 - JUNTA DE DISTRITO MUNICIPAL DE LOS JOVILLOS</v>
      </c>
    </row>
    <row r="114" spans="2:4">
      <c r="B114" s="114" t="str">
        <f t="shared" si="9"/>
        <v>7200 - JUNTA DE DISTRITO MUNICIPAL EL PINAR</v>
      </c>
      <c r="C114" s="116"/>
      <c r="D114" s="114" t="str">
        <f t="shared" si="7"/>
        <v>7265 - JUNTA DE DISTRITO MUNICIPAL DE LOS TOROS</v>
      </c>
    </row>
    <row r="115" spans="2:4">
      <c r="B115" s="8"/>
      <c r="C115" s="8"/>
      <c r="D115" s="8"/>
    </row>
    <row r="116" spans="2:4">
      <c r="B116" s="8"/>
      <c r="C116" s="8"/>
      <c r="D116" s="8"/>
    </row>
    <row r="117" spans="2:4">
      <c r="B117" s="8"/>
      <c r="C117" s="8"/>
      <c r="D117" s="8"/>
    </row>
    <row r="118" spans="2:4">
      <c r="B118" s="8"/>
      <c r="C118" s="8"/>
      <c r="D118" s="8"/>
    </row>
    <row r="119" spans="2:4">
      <c r="B119" s="8"/>
      <c r="C119" s="8"/>
      <c r="D119" s="8"/>
    </row>
    <row r="120" spans="2:4">
      <c r="B120" s="269" t="s">
        <v>144</v>
      </c>
      <c r="C120" s="270"/>
      <c r="D120" s="270"/>
    </row>
    <row r="121" spans="2:4">
      <c r="B121" s="114" t="str">
        <f t="shared" ref="B121:D136" si="10">+UPPER(B280)</f>
        <v>7266 - JUNTA DE DISTRITO MUNICIPAL DE MAIZAL</v>
      </c>
      <c r="C121" s="116"/>
      <c r="D121" s="114" t="str">
        <f t="shared" si="10"/>
        <v>7332 - JUNTA DE DISTRITO MUNICIPAL DE MONTE BONITO</v>
      </c>
    </row>
    <row r="122" spans="2:4">
      <c r="B122" s="114" t="str">
        <f t="shared" si="10"/>
        <v>7267 - JUNTA DE DISTRITO MUNICIPAL DE MAJAGUAL</v>
      </c>
      <c r="C122" s="116"/>
      <c r="D122" s="114" t="str">
        <f t="shared" si="10"/>
        <v>7333 - JUNTA DE DISTRITO MUNICIPAL DE LOS FRÍOS</v>
      </c>
    </row>
    <row r="123" spans="2:4">
      <c r="B123" s="114" t="str">
        <f t="shared" si="10"/>
        <v>7268 - JUNTA DE DISTRITO MUNICIPAL DE MANUEL BUENO</v>
      </c>
      <c r="C123" s="116"/>
      <c r="D123" s="114" t="str">
        <f t="shared" si="10"/>
        <v>7334 - JUNTA DE DISTRITO MUNICIPAL DE HATO NUEVO CORTÉS</v>
      </c>
    </row>
    <row r="124" spans="2:4">
      <c r="B124" s="114" t="str">
        <f t="shared" si="10"/>
        <v>7270 - JUNTA DE DISTRITO MUNICIPAL DE MATAYAYAS</v>
      </c>
      <c r="C124" s="116"/>
      <c r="D124" s="114" t="str">
        <f t="shared" si="10"/>
        <v>7335 - JUNTA DE DISTRITO MUNICIPAL DE PROYECTO 2-C</v>
      </c>
    </row>
    <row r="125" spans="2:4">
      <c r="B125" s="114" t="str">
        <f t="shared" si="10"/>
        <v>7271 - JUNTA DE DISTRITO MUNICIPAL DE MEDINA</v>
      </c>
      <c r="C125" s="116"/>
      <c r="D125" s="114" t="str">
        <f t="shared" si="10"/>
        <v>7337 - JUNTA DE DISTRITO MUNICIPAL DE GUANITO (SAN JUAN DE LA MAGUANA)</v>
      </c>
    </row>
    <row r="126" spans="2:4">
      <c r="B126" s="114" t="str">
        <f t="shared" si="10"/>
        <v>7273 - JUNTA DE DISTRITO MUNICIPAL DE MONTE DE LA JAGUA</v>
      </c>
      <c r="C126" s="116"/>
      <c r="D126" s="114" t="str">
        <f t="shared" si="10"/>
        <v>7339 - JUNTA DE DISTRITO MUNICIPAL DE LAS MAGUANAS HATO NUEVO</v>
      </c>
    </row>
    <row r="127" spans="2:4">
      <c r="B127" s="114" t="str">
        <f t="shared" si="10"/>
        <v>7277 - JUNTA DE DISTRITO MUNICIPAL DE PALMAR ARRIBA</v>
      </c>
      <c r="C127" s="116"/>
      <c r="D127" s="114" t="str">
        <f t="shared" si="10"/>
        <v>7341 - JUNTA DE DISTRITO MUNICIPAL DE JÍNOVA</v>
      </c>
    </row>
    <row r="128" spans="2:4">
      <c r="B128" s="114" t="str">
        <f t="shared" si="10"/>
        <v>7278 - JUNTA DE DISTRITO MUNICIPAL DE PALMAR DE OCOA</v>
      </c>
      <c r="C128" s="116"/>
      <c r="D128" s="114" t="str">
        <f t="shared" si="10"/>
        <v>7343 - JUNTA DE DISTRITO MUNICIPAL DE GUAYABO</v>
      </c>
    </row>
    <row r="129" spans="2:4">
      <c r="B129" s="114" t="str">
        <f t="shared" si="10"/>
        <v>7281 - JUNTA DE DISTRITO MUNICIPAL DE PAYA</v>
      </c>
      <c r="C129" s="116"/>
      <c r="D129" s="114" t="str">
        <f t="shared" si="10"/>
        <v>7345 - JUNTA DE DISTRITO MUNICIPAL DE SABANA HIGUERO</v>
      </c>
    </row>
    <row r="130" spans="2:4">
      <c r="B130" s="114" t="str">
        <f t="shared" si="10"/>
        <v>7282 - AYUNTAMIENTO MUNICIPAL DE PEDRO BRAND</v>
      </c>
      <c r="C130" s="116"/>
      <c r="D130" s="114" t="str">
        <f t="shared" si="10"/>
        <v>7346 - JUNTA DE DISTRITO MUNICIPAL DE RANCHO DE LA GUARDIA</v>
      </c>
    </row>
    <row r="131" spans="2:4">
      <c r="B131" s="114" t="str">
        <f t="shared" si="10"/>
        <v>7284 - JUNTA DE DISTRITO MUNICIPAL DE PESCADERÍA</v>
      </c>
      <c r="C131" s="116"/>
      <c r="D131" s="114" t="str">
        <f t="shared" si="10"/>
        <v>7347 - JUNTA DE DISTRITO MUNICIPAL DE GUANITO (EL LLANO)</v>
      </c>
    </row>
    <row r="132" spans="2:4">
      <c r="B132" s="114" t="str">
        <f t="shared" si="10"/>
        <v>7285 - JUNTA DE DISTRITO MUNICIPAL DE PIZARRETE</v>
      </c>
      <c r="C132" s="116"/>
      <c r="D132" s="114" t="str">
        <f t="shared" si="10"/>
        <v>7349 - JUNTA DE DISTRITO MUNICIPAL DE CABEZA DE TORO</v>
      </c>
    </row>
    <row r="133" spans="2:4">
      <c r="B133" s="114" t="str">
        <f t="shared" si="10"/>
        <v>7287 - JUNTA DE DISTRITO MUNICIPAL DE PROYECTO 4</v>
      </c>
      <c r="C133" s="116"/>
      <c r="D133" s="114" t="str">
        <f t="shared" si="10"/>
        <v>7350 - JUNTA DE DISTRITO MUNICIPAL DE MENA</v>
      </c>
    </row>
    <row r="134" spans="2:4">
      <c r="B134" s="114" t="str">
        <f t="shared" si="10"/>
        <v>7288 - JUNTA DE DISTRITO MUNICIPAL DE QUITA CORAZA</v>
      </c>
      <c r="C134" s="116"/>
      <c r="D134" s="114" t="str">
        <f t="shared" si="10"/>
        <v>7351 - JUNTA DE DISTRITO MUNICIPAL DE SANTA BÁRBARA EL 6</v>
      </c>
    </row>
    <row r="135" spans="2:4">
      <c r="B135" s="114" t="str">
        <f t="shared" si="10"/>
        <v>7289 - JUNTA DE DISTRITO MUNICIPAL DE QUITA SUEÑO</v>
      </c>
      <c r="C135" s="116"/>
      <c r="D135" s="114" t="str">
        <f t="shared" si="10"/>
        <v>7352 - JUNTA DE DISTRITO MUNICIPAL EL SALADO</v>
      </c>
    </row>
    <row r="136" spans="2:4">
      <c r="B136" s="114" t="str">
        <f t="shared" si="10"/>
        <v>7290 - JUNTA DE DISTRITO MUNICIPAL DE RINCÓN</v>
      </c>
      <c r="C136" s="116"/>
      <c r="D136" s="114" t="str">
        <f t="shared" si="10"/>
        <v>7353 - JUNTA DE DISTRITO MUNICIPAL DE BATEY 8</v>
      </c>
    </row>
    <row r="137" spans="2:4">
      <c r="B137" s="114" t="str">
        <f t="shared" ref="B137:B152" si="11">+UPPER(B296)</f>
        <v>7291 - JUNTA DE DISTRITO MUNICIPAL DE RÍO VERDE ARRIBA</v>
      </c>
      <c r="C137" s="116"/>
      <c r="D137" s="114" t="str">
        <f t="shared" ref="D137:D163" si="12">+UPPER(D296)</f>
        <v>7354 - JUNTA DE DISTRITO MUNICIPAL DE CALETA (LA ROMANA)</v>
      </c>
    </row>
    <row r="138" spans="2:4">
      <c r="B138" s="114" t="str">
        <f t="shared" si="11"/>
        <v>7293 - JUNTA DE DISTRITO MUNICIPAL DE SABANETA DE YÁSICA</v>
      </c>
      <c r="C138" s="116"/>
      <c r="D138" s="114" t="str">
        <f t="shared" si="12"/>
        <v>7357 - JUNTA DE DISTRITO MUNICIPAL DE GINA</v>
      </c>
    </row>
    <row r="139" spans="2:4">
      <c r="B139" s="114" t="str">
        <f t="shared" si="11"/>
        <v>7294 - JUNTA DE DISTRITO MUNICIPAL DE SABANA DEL PUERTO</v>
      </c>
      <c r="C139" s="116"/>
      <c r="D139" s="114" t="str">
        <f t="shared" si="12"/>
        <v>7358 - JUNTA DE DISTRITO MUNICIPAL DE VERÓN PUNTA CANA</v>
      </c>
    </row>
    <row r="140" spans="2:4">
      <c r="B140" s="114" t="str">
        <f t="shared" si="11"/>
        <v>7295 - JUNTA DE DISTRITO MUNICIPAL DE SABANA GRANDE DE HOSTOS</v>
      </c>
      <c r="C140" s="116"/>
      <c r="D140" s="114" t="str">
        <f t="shared" si="12"/>
        <v>7359 - JUNTA DE DISTRITO MUNICIPAL DE JAYACO</v>
      </c>
    </row>
    <row r="141" spans="2:4">
      <c r="B141" s="114" t="str">
        <f t="shared" si="11"/>
        <v>7296 - JUNTA DE DISTRITO MUNICIPAL DE SABANA LARGA (ELÍAS PIÑA)</v>
      </c>
      <c r="C141" s="116"/>
      <c r="D141" s="114" t="str">
        <f t="shared" si="12"/>
        <v>7360 - JUNTA DE DISTRITO MUNICIPAL DE ARROYO TORO MASIPEDRO</v>
      </c>
    </row>
    <row r="142" spans="2:4">
      <c r="B142" s="114" t="str">
        <f t="shared" si="11"/>
        <v>7297 - JUNTA DE DISTRITO MUNICIPAL DE SABANETA</v>
      </c>
      <c r="C142" s="116"/>
      <c r="D142" s="114" t="str">
        <f t="shared" si="12"/>
        <v>7361 - JUNTA DE DISTRITO MUNICIPAL DE LA SALVIA -LOS QUEMADOS</v>
      </c>
    </row>
    <row r="143" spans="2:4">
      <c r="B143" s="114" t="str">
        <f t="shared" si="11"/>
        <v>7298 - JUNTA DE DISTRITO MUNICIPAL DE LA SABINA</v>
      </c>
      <c r="C143" s="116"/>
      <c r="D143" s="114" t="str">
        <f t="shared" si="12"/>
        <v>7362 - JUNTA DE DISTRITO MUNICIPAL DE MANABAO</v>
      </c>
    </row>
    <row r="144" spans="2:4">
      <c r="B144" s="114" t="str">
        <f t="shared" si="11"/>
        <v>7299 - JUNTA DE DISTRITO MUNICIPAL DE SAN FCO. DE JACAGUA</v>
      </c>
      <c r="C144" s="116"/>
      <c r="D144" s="114" t="str">
        <f t="shared" si="12"/>
        <v>7363 - JUNTA DE DISTRITO MUNICIPAL DE VILLA MAGANTE</v>
      </c>
    </row>
    <row r="145" spans="2:4">
      <c r="B145" s="114" t="str">
        <f t="shared" si="11"/>
        <v>7300 - JUNTA DE DISTRITO MUNICIPAL DE SAN JOSÉ DE MATANZAS</v>
      </c>
      <c r="C145" s="116"/>
      <c r="D145" s="114" t="str">
        <f t="shared" si="12"/>
        <v>7364 - JUNTA DE DISTRITO MUNICIPAL DE JAYA</v>
      </c>
    </row>
    <row r="146" spans="2:4">
      <c r="B146" s="114" t="str">
        <f t="shared" si="11"/>
        <v>7301 - JUNTA DE DISTRITO MUNICIPAL DE SAN JOSÉ DEL PUERTO</v>
      </c>
      <c r="C146" s="116"/>
      <c r="D146" s="114" t="str">
        <f t="shared" si="12"/>
        <v>7365 - JUNTA DE DISTRITO MUNICIPAL DE DON ANTONIO GUZMÁN FERNÁNDEZ</v>
      </c>
    </row>
    <row r="147" spans="2:4">
      <c r="B147" s="114" t="str">
        <f t="shared" si="11"/>
        <v>7302 - JUNTA DE DISTRITO MUNICIPAL DE SAN LUÍS</v>
      </c>
      <c r="C147" s="116"/>
      <c r="D147" s="114" t="str">
        <f t="shared" si="12"/>
        <v>7367 - JUNTA DE DISTRITO MUNICIPAL EL AGUACATE</v>
      </c>
    </row>
    <row r="148" spans="2:4">
      <c r="B148" s="114" t="str">
        <f t="shared" si="11"/>
        <v>7303 - JUNTA DE DISTRITO MUNICIPAL DE SANTANA (NIZAO)</v>
      </c>
      <c r="C148" s="116"/>
      <c r="D148" s="114" t="str">
        <f t="shared" si="12"/>
        <v>7368 - JUNTA DE DISTRITO MUNICIPAL DE COMEDERO ARRIBA</v>
      </c>
    </row>
    <row r="149" spans="2:4">
      <c r="B149" s="114" t="str">
        <f t="shared" si="11"/>
        <v>7304 - JUNTA DE DISTRITO MUNICIPAL DE SANTANA (TAMAYO)</v>
      </c>
      <c r="C149" s="116"/>
      <c r="D149" s="114" t="str">
        <f t="shared" si="12"/>
        <v>7369 - JUNTA DE DISTRITO MUNICIPAL DE CABALLERO</v>
      </c>
    </row>
    <row r="150" spans="2:4">
      <c r="B150" s="114" t="str">
        <f t="shared" si="11"/>
        <v>7305 - JUNTA DE DISTRITO MUNICIPAL DE TÁBARA ABAJO</v>
      </c>
      <c r="C150" s="116"/>
      <c r="D150" s="114" t="str">
        <f t="shared" si="12"/>
        <v>7372 - JUNTA DE DISTRITO MUNICIPAL DE CANCA LA PIEDRA</v>
      </c>
    </row>
    <row r="151" spans="2:4">
      <c r="B151" s="114" t="str">
        <f t="shared" si="11"/>
        <v>7307 - JUNTA DE DISTRITO MUNICIPAL DE VERAGUA</v>
      </c>
      <c r="C151" s="116"/>
      <c r="D151" s="114" t="str">
        <f t="shared" si="12"/>
        <v>7373 - JUNTA DE DISTRITO MUNICIPAL DE LAS PALOMAS</v>
      </c>
    </row>
    <row r="152" spans="2:4">
      <c r="B152" s="114" t="str">
        <f t="shared" si="11"/>
        <v>7308 - AYUNTAMIENTO MUNICIPAL DE VILLA MONTELLANO</v>
      </c>
      <c r="C152" s="116"/>
      <c r="D152" s="114" t="str">
        <f t="shared" si="12"/>
        <v>7374 - JUNTA DE DISTRITO MUNICIPAL DE GUAYABAL (PUÑAL)</v>
      </c>
    </row>
    <row r="153" spans="2:4">
      <c r="B153" s="114" t="str">
        <f t="shared" ref="B153:B164" si="13">+UPPER(B312)</f>
        <v>7311 - AYUNTAMIENTO MUNICIPAL DE VILLA HERMOSA</v>
      </c>
      <c r="C153" s="116"/>
      <c r="D153" s="114" t="str">
        <f t="shared" si="12"/>
        <v>7375 - JUNTA DE DISTRITO MUNICIPAL DE CANABACOA</v>
      </c>
    </row>
    <row r="154" spans="2:4">
      <c r="B154" s="114" t="str">
        <f t="shared" si="13"/>
        <v>7314 - JUNTA DE DISTRITO MUNICIPAL DE VILLA SOÑADOR</v>
      </c>
      <c r="C154" s="116"/>
      <c r="D154" s="114" t="str">
        <f t="shared" si="12"/>
        <v>7376 - JUNTA DE DISTRITO MUNICIPAL DE MAIMÓN (PUERTO PLATA)</v>
      </c>
    </row>
    <row r="155" spans="2:4">
      <c r="B155" s="114" t="str">
        <f t="shared" si="13"/>
        <v>7316 - JUNTA DE DISTRITO MUNICIPAL DE YÁSICA ARRIBA</v>
      </c>
      <c r="C155" s="116"/>
      <c r="D155" s="114" t="str">
        <f t="shared" si="12"/>
        <v>7377 - JUNTA DE DISTRITO MUNICIPAL DE RÍO GRANDE</v>
      </c>
    </row>
    <row r="156" spans="2:4">
      <c r="B156" s="114" t="str">
        <f t="shared" si="13"/>
        <v>7318 - AYUNTAMIENTO MUNICIPAL DE PUÑAL</v>
      </c>
      <c r="C156" s="116"/>
      <c r="D156" s="114" t="str">
        <f t="shared" si="12"/>
        <v>7378 - JUNTA DE DISTRITO MUNICIPAL EL ESTRECHO DE LUPERÓN OMAR BROSS</v>
      </c>
    </row>
    <row r="157" spans="2:4">
      <c r="B157" s="114" t="str">
        <f t="shared" si="13"/>
        <v>7319 - AYUNTAMIENTO MUNICIPAL DE GUAYACANES</v>
      </c>
      <c r="C157" s="116"/>
      <c r="D157" s="114" t="str">
        <f t="shared" si="12"/>
        <v>7380 - JUNTA DE DISTRITO MUNICIPAL DE PARADERO</v>
      </c>
    </row>
    <row r="158" spans="2:4">
      <c r="B158" s="114" t="str">
        <f t="shared" si="13"/>
        <v>7320 - JUNTA DE DISTRITO MUNICIPAL DE PANTOJA - LOS ALCARRIZOS</v>
      </c>
      <c r="C158" s="116"/>
      <c r="D158" s="114" t="str">
        <f t="shared" si="12"/>
        <v>7387 - JUNTA DE DISTRITO MUNICIPAL DE TAVERA</v>
      </c>
    </row>
    <row r="159" spans="2:4">
      <c r="B159" s="114" t="str">
        <f t="shared" si="13"/>
        <v>7321 - JUNTA DE DISTRITO MUNICIPAL DE PALMAREJO -VILLA LINDA</v>
      </c>
      <c r="C159" s="116"/>
      <c r="D159" s="114" t="str">
        <f t="shared" si="12"/>
        <v>7388 - JUNTA DE DISTRITO MUNICIPAL DE ZAMBRANA ABAJO</v>
      </c>
    </row>
    <row r="160" spans="2:4">
      <c r="B160" s="114" t="str">
        <f t="shared" si="13"/>
        <v>7323 - JUNTA DE DISTRITO MUNICIPAL DE LA CUABA</v>
      </c>
      <c r="C160" s="116"/>
      <c r="D160" s="114" t="str">
        <f t="shared" si="12"/>
        <v>7389 - JUNTA DE DISTRITO MUNICIPAL DE DON JUAN RODRÍGUEZ</v>
      </c>
    </row>
    <row r="161" spans="2:4">
      <c r="B161" s="114" t="str">
        <f t="shared" si="13"/>
        <v>7326 - JUNTA DE DISTRITO MUNICIPAL DE LAS BARÍAS -LA ESTANCIA (AZUA)</v>
      </c>
      <c r="C161" s="116"/>
      <c r="D161" s="114" t="str">
        <f t="shared" si="12"/>
        <v>7390 - JUNTA DE DISTRITO MUNICIPAL DE DOÑA ANA</v>
      </c>
    </row>
    <row r="162" spans="2:4">
      <c r="B162" s="114" t="str">
        <f t="shared" si="13"/>
        <v>7327 - JUNTA DE DISTRITO MUNICIPAL DE BARRERAS</v>
      </c>
      <c r="C162" s="116"/>
      <c r="D162" s="114" t="str">
        <f t="shared" si="12"/>
        <v>7392 - JUNTA DE DISTRITO MUNICIPAL DE QUITA SUEÑO (BAJOS DE HAINA)</v>
      </c>
    </row>
    <row r="163" spans="2:4">
      <c r="B163" s="114" t="str">
        <f t="shared" si="13"/>
        <v>7328 - JUNTA DE DISTRITO MUNICIPAL DE DOÑA EMMA BALAGUER VDA. VALLEJO</v>
      </c>
      <c r="C163" s="116"/>
      <c r="D163" s="114" t="str">
        <f t="shared" si="12"/>
        <v>7393 - JUNTA DE DISTRITO MUNICIPAL DE SANTA MARÍA</v>
      </c>
    </row>
    <row r="164" spans="2:4">
      <c r="B164" s="114" t="str">
        <f t="shared" si="13"/>
        <v>7331 - JUNTA DE DISTRITO MUNICIPAL DE PUERTO VIEJO</v>
      </c>
      <c r="C164" s="116"/>
      <c r="D164" s="116"/>
    </row>
    <row r="165" spans="2:4">
      <c r="D165" s="112"/>
    </row>
    <row r="168" spans="2:4">
      <c r="B168" s="269" t="s">
        <v>144</v>
      </c>
      <c r="C168" s="270"/>
      <c r="D168" s="270"/>
    </row>
    <row r="169" spans="2:4">
      <c r="B169" s="114" t="s">
        <v>286</v>
      </c>
      <c r="C169" s="116"/>
      <c r="D169" s="114" t="s">
        <v>336</v>
      </c>
    </row>
    <row r="170" spans="2:4">
      <c r="B170" s="114" t="s">
        <v>287</v>
      </c>
      <c r="C170" s="116"/>
      <c r="D170" s="114" t="s">
        <v>337</v>
      </c>
    </row>
    <row r="171" spans="2:4">
      <c r="B171" s="114" t="s">
        <v>288</v>
      </c>
      <c r="C171" s="116"/>
      <c r="D171" s="114" t="s">
        <v>338</v>
      </c>
    </row>
    <row r="172" spans="2:4">
      <c r="B172" s="114" t="s">
        <v>289</v>
      </c>
      <c r="C172" s="116"/>
      <c r="D172" s="114" t="s">
        <v>339</v>
      </c>
    </row>
    <row r="173" spans="2:4">
      <c r="B173" s="114" t="s">
        <v>290</v>
      </c>
      <c r="C173" s="116"/>
      <c r="D173" s="114" t="s">
        <v>340</v>
      </c>
    </row>
    <row r="174" spans="2:4">
      <c r="B174" s="114" t="s">
        <v>291</v>
      </c>
      <c r="C174" s="116"/>
      <c r="D174" s="114" t="s">
        <v>341</v>
      </c>
    </row>
    <row r="175" spans="2:4">
      <c r="B175" s="114" t="s">
        <v>292</v>
      </c>
      <c r="C175" s="116"/>
      <c r="D175" s="114" t="s">
        <v>342</v>
      </c>
    </row>
    <row r="176" spans="2:4">
      <c r="B176" s="114" t="s">
        <v>293</v>
      </c>
      <c r="C176" s="116"/>
      <c r="D176" s="114" t="s">
        <v>343</v>
      </c>
    </row>
    <row r="177" spans="2:4">
      <c r="B177" s="114" t="s">
        <v>294</v>
      </c>
      <c r="C177" s="116"/>
      <c r="D177" s="114" t="s">
        <v>344</v>
      </c>
    </row>
    <row r="178" spans="2:4">
      <c r="B178" s="114" t="s">
        <v>295</v>
      </c>
      <c r="C178" s="116"/>
      <c r="D178" s="114" t="s">
        <v>345</v>
      </c>
    </row>
    <row r="179" spans="2:4">
      <c r="B179" s="114" t="s">
        <v>296</v>
      </c>
      <c r="C179" s="116"/>
      <c r="D179" s="114" t="s">
        <v>346</v>
      </c>
    </row>
    <row r="180" spans="2:4">
      <c r="B180" s="114" t="s">
        <v>297</v>
      </c>
      <c r="C180" s="116"/>
      <c r="D180" s="114" t="s">
        <v>347</v>
      </c>
    </row>
    <row r="181" spans="2:4">
      <c r="B181" s="114" t="s">
        <v>298</v>
      </c>
      <c r="C181" s="116"/>
      <c r="D181" s="114" t="s">
        <v>348</v>
      </c>
    </row>
    <row r="182" spans="2:4">
      <c r="B182" s="114" t="s">
        <v>299</v>
      </c>
      <c r="C182" s="116"/>
      <c r="D182" s="114" t="s">
        <v>349</v>
      </c>
    </row>
    <row r="183" spans="2:4">
      <c r="B183" s="114" t="s">
        <v>300</v>
      </c>
      <c r="C183" s="116"/>
      <c r="D183" s="114" t="s">
        <v>350</v>
      </c>
    </row>
    <row r="184" spans="2:4">
      <c r="B184" s="114" t="s">
        <v>301</v>
      </c>
      <c r="C184" s="116"/>
      <c r="D184" s="114" t="s">
        <v>351</v>
      </c>
    </row>
    <row r="185" spans="2:4">
      <c r="B185" s="114" t="s">
        <v>302</v>
      </c>
      <c r="C185" s="116"/>
      <c r="D185" s="114" t="s">
        <v>352</v>
      </c>
    </row>
    <row r="186" spans="2:4">
      <c r="B186" s="114" t="s">
        <v>303</v>
      </c>
      <c r="C186" s="116"/>
      <c r="D186" s="114" t="s">
        <v>353</v>
      </c>
    </row>
    <row r="187" spans="2:4">
      <c r="B187" s="114" t="s">
        <v>304</v>
      </c>
      <c r="C187" s="116"/>
      <c r="D187" s="114" t="s">
        <v>354</v>
      </c>
    </row>
    <row r="188" spans="2:4">
      <c r="B188" s="114" t="s">
        <v>305</v>
      </c>
      <c r="C188" s="116"/>
      <c r="D188" s="114" t="s">
        <v>355</v>
      </c>
    </row>
    <row r="189" spans="2:4">
      <c r="B189" s="114" t="s">
        <v>306</v>
      </c>
      <c r="C189" s="116"/>
      <c r="D189" s="114" t="s">
        <v>356</v>
      </c>
    </row>
    <row r="190" spans="2:4">
      <c r="B190" s="114" t="s">
        <v>307</v>
      </c>
      <c r="C190" s="116"/>
      <c r="D190" s="114" t="s">
        <v>357</v>
      </c>
    </row>
    <row r="191" spans="2:4">
      <c r="B191" s="114" t="s">
        <v>308</v>
      </c>
      <c r="C191" s="116"/>
      <c r="D191" s="114" t="s">
        <v>358</v>
      </c>
    </row>
    <row r="192" spans="2:4">
      <c r="B192" s="114" t="s">
        <v>309</v>
      </c>
      <c r="C192" s="116"/>
      <c r="D192" s="114" t="s">
        <v>359</v>
      </c>
    </row>
    <row r="193" spans="2:4">
      <c r="B193" s="114" t="s">
        <v>310</v>
      </c>
      <c r="C193" s="116"/>
      <c r="D193" s="114" t="s">
        <v>360</v>
      </c>
    </row>
    <row r="194" spans="2:4">
      <c r="B194" s="114" t="s">
        <v>311</v>
      </c>
      <c r="C194" s="116"/>
      <c r="D194" s="114" t="s">
        <v>361</v>
      </c>
    </row>
    <row r="195" spans="2:4">
      <c r="B195" s="114" t="s">
        <v>312</v>
      </c>
      <c r="C195" s="116"/>
      <c r="D195" s="114" t="s">
        <v>362</v>
      </c>
    </row>
    <row r="196" spans="2:4">
      <c r="B196" s="114" t="s">
        <v>313</v>
      </c>
      <c r="C196" s="116"/>
      <c r="D196" s="114" t="s">
        <v>363</v>
      </c>
    </row>
    <row r="197" spans="2:4">
      <c r="B197" s="114" t="s">
        <v>314</v>
      </c>
      <c r="C197" s="116"/>
      <c r="D197" s="114" t="s">
        <v>364</v>
      </c>
    </row>
    <row r="198" spans="2:4">
      <c r="B198" s="114" t="s">
        <v>315</v>
      </c>
      <c r="C198" s="116"/>
      <c r="D198" s="114" t="s">
        <v>365</v>
      </c>
    </row>
    <row r="199" spans="2:4">
      <c r="B199" s="114" t="s">
        <v>316</v>
      </c>
      <c r="C199" s="116"/>
      <c r="D199" s="114" t="s">
        <v>366</v>
      </c>
    </row>
    <row r="200" spans="2:4">
      <c r="B200" s="114" t="s">
        <v>317</v>
      </c>
      <c r="C200" s="116"/>
      <c r="D200" s="114" t="s">
        <v>367</v>
      </c>
    </row>
    <row r="201" spans="2:4">
      <c r="B201" s="114" t="s">
        <v>318</v>
      </c>
      <c r="C201" s="116"/>
      <c r="D201" s="114" t="s">
        <v>368</v>
      </c>
    </row>
    <row r="202" spans="2:4">
      <c r="B202" s="114" t="s">
        <v>319</v>
      </c>
      <c r="C202" s="116"/>
      <c r="D202" s="114" t="s">
        <v>369</v>
      </c>
    </row>
    <row r="203" spans="2:4">
      <c r="B203" s="114" t="s">
        <v>320</v>
      </c>
      <c r="C203" s="116"/>
      <c r="D203" s="114" t="s">
        <v>370</v>
      </c>
    </row>
    <row r="204" spans="2:4">
      <c r="B204" s="114" t="s">
        <v>321</v>
      </c>
      <c r="C204" s="116"/>
      <c r="D204" s="114" t="s">
        <v>371</v>
      </c>
    </row>
    <row r="205" spans="2:4">
      <c r="B205" s="114" t="s">
        <v>322</v>
      </c>
      <c r="C205" s="116"/>
      <c r="D205" s="114" t="s">
        <v>372</v>
      </c>
    </row>
    <row r="206" spans="2:4">
      <c r="B206" s="114" t="s">
        <v>323</v>
      </c>
      <c r="C206" s="116"/>
      <c r="D206" s="114" t="s">
        <v>373</v>
      </c>
    </row>
    <row r="207" spans="2:4">
      <c r="B207" s="114" t="s">
        <v>324</v>
      </c>
      <c r="C207" s="116"/>
      <c r="D207" s="114" t="s">
        <v>374</v>
      </c>
    </row>
    <row r="208" spans="2:4">
      <c r="B208" s="114" t="s">
        <v>325</v>
      </c>
      <c r="C208" s="116"/>
      <c r="D208" s="114" t="s">
        <v>375</v>
      </c>
    </row>
    <row r="209" spans="2:4">
      <c r="B209" s="114" t="s">
        <v>326</v>
      </c>
      <c r="C209" s="116"/>
      <c r="D209" s="114" t="s">
        <v>376</v>
      </c>
    </row>
    <row r="210" spans="2:4">
      <c r="B210" s="114" t="s">
        <v>327</v>
      </c>
      <c r="C210" s="116"/>
      <c r="D210" s="114" t="s">
        <v>377</v>
      </c>
    </row>
    <row r="211" spans="2:4">
      <c r="B211" s="114" t="s">
        <v>328</v>
      </c>
      <c r="C211" s="116"/>
      <c r="D211" s="114" t="s">
        <v>378</v>
      </c>
    </row>
    <row r="212" spans="2:4">
      <c r="B212" s="114" t="s">
        <v>329</v>
      </c>
      <c r="C212" s="116"/>
      <c r="D212" s="114" t="s">
        <v>379</v>
      </c>
    </row>
    <row r="213" spans="2:4">
      <c r="B213" s="114" t="s">
        <v>330</v>
      </c>
      <c r="C213" s="116"/>
      <c r="D213" s="114" t="s">
        <v>380</v>
      </c>
    </row>
    <row r="214" spans="2:4">
      <c r="B214" s="114" t="s">
        <v>331</v>
      </c>
      <c r="C214" s="116"/>
      <c r="D214" s="114" t="s">
        <v>575</v>
      </c>
    </row>
    <row r="215" spans="2:4">
      <c r="B215" s="114" t="s">
        <v>332</v>
      </c>
      <c r="C215" s="116"/>
      <c r="D215" s="114" t="s">
        <v>381</v>
      </c>
    </row>
    <row r="216" spans="2:4">
      <c r="B216" s="114" t="s">
        <v>333</v>
      </c>
      <c r="C216" s="116"/>
      <c r="D216" s="114" t="s">
        <v>382</v>
      </c>
    </row>
    <row r="217" spans="2:4">
      <c r="B217" s="114" t="s">
        <v>334</v>
      </c>
      <c r="C217" s="116"/>
      <c r="D217" s="114" t="s">
        <v>383</v>
      </c>
    </row>
    <row r="218" spans="2:4">
      <c r="B218" s="114" t="s">
        <v>335</v>
      </c>
      <c r="C218" s="116"/>
      <c r="D218" s="114" t="s">
        <v>384</v>
      </c>
    </row>
    <row r="219" spans="2:4">
      <c r="B219" s="8"/>
      <c r="C219" s="8"/>
      <c r="D219" s="8"/>
    </row>
    <row r="220" spans="2:4">
      <c r="B220" s="8"/>
      <c r="C220" s="8"/>
      <c r="D220" s="8"/>
    </row>
    <row r="221" spans="2:4">
      <c r="B221" s="8"/>
      <c r="C221" s="8"/>
      <c r="D221" s="8"/>
    </row>
    <row r="222" spans="2:4">
      <c r="B222" s="8"/>
      <c r="C222" s="8"/>
      <c r="D222" s="8"/>
    </row>
    <row r="223" spans="2:4">
      <c r="B223" s="269" t="s">
        <v>144</v>
      </c>
      <c r="C223" s="270"/>
      <c r="D223" s="270"/>
    </row>
    <row r="224" spans="2:4">
      <c r="B224" s="114" t="s">
        <v>385</v>
      </c>
      <c r="C224" s="116"/>
      <c r="D224" s="114" t="s">
        <v>435</v>
      </c>
    </row>
    <row r="225" spans="2:4">
      <c r="B225" s="114" t="s">
        <v>386</v>
      </c>
      <c r="C225" s="116"/>
      <c r="D225" s="114" t="s">
        <v>436</v>
      </c>
    </row>
    <row r="226" spans="2:4">
      <c r="B226" s="114" t="s">
        <v>387</v>
      </c>
      <c r="C226" s="116"/>
      <c r="D226" s="114" t="s">
        <v>437</v>
      </c>
    </row>
    <row r="227" spans="2:4">
      <c r="B227" s="114" t="s">
        <v>388</v>
      </c>
      <c r="C227" s="116"/>
      <c r="D227" s="114" t="s">
        <v>438</v>
      </c>
    </row>
    <row r="228" spans="2:4">
      <c r="B228" s="114" t="s">
        <v>389</v>
      </c>
      <c r="C228" s="116"/>
      <c r="D228" s="114" t="s">
        <v>439</v>
      </c>
    </row>
    <row r="229" spans="2:4">
      <c r="B229" s="114" t="s">
        <v>390</v>
      </c>
      <c r="C229" s="116"/>
      <c r="D229" s="114" t="s">
        <v>440</v>
      </c>
    </row>
    <row r="230" spans="2:4">
      <c r="B230" s="114" t="s">
        <v>391</v>
      </c>
      <c r="C230" s="116"/>
      <c r="D230" s="114" t="s">
        <v>441</v>
      </c>
    </row>
    <row r="231" spans="2:4">
      <c r="B231" s="114" t="s">
        <v>392</v>
      </c>
      <c r="C231" s="116"/>
      <c r="D231" s="114" t="s">
        <v>442</v>
      </c>
    </row>
    <row r="232" spans="2:4">
      <c r="B232" s="114" t="s">
        <v>393</v>
      </c>
      <c r="C232" s="116"/>
      <c r="D232" s="114" t="s">
        <v>443</v>
      </c>
    </row>
    <row r="233" spans="2:4">
      <c r="B233" s="114" t="s">
        <v>394</v>
      </c>
      <c r="C233" s="116"/>
      <c r="D233" s="114" t="s">
        <v>444</v>
      </c>
    </row>
    <row r="234" spans="2:4">
      <c r="B234" s="114" t="s">
        <v>395</v>
      </c>
      <c r="C234" s="116"/>
      <c r="D234" s="114" t="s">
        <v>445</v>
      </c>
    </row>
    <row r="235" spans="2:4">
      <c r="B235" s="114" t="s">
        <v>396</v>
      </c>
      <c r="C235" s="116"/>
      <c r="D235" s="114" t="s">
        <v>446</v>
      </c>
    </row>
    <row r="236" spans="2:4">
      <c r="B236" s="114" t="s">
        <v>397</v>
      </c>
      <c r="C236" s="116"/>
      <c r="D236" s="114" t="s">
        <v>447</v>
      </c>
    </row>
    <row r="237" spans="2:4">
      <c r="B237" s="114" t="s">
        <v>398</v>
      </c>
      <c r="C237" s="116"/>
      <c r="D237" s="114" t="s">
        <v>448</v>
      </c>
    </row>
    <row r="238" spans="2:4">
      <c r="B238" s="114" t="s">
        <v>399</v>
      </c>
      <c r="C238" s="116"/>
      <c r="D238" s="114" t="s">
        <v>449</v>
      </c>
    </row>
    <row r="239" spans="2:4">
      <c r="B239" s="114" t="s">
        <v>400</v>
      </c>
      <c r="C239" s="116"/>
      <c r="D239" s="114" t="s">
        <v>450</v>
      </c>
    </row>
    <row r="240" spans="2:4">
      <c r="B240" s="114" t="s">
        <v>401</v>
      </c>
      <c r="C240" s="116"/>
      <c r="D240" s="114" t="s">
        <v>451</v>
      </c>
    </row>
    <row r="241" spans="2:4">
      <c r="B241" s="114" t="s">
        <v>402</v>
      </c>
      <c r="C241" s="116"/>
      <c r="D241" s="114" t="s">
        <v>452</v>
      </c>
    </row>
    <row r="242" spans="2:4">
      <c r="B242" s="114" t="s">
        <v>403</v>
      </c>
      <c r="C242" s="116"/>
      <c r="D242" s="114" t="s">
        <v>453</v>
      </c>
    </row>
    <row r="243" spans="2:4">
      <c r="B243" s="114" t="s">
        <v>404</v>
      </c>
      <c r="C243" s="116"/>
      <c r="D243" s="114" t="s">
        <v>454</v>
      </c>
    </row>
    <row r="244" spans="2:4">
      <c r="B244" s="114" t="s">
        <v>405</v>
      </c>
      <c r="C244" s="116"/>
      <c r="D244" s="114" t="s">
        <v>455</v>
      </c>
    </row>
    <row r="245" spans="2:4">
      <c r="B245" s="114" t="s">
        <v>406</v>
      </c>
      <c r="C245" s="116"/>
      <c r="D245" s="114" t="s">
        <v>456</v>
      </c>
    </row>
    <row r="246" spans="2:4">
      <c r="B246" s="114" t="s">
        <v>407</v>
      </c>
      <c r="C246" s="116"/>
      <c r="D246" s="114" t="s">
        <v>457</v>
      </c>
    </row>
    <row r="247" spans="2:4">
      <c r="B247" s="114" t="s">
        <v>408</v>
      </c>
      <c r="C247" s="116"/>
      <c r="D247" s="114" t="s">
        <v>458</v>
      </c>
    </row>
    <row r="248" spans="2:4">
      <c r="B248" s="114" t="s">
        <v>409</v>
      </c>
      <c r="C248" s="116"/>
      <c r="D248" s="114" t="s">
        <v>459</v>
      </c>
    </row>
    <row r="249" spans="2:4">
      <c r="B249" s="114" t="s">
        <v>410</v>
      </c>
      <c r="C249" s="116"/>
      <c r="D249" s="114" t="s">
        <v>460</v>
      </c>
    </row>
    <row r="250" spans="2:4">
      <c r="B250" s="114" t="s">
        <v>411</v>
      </c>
      <c r="C250" s="116"/>
      <c r="D250" s="114" t="s">
        <v>461</v>
      </c>
    </row>
    <row r="251" spans="2:4">
      <c r="B251" s="114" t="s">
        <v>412</v>
      </c>
      <c r="C251" s="116"/>
      <c r="D251" s="114" t="s">
        <v>462</v>
      </c>
    </row>
    <row r="252" spans="2:4">
      <c r="B252" s="114" t="s">
        <v>413</v>
      </c>
      <c r="C252" s="116"/>
      <c r="D252" s="114" t="s">
        <v>463</v>
      </c>
    </row>
    <row r="253" spans="2:4">
      <c r="B253" s="114" t="s">
        <v>414</v>
      </c>
      <c r="C253" s="116"/>
      <c r="D253" s="114" t="s">
        <v>464</v>
      </c>
    </row>
    <row r="254" spans="2:4">
      <c r="B254" s="114" t="s">
        <v>415</v>
      </c>
      <c r="C254" s="116"/>
      <c r="D254" s="114" t="s">
        <v>465</v>
      </c>
    </row>
    <row r="255" spans="2:4">
      <c r="B255" s="114" t="s">
        <v>416</v>
      </c>
      <c r="C255" s="116"/>
      <c r="D255" s="114" t="s">
        <v>466</v>
      </c>
    </row>
    <row r="256" spans="2:4">
      <c r="B256" s="114" t="s">
        <v>417</v>
      </c>
      <c r="C256" s="116"/>
      <c r="D256" s="114" t="s">
        <v>467</v>
      </c>
    </row>
    <row r="257" spans="2:4">
      <c r="B257" s="114" t="s">
        <v>418</v>
      </c>
      <c r="C257" s="116"/>
      <c r="D257" s="114" t="s">
        <v>468</v>
      </c>
    </row>
    <row r="258" spans="2:4">
      <c r="B258" s="114" t="s">
        <v>419</v>
      </c>
      <c r="C258" s="116"/>
      <c r="D258" s="114" t="s">
        <v>469</v>
      </c>
    </row>
    <row r="259" spans="2:4">
      <c r="B259" s="114" t="s">
        <v>420</v>
      </c>
      <c r="C259" s="116"/>
      <c r="D259" s="114" t="s">
        <v>470</v>
      </c>
    </row>
    <row r="260" spans="2:4">
      <c r="B260" s="114" t="s">
        <v>421</v>
      </c>
      <c r="C260" s="116"/>
      <c r="D260" s="114" t="s">
        <v>471</v>
      </c>
    </row>
    <row r="261" spans="2:4">
      <c r="B261" s="114" t="s">
        <v>422</v>
      </c>
      <c r="C261" s="116"/>
      <c r="D261" s="114" t="s">
        <v>472</v>
      </c>
    </row>
    <row r="262" spans="2:4">
      <c r="B262" s="114" t="s">
        <v>423</v>
      </c>
      <c r="C262" s="116"/>
      <c r="D262" s="114" t="s">
        <v>473</v>
      </c>
    </row>
    <row r="263" spans="2:4">
      <c r="B263" s="114" t="s">
        <v>424</v>
      </c>
      <c r="C263" s="116"/>
      <c r="D263" s="114" t="s">
        <v>474</v>
      </c>
    </row>
    <row r="264" spans="2:4">
      <c r="B264" s="114" t="s">
        <v>425</v>
      </c>
      <c r="C264" s="116"/>
      <c r="D264" s="114" t="s">
        <v>475</v>
      </c>
    </row>
    <row r="265" spans="2:4">
      <c r="B265" s="114" t="s">
        <v>426</v>
      </c>
      <c r="C265" s="116"/>
      <c r="D265" s="114" t="s">
        <v>476</v>
      </c>
    </row>
    <row r="266" spans="2:4">
      <c r="B266" s="114" t="s">
        <v>427</v>
      </c>
      <c r="C266" s="116"/>
      <c r="D266" s="114" t="s">
        <v>477</v>
      </c>
    </row>
    <row r="267" spans="2:4">
      <c r="B267" s="114" t="s">
        <v>428</v>
      </c>
      <c r="C267" s="116"/>
      <c r="D267" s="114" t="s">
        <v>478</v>
      </c>
    </row>
    <row r="268" spans="2:4">
      <c r="B268" s="114" t="s">
        <v>429</v>
      </c>
      <c r="C268" s="116"/>
      <c r="D268" s="114" t="s">
        <v>479</v>
      </c>
    </row>
    <row r="269" spans="2:4">
      <c r="B269" s="114" t="s">
        <v>430</v>
      </c>
      <c r="C269" s="116"/>
      <c r="D269" s="114" t="s">
        <v>480</v>
      </c>
    </row>
    <row r="270" spans="2:4">
      <c r="B270" s="114" t="s">
        <v>431</v>
      </c>
      <c r="C270" s="116"/>
      <c r="D270" s="114" t="s">
        <v>481</v>
      </c>
    </row>
    <row r="271" spans="2:4">
      <c r="B271" s="114" t="s">
        <v>432</v>
      </c>
      <c r="C271" s="116"/>
      <c r="D271" s="114" t="s">
        <v>482</v>
      </c>
    </row>
    <row r="272" spans="2:4">
      <c r="B272" s="114" t="s">
        <v>433</v>
      </c>
      <c r="C272" s="116"/>
      <c r="D272" s="114" t="s">
        <v>483</v>
      </c>
    </row>
    <row r="273" spans="2:4">
      <c r="B273" s="114" t="s">
        <v>434</v>
      </c>
      <c r="C273" s="116"/>
      <c r="D273" s="114" t="s">
        <v>484</v>
      </c>
    </row>
    <row r="274" spans="2:4">
      <c r="B274" s="8"/>
      <c r="C274" s="8"/>
      <c r="D274" s="8"/>
    </row>
    <row r="275" spans="2:4">
      <c r="B275" s="8"/>
      <c r="C275" s="8"/>
      <c r="D275" s="8"/>
    </row>
    <row r="276" spans="2:4">
      <c r="B276" s="8"/>
      <c r="C276" s="8"/>
      <c r="D276" s="8"/>
    </row>
    <row r="277" spans="2:4">
      <c r="B277" s="8"/>
      <c r="C277" s="8"/>
      <c r="D277" s="8"/>
    </row>
    <row r="278" spans="2:4">
      <c r="B278" s="8"/>
      <c r="C278" s="8"/>
      <c r="D278" s="8"/>
    </row>
    <row r="279" spans="2:4">
      <c r="B279" s="269" t="s">
        <v>144</v>
      </c>
      <c r="C279" s="270"/>
      <c r="D279" s="270"/>
    </row>
    <row r="280" spans="2:4">
      <c r="B280" s="114" t="s">
        <v>485</v>
      </c>
      <c r="C280" s="116"/>
      <c r="D280" s="114" t="s">
        <v>529</v>
      </c>
    </row>
    <row r="281" spans="2:4">
      <c r="B281" s="114" t="s">
        <v>486</v>
      </c>
      <c r="C281" s="116"/>
      <c r="D281" s="114" t="s">
        <v>530</v>
      </c>
    </row>
    <row r="282" spans="2:4">
      <c r="B282" s="114" t="s">
        <v>487</v>
      </c>
      <c r="C282" s="116"/>
      <c r="D282" s="114" t="s">
        <v>531</v>
      </c>
    </row>
    <row r="283" spans="2:4">
      <c r="B283" s="114" t="s">
        <v>488</v>
      </c>
      <c r="C283" s="116"/>
      <c r="D283" s="114" t="s">
        <v>532</v>
      </c>
    </row>
    <row r="284" spans="2:4">
      <c r="B284" s="114" t="s">
        <v>489</v>
      </c>
      <c r="C284" s="116"/>
      <c r="D284" s="114" t="s">
        <v>533</v>
      </c>
    </row>
    <row r="285" spans="2:4">
      <c r="B285" s="114" t="s">
        <v>490</v>
      </c>
      <c r="C285" s="116"/>
      <c r="D285" s="114" t="s">
        <v>534</v>
      </c>
    </row>
    <row r="286" spans="2:4">
      <c r="B286" s="114" t="s">
        <v>491</v>
      </c>
      <c r="C286" s="116"/>
      <c r="D286" s="114" t="s">
        <v>535</v>
      </c>
    </row>
    <row r="287" spans="2:4">
      <c r="B287" s="114" t="s">
        <v>492</v>
      </c>
      <c r="C287" s="116"/>
      <c r="D287" s="114" t="s">
        <v>536</v>
      </c>
    </row>
    <row r="288" spans="2:4">
      <c r="B288" s="114" t="s">
        <v>493</v>
      </c>
      <c r="C288" s="116"/>
      <c r="D288" s="114" t="s">
        <v>537</v>
      </c>
    </row>
    <row r="289" spans="2:4">
      <c r="B289" s="114" t="s">
        <v>494</v>
      </c>
      <c r="C289" s="116"/>
      <c r="D289" s="114" t="s">
        <v>538</v>
      </c>
    </row>
    <row r="290" spans="2:4">
      <c r="B290" s="114" t="s">
        <v>495</v>
      </c>
      <c r="C290" s="116"/>
      <c r="D290" s="114" t="s">
        <v>539</v>
      </c>
    </row>
    <row r="291" spans="2:4">
      <c r="B291" s="114" t="s">
        <v>496</v>
      </c>
      <c r="C291" s="116"/>
      <c r="D291" s="114" t="s">
        <v>540</v>
      </c>
    </row>
    <row r="292" spans="2:4">
      <c r="B292" s="114" t="s">
        <v>497</v>
      </c>
      <c r="C292" s="116"/>
      <c r="D292" s="114" t="s">
        <v>541</v>
      </c>
    </row>
    <row r="293" spans="2:4">
      <c r="B293" s="114" t="s">
        <v>498</v>
      </c>
      <c r="C293" s="116"/>
      <c r="D293" s="114" t="s">
        <v>542</v>
      </c>
    </row>
    <row r="294" spans="2:4">
      <c r="B294" s="114" t="s">
        <v>499</v>
      </c>
      <c r="C294" s="116"/>
      <c r="D294" s="114" t="s">
        <v>543</v>
      </c>
    </row>
    <row r="295" spans="2:4">
      <c r="B295" s="114" t="s">
        <v>500</v>
      </c>
      <c r="C295" s="116"/>
      <c r="D295" s="114" t="s">
        <v>544</v>
      </c>
    </row>
    <row r="296" spans="2:4">
      <c r="B296" s="114" t="s">
        <v>501</v>
      </c>
      <c r="C296" s="116"/>
      <c r="D296" s="114" t="s">
        <v>545</v>
      </c>
    </row>
    <row r="297" spans="2:4">
      <c r="B297" s="114" t="s">
        <v>502</v>
      </c>
      <c r="C297" s="116"/>
      <c r="D297" s="114" t="s">
        <v>546</v>
      </c>
    </row>
    <row r="298" spans="2:4">
      <c r="B298" s="114" t="s">
        <v>503</v>
      </c>
      <c r="C298" s="116"/>
      <c r="D298" s="114" t="s">
        <v>547</v>
      </c>
    </row>
    <row r="299" spans="2:4">
      <c r="B299" s="114" t="s">
        <v>504</v>
      </c>
      <c r="C299" s="116"/>
      <c r="D299" s="114" t="s">
        <v>548</v>
      </c>
    </row>
    <row r="300" spans="2:4">
      <c r="B300" s="114" t="s">
        <v>505</v>
      </c>
      <c r="C300" s="116"/>
      <c r="D300" s="114" t="s">
        <v>549</v>
      </c>
    </row>
    <row r="301" spans="2:4">
      <c r="B301" s="114" t="s">
        <v>506</v>
      </c>
      <c r="C301" s="116"/>
      <c r="D301" s="114" t="s">
        <v>550</v>
      </c>
    </row>
    <row r="302" spans="2:4">
      <c r="B302" s="114" t="s">
        <v>507</v>
      </c>
      <c r="C302" s="116"/>
      <c r="D302" s="114" t="s">
        <v>551</v>
      </c>
    </row>
    <row r="303" spans="2:4">
      <c r="B303" s="114" t="s">
        <v>508</v>
      </c>
      <c r="C303" s="116"/>
      <c r="D303" s="114" t="s">
        <v>552</v>
      </c>
    </row>
    <row r="304" spans="2:4">
      <c r="B304" s="114" t="s">
        <v>509</v>
      </c>
      <c r="C304" s="116"/>
      <c r="D304" s="114" t="s">
        <v>553</v>
      </c>
    </row>
    <row r="305" spans="2:4">
      <c r="B305" s="114" t="s">
        <v>510</v>
      </c>
      <c r="C305" s="116"/>
      <c r="D305" s="114" t="s">
        <v>554</v>
      </c>
    </row>
    <row r="306" spans="2:4">
      <c r="B306" s="114" t="s">
        <v>511</v>
      </c>
      <c r="C306" s="116"/>
      <c r="D306" s="114" t="s">
        <v>555</v>
      </c>
    </row>
    <row r="307" spans="2:4">
      <c r="B307" s="114" t="s">
        <v>512</v>
      </c>
      <c r="C307" s="116"/>
      <c r="D307" s="114" t="s">
        <v>556</v>
      </c>
    </row>
    <row r="308" spans="2:4">
      <c r="B308" s="114" t="s">
        <v>513</v>
      </c>
      <c r="C308" s="116"/>
      <c r="D308" s="114" t="s">
        <v>557</v>
      </c>
    </row>
    <row r="309" spans="2:4">
      <c r="B309" s="114" t="s">
        <v>514</v>
      </c>
      <c r="C309" s="116"/>
      <c r="D309" s="114" t="s">
        <v>558</v>
      </c>
    </row>
    <row r="310" spans="2:4">
      <c r="B310" s="114" t="s">
        <v>515</v>
      </c>
      <c r="C310" s="116"/>
      <c r="D310" s="114" t="s">
        <v>559</v>
      </c>
    </row>
    <row r="311" spans="2:4">
      <c r="B311" s="114" t="s">
        <v>516</v>
      </c>
      <c r="C311" s="116"/>
      <c r="D311" s="114" t="s">
        <v>560</v>
      </c>
    </row>
    <row r="312" spans="2:4">
      <c r="B312" s="114" t="s">
        <v>517</v>
      </c>
      <c r="C312" s="116"/>
      <c r="D312" s="114" t="s">
        <v>561</v>
      </c>
    </row>
    <row r="313" spans="2:4">
      <c r="B313" s="114" t="s">
        <v>518</v>
      </c>
      <c r="C313" s="116"/>
      <c r="D313" s="114" t="s">
        <v>562</v>
      </c>
    </row>
    <row r="314" spans="2:4">
      <c r="B314" s="114" t="s">
        <v>519</v>
      </c>
      <c r="C314" s="116"/>
      <c r="D314" s="114" t="s">
        <v>563</v>
      </c>
    </row>
    <row r="315" spans="2:4">
      <c r="B315" s="114" t="s">
        <v>520</v>
      </c>
      <c r="C315" s="116"/>
      <c r="D315" s="114" t="s">
        <v>564</v>
      </c>
    </row>
    <row r="316" spans="2:4">
      <c r="B316" s="114" t="s">
        <v>521</v>
      </c>
      <c r="C316" s="116"/>
      <c r="D316" s="114" t="s">
        <v>565</v>
      </c>
    </row>
    <row r="317" spans="2:4">
      <c r="B317" s="114" t="s">
        <v>522</v>
      </c>
      <c r="C317" s="116"/>
      <c r="D317" s="114" t="s">
        <v>566</v>
      </c>
    </row>
    <row r="318" spans="2:4">
      <c r="B318" s="114" t="s">
        <v>523</v>
      </c>
      <c r="C318" s="116"/>
      <c r="D318" s="114" t="s">
        <v>567</v>
      </c>
    </row>
    <row r="319" spans="2:4">
      <c r="B319" s="114" t="s">
        <v>524</v>
      </c>
      <c r="C319" s="116"/>
      <c r="D319" s="114" t="s">
        <v>568</v>
      </c>
    </row>
    <row r="320" spans="2:4">
      <c r="B320" s="114" t="s">
        <v>525</v>
      </c>
      <c r="C320" s="116"/>
      <c r="D320" s="114" t="s">
        <v>569</v>
      </c>
    </row>
    <row r="321" spans="2:4">
      <c r="B321" s="114" t="s">
        <v>526</v>
      </c>
      <c r="C321" s="116"/>
      <c r="D321" s="114" t="s">
        <v>570</v>
      </c>
    </row>
    <row r="322" spans="2:4">
      <c r="B322" s="114" t="s">
        <v>527</v>
      </c>
      <c r="C322" s="116"/>
      <c r="D322" s="114" t="s">
        <v>571</v>
      </c>
    </row>
    <row r="323" spans="2:4">
      <c r="B323" s="114" t="s">
        <v>528</v>
      </c>
      <c r="C323" s="116"/>
      <c r="D323" s="116"/>
    </row>
  </sheetData>
  <mergeCells count="13">
    <mergeCell ref="B279:D279"/>
    <mergeCell ref="A1:D1"/>
    <mergeCell ref="A2:D2"/>
    <mergeCell ref="A3:D3"/>
    <mergeCell ref="A5:D5"/>
    <mergeCell ref="A6:D6"/>
    <mergeCell ref="A7:D7"/>
    <mergeCell ref="A8:J8"/>
    <mergeCell ref="B9:D9"/>
    <mergeCell ref="B64:D64"/>
    <mergeCell ref="B120:D120"/>
    <mergeCell ref="B168:D168"/>
    <mergeCell ref="B223:D2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90" zoomScaleNormal="90" workbookViewId="0">
      <selection activeCell="B22" sqref="B22:H22"/>
    </sheetView>
  </sheetViews>
  <sheetFormatPr baseColWidth="10" defaultColWidth="11.42578125" defaultRowHeight="15"/>
  <cols>
    <col min="1" max="1" width="11.42578125" style="2"/>
    <col min="2" max="2" width="37.7109375" style="2" customWidth="1"/>
    <col min="3" max="3" width="51.7109375" style="2" customWidth="1"/>
    <col min="4" max="4" width="20.42578125" style="2" customWidth="1"/>
    <col min="5" max="5" width="17.140625" style="2" customWidth="1"/>
    <col min="6" max="6" width="30.42578125" style="2" customWidth="1"/>
    <col min="7" max="7" width="16.7109375" style="2" customWidth="1"/>
    <col min="8" max="16384" width="11.42578125" style="2"/>
  </cols>
  <sheetData>
    <row r="1" spans="1:7" ht="28.5">
      <c r="A1" s="214" t="s">
        <v>619</v>
      </c>
      <c r="B1" s="215"/>
      <c r="C1" s="215"/>
      <c r="D1" s="215"/>
      <c r="E1" s="215"/>
      <c r="F1" s="215"/>
      <c r="G1" s="215"/>
    </row>
    <row r="2" spans="1:7" ht="21">
      <c r="A2" s="216" t="s">
        <v>620</v>
      </c>
      <c r="B2" s="217"/>
      <c r="C2" s="217"/>
      <c r="D2" s="217"/>
      <c r="E2" s="217"/>
      <c r="F2" s="217"/>
      <c r="G2" s="217"/>
    </row>
    <row r="3" spans="1:7" ht="15.75">
      <c r="A3" s="223" t="s">
        <v>621</v>
      </c>
      <c r="B3" s="224"/>
      <c r="C3" s="224"/>
      <c r="D3" s="224"/>
      <c r="E3" s="224"/>
      <c r="F3" s="224"/>
      <c r="G3" s="224"/>
    </row>
    <row r="4" spans="1:7">
      <c r="A4" s="29"/>
      <c r="B4" s="29"/>
      <c r="C4" s="29"/>
      <c r="D4" s="29"/>
      <c r="E4" s="29"/>
      <c r="F4" s="29"/>
      <c r="G4" s="29"/>
    </row>
    <row r="5" spans="1:7" ht="18.75">
      <c r="A5" s="225" t="s">
        <v>157</v>
      </c>
      <c r="B5" s="225"/>
      <c r="C5" s="225"/>
      <c r="D5" s="225"/>
      <c r="E5" s="225"/>
      <c r="F5" s="225"/>
      <c r="G5" s="225"/>
    </row>
    <row r="6" spans="1:7" ht="18.75">
      <c r="A6" s="192"/>
      <c r="B6" s="192"/>
      <c r="C6" s="192"/>
      <c r="D6" s="192"/>
      <c r="E6" s="192"/>
      <c r="F6" s="192"/>
      <c r="G6" s="192"/>
    </row>
    <row r="7" spans="1:7" ht="7.5" customHeight="1">
      <c r="B7" s="143"/>
      <c r="C7" s="143"/>
      <c r="D7" s="143"/>
      <c r="E7" s="143"/>
      <c r="F7" s="143"/>
    </row>
    <row r="8" spans="1:7" ht="51">
      <c r="B8" s="98" t="s">
        <v>97</v>
      </c>
      <c r="C8" s="99" t="s">
        <v>98</v>
      </c>
      <c r="D8" s="98" t="s">
        <v>265</v>
      </c>
      <c r="E8" s="99" t="s">
        <v>99</v>
      </c>
      <c r="F8" s="99" t="s">
        <v>24</v>
      </c>
    </row>
    <row r="9" spans="1:7" ht="38.25">
      <c r="B9" s="100" t="s">
        <v>100</v>
      </c>
      <c r="C9" s="101" t="s">
        <v>101</v>
      </c>
      <c r="D9" s="102" t="s">
        <v>102</v>
      </c>
      <c r="E9" s="102" t="s">
        <v>102</v>
      </c>
      <c r="F9" s="103" t="s">
        <v>576</v>
      </c>
    </row>
    <row r="10" spans="1:7" ht="51">
      <c r="B10" s="100" t="s">
        <v>103</v>
      </c>
      <c r="C10" s="101" t="s">
        <v>104</v>
      </c>
      <c r="D10" s="102" t="s">
        <v>105</v>
      </c>
      <c r="E10" s="102" t="s">
        <v>102</v>
      </c>
      <c r="F10" s="103" t="s">
        <v>106</v>
      </c>
    </row>
    <row r="11" spans="1:7" ht="89.25">
      <c r="B11" s="100" t="s">
        <v>107</v>
      </c>
      <c r="C11" s="101" t="s">
        <v>285</v>
      </c>
      <c r="D11" s="102" t="s">
        <v>105</v>
      </c>
      <c r="E11" s="102" t="s">
        <v>105</v>
      </c>
      <c r="F11" s="103"/>
    </row>
    <row r="12" spans="1:7" ht="60.75" customHeight="1">
      <c r="B12" s="100" t="s">
        <v>108</v>
      </c>
      <c r="C12" s="101" t="s">
        <v>104</v>
      </c>
      <c r="D12" s="102" t="s">
        <v>102</v>
      </c>
      <c r="E12" s="102" t="s">
        <v>102</v>
      </c>
      <c r="F12" s="103" t="s">
        <v>576</v>
      </c>
    </row>
    <row r="13" spans="1:7" ht="47.25" customHeight="1">
      <c r="B13" s="100" t="s">
        <v>109</v>
      </c>
      <c r="C13" s="101" t="s">
        <v>110</v>
      </c>
      <c r="D13" s="102" t="s">
        <v>105</v>
      </c>
      <c r="E13" s="102" t="s">
        <v>266</v>
      </c>
      <c r="F13" s="103" t="s">
        <v>267</v>
      </c>
    </row>
    <row r="14" spans="1:7" ht="69" customHeight="1">
      <c r="B14" s="100" t="s">
        <v>111</v>
      </c>
      <c r="C14" s="101" t="s">
        <v>112</v>
      </c>
      <c r="D14" s="102" t="s">
        <v>102</v>
      </c>
      <c r="E14" s="102" t="s">
        <v>102</v>
      </c>
      <c r="F14" s="103" t="s">
        <v>576</v>
      </c>
    </row>
    <row r="15" spans="1:7" ht="51">
      <c r="B15" s="100" t="s">
        <v>113</v>
      </c>
      <c r="C15" s="101" t="s">
        <v>114</v>
      </c>
      <c r="D15" s="104" t="s">
        <v>105</v>
      </c>
      <c r="E15" s="104" t="s">
        <v>105</v>
      </c>
      <c r="F15" s="103"/>
    </row>
    <row r="16" spans="1:7" ht="63.75">
      <c r="B16" s="105" t="s">
        <v>268</v>
      </c>
      <c r="C16" s="101" t="s">
        <v>115</v>
      </c>
      <c r="D16" s="102" t="s">
        <v>102</v>
      </c>
      <c r="E16" s="102" t="s">
        <v>102</v>
      </c>
      <c r="F16" s="103" t="s">
        <v>116</v>
      </c>
    </row>
    <row r="17" spans="2:8" ht="63.75">
      <c r="B17" s="100" t="s">
        <v>117</v>
      </c>
      <c r="C17" s="106" t="s">
        <v>118</v>
      </c>
      <c r="D17" s="102" t="s">
        <v>102</v>
      </c>
      <c r="E17" s="102" t="s">
        <v>102</v>
      </c>
      <c r="F17" s="103" t="s">
        <v>576</v>
      </c>
    </row>
    <row r="18" spans="2:8">
      <c r="B18" s="221" t="s">
        <v>119</v>
      </c>
      <c r="C18" s="221"/>
      <c r="D18" s="221"/>
      <c r="E18" s="221"/>
      <c r="F18" s="221"/>
    </row>
    <row r="19" spans="2:8" ht="15" customHeight="1">
      <c r="B19" s="222" t="s">
        <v>38</v>
      </c>
      <c r="C19" s="222"/>
      <c r="D19" s="222"/>
      <c r="E19" s="222"/>
      <c r="F19" s="222"/>
      <c r="G19" s="9"/>
      <c r="H19" s="9"/>
    </row>
  </sheetData>
  <mergeCells count="6">
    <mergeCell ref="B18:F18"/>
    <mergeCell ref="B19:F19"/>
    <mergeCell ref="A1:G1"/>
    <mergeCell ref="A2:G2"/>
    <mergeCell ref="A3:G3"/>
    <mergeCell ref="A5:G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>
      <selection activeCell="J11" sqref="J11"/>
    </sheetView>
  </sheetViews>
  <sheetFormatPr baseColWidth="10" defaultColWidth="11.42578125" defaultRowHeight="15"/>
  <cols>
    <col min="1" max="1" width="11.42578125" style="29"/>
    <col min="2" max="2" width="22.28515625" style="29" customWidth="1"/>
    <col min="3" max="3" width="10.28515625" style="29" bestFit="1" customWidth="1"/>
    <col min="4" max="4" width="10" style="29" bestFit="1" customWidth="1"/>
    <col min="5" max="5" width="14.5703125" style="29" bestFit="1" customWidth="1"/>
    <col min="6" max="6" width="14.5703125" style="29" customWidth="1"/>
    <col min="7" max="7" width="12" style="29" customWidth="1"/>
    <col min="8" max="8" width="34.42578125" style="29" customWidth="1"/>
    <col min="9" max="16384" width="11.42578125" style="29"/>
  </cols>
  <sheetData>
    <row r="1" spans="1:8" ht="28.5" customHeight="1">
      <c r="A1" s="214" t="s">
        <v>619</v>
      </c>
      <c r="B1" s="215"/>
      <c r="C1" s="215"/>
      <c r="D1" s="215"/>
      <c r="E1" s="215"/>
      <c r="F1" s="215"/>
      <c r="G1" s="215"/>
      <c r="H1" s="215"/>
    </row>
    <row r="2" spans="1:8" ht="21">
      <c r="A2" s="216" t="s">
        <v>620</v>
      </c>
      <c r="B2" s="217"/>
      <c r="C2" s="217"/>
      <c r="D2" s="217"/>
      <c r="E2" s="217"/>
      <c r="F2" s="217"/>
      <c r="G2" s="217"/>
      <c r="H2" s="217"/>
    </row>
    <row r="3" spans="1:8" ht="15.75" customHeight="1">
      <c r="A3" s="223" t="s">
        <v>621</v>
      </c>
      <c r="B3" s="224"/>
      <c r="C3" s="224"/>
      <c r="D3" s="224"/>
      <c r="E3" s="224"/>
      <c r="F3" s="224"/>
      <c r="G3" s="224"/>
      <c r="H3" s="224"/>
    </row>
    <row r="5" spans="1:8" ht="18.75">
      <c r="A5" s="225" t="s">
        <v>19</v>
      </c>
      <c r="B5" s="225"/>
      <c r="C5" s="225"/>
      <c r="D5" s="225"/>
      <c r="E5" s="225"/>
      <c r="F5" s="225"/>
      <c r="G5" s="225"/>
      <c r="H5" s="225"/>
    </row>
    <row r="6" spans="1:8">
      <c r="B6" s="3"/>
      <c r="C6" s="4"/>
      <c r="D6" s="4"/>
      <c r="E6" s="3"/>
      <c r="F6" s="3"/>
      <c r="G6" s="3"/>
      <c r="H6" s="3"/>
    </row>
    <row r="7" spans="1:8">
      <c r="B7" s="231" t="s">
        <v>20</v>
      </c>
      <c r="C7" s="233" t="s">
        <v>21</v>
      </c>
      <c r="D7" s="234"/>
      <c r="E7" s="237" t="s">
        <v>22</v>
      </c>
      <c r="F7" s="238"/>
      <c r="G7" s="231" t="s">
        <v>23</v>
      </c>
      <c r="H7" s="235" t="s">
        <v>24</v>
      </c>
    </row>
    <row r="8" spans="1:8">
      <c r="B8" s="232"/>
      <c r="C8" s="107" t="s">
        <v>25</v>
      </c>
      <c r="D8" s="107" t="s">
        <v>26</v>
      </c>
      <c r="E8" s="108" t="s">
        <v>21</v>
      </c>
      <c r="F8" s="108" t="s">
        <v>636</v>
      </c>
      <c r="G8" s="232"/>
      <c r="H8" s="236"/>
    </row>
    <row r="9" spans="1:8" ht="38.25">
      <c r="B9" s="109" t="s">
        <v>27</v>
      </c>
      <c r="C9" s="102">
        <v>32</v>
      </c>
      <c r="D9" s="102">
        <v>32</v>
      </c>
      <c r="E9" s="110">
        <f t="shared" ref="E9:E14" si="0">+D9/C9</f>
        <v>1</v>
      </c>
      <c r="F9" s="110">
        <v>1</v>
      </c>
      <c r="G9" s="109" t="s">
        <v>28</v>
      </c>
      <c r="H9" s="101" t="s">
        <v>269</v>
      </c>
    </row>
    <row r="10" spans="1:8" ht="51">
      <c r="B10" s="109" t="s">
        <v>29</v>
      </c>
      <c r="C10" s="102">
        <v>58</v>
      </c>
      <c r="D10" s="102">
        <v>58</v>
      </c>
      <c r="E10" s="110">
        <f t="shared" si="0"/>
        <v>1</v>
      </c>
      <c r="F10" s="110">
        <v>1</v>
      </c>
      <c r="G10" s="109" t="s">
        <v>28</v>
      </c>
      <c r="H10" s="109" t="s">
        <v>30</v>
      </c>
    </row>
    <row r="11" spans="1:8" ht="51">
      <c r="B11" s="109" t="s">
        <v>149</v>
      </c>
      <c r="C11" s="102">
        <v>6</v>
      </c>
      <c r="D11" s="102">
        <v>6</v>
      </c>
      <c r="E11" s="110">
        <f t="shared" si="0"/>
        <v>1</v>
      </c>
      <c r="F11" s="110">
        <v>1</v>
      </c>
      <c r="G11" s="109" t="s">
        <v>28</v>
      </c>
      <c r="H11" s="109" t="s">
        <v>31</v>
      </c>
    </row>
    <row r="12" spans="1:8" ht="63.75">
      <c r="B12" s="109" t="s">
        <v>32</v>
      </c>
      <c r="C12" s="102">
        <v>392</v>
      </c>
      <c r="D12" s="102">
        <v>287</v>
      </c>
      <c r="E12" s="110">
        <f t="shared" si="0"/>
        <v>0.7321428571428571</v>
      </c>
      <c r="F12" s="110">
        <v>0.79430000000000001</v>
      </c>
      <c r="G12" s="109" t="s">
        <v>33</v>
      </c>
      <c r="H12" s="109" t="s">
        <v>279</v>
      </c>
    </row>
    <row r="13" spans="1:8" ht="63.75">
      <c r="B13" s="109" t="s">
        <v>34</v>
      </c>
      <c r="C13" s="102">
        <v>24</v>
      </c>
      <c r="D13" s="102">
        <v>23</v>
      </c>
      <c r="E13" s="110">
        <f t="shared" si="0"/>
        <v>0.95833333333333337</v>
      </c>
      <c r="F13" s="110">
        <v>0.68930000000000002</v>
      </c>
      <c r="G13" s="109" t="s">
        <v>35</v>
      </c>
      <c r="H13" s="109" t="s">
        <v>153</v>
      </c>
    </row>
    <row r="14" spans="1:8" ht="30" customHeight="1">
      <c r="B14" s="147" t="s">
        <v>36</v>
      </c>
      <c r="C14" s="147">
        <f>SUM(C9:C13)</f>
        <v>512</v>
      </c>
      <c r="D14" s="147">
        <f>SUM(D9:D13)</f>
        <v>406</v>
      </c>
      <c r="E14" s="111">
        <f t="shared" si="0"/>
        <v>0.79296875</v>
      </c>
      <c r="F14" s="111">
        <v>0.91320000000000001</v>
      </c>
      <c r="G14" s="147"/>
      <c r="H14" s="148" t="s">
        <v>37</v>
      </c>
    </row>
    <row r="15" spans="1:8">
      <c r="B15" s="222" t="s">
        <v>577</v>
      </c>
      <c r="C15" s="222"/>
      <c r="D15" s="222"/>
      <c r="E15" s="222"/>
      <c r="F15" s="222"/>
      <c r="G15" s="222"/>
      <c r="H15" s="222"/>
    </row>
    <row r="16" spans="1:8">
      <c r="B16" s="144"/>
      <c r="C16" s="144"/>
      <c r="D16" s="144"/>
      <c r="E16" s="144"/>
      <c r="F16" s="211"/>
      <c r="G16" s="144"/>
      <c r="H16" s="144"/>
    </row>
    <row r="17" spans="2:8">
      <c r="B17" s="144"/>
      <c r="C17" s="144"/>
      <c r="D17" s="144"/>
      <c r="E17" s="144"/>
      <c r="F17" s="211"/>
      <c r="G17" s="144"/>
      <c r="H17" s="144"/>
    </row>
    <row r="18" spans="2:8">
      <c r="B18" s="144"/>
      <c r="C18" s="144"/>
      <c r="D18" s="144"/>
      <c r="E18" s="144"/>
      <c r="F18" s="211"/>
      <c r="G18" s="144"/>
      <c r="H18" s="144"/>
    </row>
    <row r="19" spans="2:8">
      <c r="B19" s="144"/>
      <c r="C19" s="144"/>
      <c r="D19" s="34"/>
      <c r="E19" s="144"/>
      <c r="F19" s="211"/>
      <c r="G19" s="144"/>
      <c r="H19" s="144"/>
    </row>
    <row r="20" spans="2:8">
      <c r="B20" s="144"/>
      <c r="C20" s="144"/>
      <c r="D20" s="144"/>
      <c r="E20" s="144"/>
      <c r="F20" s="211"/>
      <c r="G20" s="144"/>
      <c r="H20" s="144"/>
    </row>
    <row r="21" spans="2:8">
      <c r="B21" s="144"/>
      <c r="C21" s="144"/>
      <c r="D21" s="144"/>
      <c r="E21" s="144"/>
      <c r="F21" s="211"/>
      <c r="G21" s="144"/>
      <c r="H21" s="144"/>
    </row>
    <row r="22" spans="2:8">
      <c r="B22" s="144"/>
      <c r="C22" s="144"/>
      <c r="D22" s="144"/>
      <c r="E22" s="144"/>
      <c r="F22" s="211"/>
      <c r="G22" s="144"/>
      <c r="H22" s="144"/>
    </row>
    <row r="24" spans="2:8" ht="18.75">
      <c r="B24" s="228" t="s">
        <v>19</v>
      </c>
      <c r="C24" s="228"/>
      <c r="D24" s="228"/>
      <c r="E24" s="228"/>
      <c r="F24" s="228"/>
      <c r="G24" s="228"/>
      <c r="H24" s="228"/>
    </row>
    <row r="25" spans="2:8" ht="6" customHeight="1"/>
    <row r="26" spans="2:8">
      <c r="B26" s="229" t="s">
        <v>147</v>
      </c>
      <c r="C26" s="230" t="s">
        <v>21</v>
      </c>
      <c r="D26" s="230"/>
      <c r="E26" s="149" t="s">
        <v>22</v>
      </c>
      <c r="F26" s="212"/>
      <c r="G26" s="229" t="s">
        <v>23</v>
      </c>
      <c r="H26" s="229" t="s">
        <v>24</v>
      </c>
    </row>
    <row r="27" spans="2:8">
      <c r="B27" s="229"/>
      <c r="C27" s="146" t="s">
        <v>25</v>
      </c>
      <c r="D27" s="146" t="s">
        <v>26</v>
      </c>
      <c r="E27" s="146" t="s">
        <v>21</v>
      </c>
      <c r="F27" s="212"/>
      <c r="G27" s="229"/>
      <c r="H27" s="229"/>
    </row>
    <row r="28" spans="2:8" ht="45">
      <c r="B28" s="16" t="s">
        <v>27</v>
      </c>
      <c r="C28" s="17">
        <v>32</v>
      </c>
      <c r="D28" s="17">
        <v>32</v>
      </c>
      <c r="E28" s="18">
        <f>+D28/C28</f>
        <v>1</v>
      </c>
      <c r="F28" s="18"/>
      <c r="G28" s="16" t="s">
        <v>28</v>
      </c>
      <c r="H28" s="19" t="s">
        <v>148</v>
      </c>
    </row>
    <row r="29" spans="2:8" ht="60">
      <c r="B29" s="16" t="s">
        <v>29</v>
      </c>
      <c r="C29" s="17">
        <v>59</v>
      </c>
      <c r="D29" s="17">
        <v>59</v>
      </c>
      <c r="E29" s="18">
        <f>+D29/C29</f>
        <v>1</v>
      </c>
      <c r="F29" s="18"/>
      <c r="G29" s="16" t="s">
        <v>28</v>
      </c>
      <c r="H29" s="16" t="s">
        <v>30</v>
      </c>
    </row>
    <row r="30" spans="2:8" ht="60">
      <c r="B30" s="16" t="s">
        <v>149</v>
      </c>
      <c r="C30" s="17">
        <v>6</v>
      </c>
      <c r="D30" s="17">
        <v>6</v>
      </c>
      <c r="E30" s="18">
        <f>+D30/C30</f>
        <v>1</v>
      </c>
      <c r="F30" s="18"/>
      <c r="G30" s="16" t="s">
        <v>28</v>
      </c>
      <c r="H30" s="16" t="s">
        <v>31</v>
      </c>
    </row>
    <row r="31" spans="2:8" ht="60">
      <c r="B31" s="16" t="s">
        <v>150</v>
      </c>
      <c r="C31" s="17">
        <v>12</v>
      </c>
      <c r="D31" s="17">
        <v>12</v>
      </c>
      <c r="E31" s="18">
        <f>+D31/C31</f>
        <v>1</v>
      </c>
      <c r="F31" s="18"/>
      <c r="G31" s="16" t="s">
        <v>28</v>
      </c>
      <c r="H31" s="16" t="s">
        <v>31</v>
      </c>
    </row>
    <row r="32" spans="2:8" ht="75">
      <c r="B32" s="16" t="s">
        <v>32</v>
      </c>
      <c r="C32" s="17">
        <v>387</v>
      </c>
      <c r="D32" s="17">
        <v>353</v>
      </c>
      <c r="E32" s="1">
        <v>0.92210000000000003</v>
      </c>
      <c r="F32" s="1"/>
      <c r="G32" s="16" t="s">
        <v>151</v>
      </c>
      <c r="H32" s="16" t="s">
        <v>152</v>
      </c>
    </row>
    <row r="33" spans="2:8" ht="75">
      <c r="B33" s="16" t="s">
        <v>34</v>
      </c>
      <c r="C33" s="17">
        <v>24</v>
      </c>
      <c r="D33" s="17">
        <v>23</v>
      </c>
      <c r="E33" s="18">
        <f>+D33/C33</f>
        <v>0.95833333333333337</v>
      </c>
      <c r="F33" s="18"/>
      <c r="G33" s="16" t="s">
        <v>35</v>
      </c>
      <c r="H33" s="16" t="s">
        <v>153</v>
      </c>
    </row>
    <row r="34" spans="2:8" ht="30">
      <c r="B34" s="20" t="s">
        <v>36</v>
      </c>
      <c r="C34" s="145">
        <f>SUM(C28:C33)</f>
        <v>520</v>
      </c>
      <c r="D34" s="145">
        <f>SUM(D28:D33)</f>
        <v>485</v>
      </c>
      <c r="E34" s="21">
        <f>+D34/C34</f>
        <v>0.93269230769230771</v>
      </c>
      <c r="F34" s="21"/>
      <c r="G34" s="20"/>
      <c r="H34" s="22" t="s">
        <v>154</v>
      </c>
    </row>
    <row r="35" spans="2:8">
      <c r="B35" s="226" t="s">
        <v>155</v>
      </c>
      <c r="C35" s="226"/>
      <c r="D35" s="226"/>
      <c r="E35" s="226"/>
      <c r="F35" s="226"/>
      <c r="G35" s="226"/>
      <c r="H35" s="226"/>
    </row>
    <row r="36" spans="2:8">
      <c r="B36" s="227"/>
      <c r="C36" s="227"/>
      <c r="D36" s="227"/>
      <c r="E36" s="227"/>
      <c r="F36" s="227"/>
      <c r="G36" s="227"/>
      <c r="H36" s="227"/>
    </row>
  </sheetData>
  <mergeCells count="16">
    <mergeCell ref="A1:H1"/>
    <mergeCell ref="A2:H2"/>
    <mergeCell ref="A3:H3"/>
    <mergeCell ref="A5:H5"/>
    <mergeCell ref="B15:H15"/>
    <mergeCell ref="B7:B8"/>
    <mergeCell ref="C7:D7"/>
    <mergeCell ref="G7:G8"/>
    <mergeCell ref="H7:H8"/>
    <mergeCell ref="E7:F7"/>
    <mergeCell ref="B35:H36"/>
    <mergeCell ref="B24:H24"/>
    <mergeCell ref="B26:B27"/>
    <mergeCell ref="C26:D26"/>
    <mergeCell ref="G26:G27"/>
    <mergeCell ref="H26:H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zoomScaleNormal="100" workbookViewId="0">
      <selection activeCell="L26" sqref="L26"/>
    </sheetView>
  </sheetViews>
  <sheetFormatPr baseColWidth="10" defaultColWidth="11.42578125" defaultRowHeight="15"/>
  <cols>
    <col min="1" max="1" width="11.42578125" style="29"/>
    <col min="2" max="2" width="41.85546875" style="29" customWidth="1"/>
    <col min="3" max="3" width="12.42578125" style="29" customWidth="1"/>
    <col min="4" max="4" width="18" style="29" customWidth="1"/>
    <col min="5" max="5" width="12" style="29" customWidth="1"/>
    <col min="6" max="6" width="11.7109375" style="29" customWidth="1"/>
    <col min="7" max="7" width="13.42578125" style="29" customWidth="1"/>
    <col min="8" max="8" width="12.7109375" style="29" customWidth="1"/>
    <col min="9" max="10" width="11.5703125" style="29" bestFit="1" customWidth="1"/>
    <col min="11" max="11" width="11.42578125" style="29"/>
    <col min="12" max="12" width="34.140625" style="29" customWidth="1"/>
    <col min="13" max="13" width="10.42578125" style="29" customWidth="1"/>
    <col min="14" max="14" width="15.5703125" style="29" customWidth="1"/>
    <col min="15" max="15" width="11.28515625" style="29" customWidth="1"/>
    <col min="16" max="16" width="17.85546875" style="29" bestFit="1" customWidth="1"/>
    <col min="17" max="17" width="12.7109375" style="29" customWidth="1"/>
    <col min="18" max="18" width="10.140625" style="29" customWidth="1"/>
    <col min="19" max="19" width="9.42578125" style="29" customWidth="1"/>
    <col min="20" max="16384" width="11.42578125" style="29"/>
  </cols>
  <sheetData>
    <row r="1" spans="1:10" ht="28.5" customHeight="1">
      <c r="A1" s="214" t="s">
        <v>619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ht="21">
      <c r="A2" s="216" t="s">
        <v>620</v>
      </c>
      <c r="B2" s="217"/>
      <c r="C2" s="217"/>
      <c r="D2" s="217"/>
      <c r="E2" s="217"/>
      <c r="F2" s="217"/>
      <c r="G2" s="217"/>
      <c r="H2" s="217"/>
      <c r="I2" s="217"/>
      <c r="J2" s="217"/>
    </row>
    <row r="3" spans="1:10" ht="15.75" customHeight="1">
      <c r="A3" s="223" t="s">
        <v>621</v>
      </c>
      <c r="B3" s="224"/>
      <c r="C3" s="224"/>
      <c r="D3" s="224"/>
      <c r="E3" s="224"/>
      <c r="F3" s="224"/>
      <c r="G3" s="224"/>
      <c r="H3" s="224"/>
      <c r="I3" s="224"/>
      <c r="J3" s="224"/>
    </row>
    <row r="5" spans="1:10" ht="18.75">
      <c r="A5" s="239" t="s">
        <v>624</v>
      </c>
      <c r="B5" s="239"/>
      <c r="C5" s="239"/>
      <c r="D5" s="239"/>
      <c r="E5" s="239"/>
      <c r="F5" s="239"/>
      <c r="G5" s="239"/>
      <c r="H5" s="239"/>
      <c r="I5" s="239"/>
      <c r="J5" s="239"/>
    </row>
    <row r="6" spans="1:10" ht="18.75">
      <c r="A6" s="239" t="s">
        <v>280</v>
      </c>
      <c r="B6" s="239"/>
      <c r="C6" s="239"/>
      <c r="D6" s="239"/>
      <c r="E6" s="239"/>
      <c r="F6" s="239"/>
      <c r="G6" s="239"/>
      <c r="H6" s="239"/>
      <c r="I6" s="239"/>
      <c r="J6" s="239"/>
    </row>
    <row r="7" spans="1:10" ht="18.75">
      <c r="A7" s="239" t="s">
        <v>623</v>
      </c>
      <c r="B7" s="239"/>
      <c r="C7" s="239"/>
      <c r="D7" s="239"/>
      <c r="E7" s="239"/>
      <c r="F7" s="239"/>
      <c r="G7" s="239"/>
      <c r="H7" s="239"/>
      <c r="I7" s="239"/>
      <c r="J7" s="239"/>
    </row>
    <row r="8" spans="1:10" ht="15.75">
      <c r="A8" s="240" t="s">
        <v>39</v>
      </c>
      <c r="B8" s="240"/>
      <c r="C8" s="240"/>
      <c r="D8" s="240"/>
      <c r="E8" s="240"/>
      <c r="F8" s="240"/>
      <c r="G8" s="240"/>
      <c r="H8" s="240"/>
      <c r="I8" s="240"/>
      <c r="J8" s="240"/>
    </row>
    <row r="10" spans="1:10" ht="57.75" customHeight="1">
      <c r="B10" s="37"/>
      <c r="C10" s="37" t="s">
        <v>27</v>
      </c>
      <c r="D10" s="37" t="s">
        <v>47</v>
      </c>
      <c r="E10" s="37" t="s">
        <v>48</v>
      </c>
      <c r="F10" s="37" t="s">
        <v>49</v>
      </c>
      <c r="G10" s="37" t="s">
        <v>34</v>
      </c>
      <c r="H10" s="37" t="s">
        <v>50</v>
      </c>
      <c r="I10" s="37" t="s">
        <v>120</v>
      </c>
    </row>
    <row r="11" spans="1:10" ht="15.75" customHeight="1">
      <c r="B11" s="44" t="s">
        <v>271</v>
      </c>
      <c r="C11" s="45">
        <f t="shared" ref="C11:H11" si="0">+C12+C13</f>
        <v>539513193018</v>
      </c>
      <c r="D11" s="45">
        <f t="shared" si="0"/>
        <v>80545575543</v>
      </c>
      <c r="E11" s="45">
        <f t="shared" si="0"/>
        <v>39501572253</v>
      </c>
      <c r="F11" s="45">
        <f t="shared" si="0"/>
        <v>19067641162</v>
      </c>
      <c r="G11" s="45">
        <f t="shared" si="0"/>
        <v>167940604441</v>
      </c>
      <c r="H11" s="45">
        <f t="shared" si="0"/>
        <v>846568586417</v>
      </c>
      <c r="I11" s="46">
        <v>0.23384381640991037</v>
      </c>
    </row>
    <row r="12" spans="1:10">
      <c r="B12" s="38" t="s">
        <v>40</v>
      </c>
      <c r="C12" s="39">
        <v>537886883163</v>
      </c>
      <c r="D12" s="39">
        <v>75462825024</v>
      </c>
      <c r="E12" s="39">
        <v>39475923858</v>
      </c>
      <c r="F12" s="39">
        <v>13092784324</v>
      </c>
      <c r="G12" s="39">
        <v>147891794760</v>
      </c>
      <c r="H12" s="39">
        <f>C12+D12+E12+F12+G12</f>
        <v>813810211129</v>
      </c>
      <c r="I12" s="40">
        <v>0.22479511838397073</v>
      </c>
    </row>
    <row r="13" spans="1:10">
      <c r="B13" s="38" t="s">
        <v>160</v>
      </c>
      <c r="C13" s="39">
        <v>1626309855</v>
      </c>
      <c r="D13" s="39">
        <v>5082750519</v>
      </c>
      <c r="E13" s="39">
        <v>25648395</v>
      </c>
      <c r="F13" s="39">
        <v>5974856838</v>
      </c>
      <c r="G13" s="39">
        <v>20048809681</v>
      </c>
      <c r="H13" s="39">
        <f>C13+D13+E13+F13+G13</f>
        <v>32758375288</v>
      </c>
      <c r="I13" s="40">
        <v>9.0486980259396367E-3</v>
      </c>
    </row>
    <row r="14" spans="1:10">
      <c r="B14" s="47"/>
      <c r="C14" s="48"/>
      <c r="D14" s="48"/>
      <c r="E14" s="48"/>
      <c r="F14" s="48"/>
      <c r="G14" s="48"/>
      <c r="H14" s="48"/>
      <c r="I14" s="49"/>
    </row>
    <row r="15" spans="1:10">
      <c r="B15" s="44" t="s">
        <v>272</v>
      </c>
      <c r="C15" s="45">
        <f t="shared" ref="C15:H15" si="1">+C16+C18</f>
        <v>624407045081</v>
      </c>
      <c r="D15" s="45">
        <f t="shared" si="1"/>
        <v>78909677095</v>
      </c>
      <c r="E15" s="45">
        <f t="shared" si="1"/>
        <v>39374572253</v>
      </c>
      <c r="F15" s="45">
        <f t="shared" si="1"/>
        <v>18128898721</v>
      </c>
      <c r="G15" s="45">
        <f t="shared" si="1"/>
        <v>168109671668</v>
      </c>
      <c r="H15" s="45">
        <f t="shared" si="1"/>
        <v>928929864818</v>
      </c>
      <c r="I15" s="46">
        <v>0.25659410029086943</v>
      </c>
    </row>
    <row r="16" spans="1:10">
      <c r="B16" s="38" t="s">
        <v>159</v>
      </c>
      <c r="C16" s="39">
        <v>526377193392</v>
      </c>
      <c r="D16" s="39">
        <v>68973568161</v>
      </c>
      <c r="E16" s="39">
        <v>34640782144</v>
      </c>
      <c r="F16" s="39">
        <v>11827166215</v>
      </c>
      <c r="G16" s="39">
        <v>130312919549</v>
      </c>
      <c r="H16" s="39">
        <f>C16+D16+E16+F16+G16</f>
        <v>772131629461</v>
      </c>
      <c r="I16" s="40">
        <v>0.21328243204505612</v>
      </c>
    </row>
    <row r="17" spans="2:9">
      <c r="B17" s="41" t="s">
        <v>41</v>
      </c>
      <c r="C17" s="42">
        <v>114865424715</v>
      </c>
      <c r="D17" s="42">
        <v>20628362</v>
      </c>
      <c r="E17" s="43"/>
      <c r="F17" s="42">
        <v>174864240</v>
      </c>
      <c r="G17" s="42">
        <v>1766824106</v>
      </c>
      <c r="H17" s="42">
        <f>C17+D17+E17+F17+G17</f>
        <v>116827741423</v>
      </c>
      <c r="I17" s="58">
        <v>3.2270799265693012E-2</v>
      </c>
    </row>
    <row r="18" spans="2:9">
      <c r="B18" s="38" t="s">
        <v>161</v>
      </c>
      <c r="C18" s="39">
        <v>98029851689</v>
      </c>
      <c r="D18" s="39">
        <v>9936108934</v>
      </c>
      <c r="E18" s="39">
        <v>4733790109</v>
      </c>
      <c r="F18" s="39">
        <v>6301732506</v>
      </c>
      <c r="G18" s="39">
        <v>37796752119</v>
      </c>
      <c r="H18" s="39">
        <f>C18+D18+E18+F18+G18</f>
        <v>156798235357</v>
      </c>
      <c r="I18" s="40">
        <v>4.3311668245813291E-2</v>
      </c>
    </row>
    <row r="19" spans="2:9">
      <c r="B19" s="59"/>
      <c r="C19" s="60"/>
      <c r="D19" s="60"/>
      <c r="E19" s="60"/>
      <c r="F19" s="60"/>
      <c r="G19" s="60"/>
      <c r="H19" s="60"/>
      <c r="I19" s="61"/>
    </row>
    <row r="20" spans="2:9">
      <c r="B20" s="44" t="s">
        <v>273</v>
      </c>
      <c r="C20" s="45"/>
      <c r="D20" s="45"/>
      <c r="E20" s="45"/>
      <c r="F20" s="45"/>
      <c r="G20" s="45"/>
      <c r="H20" s="45"/>
      <c r="I20" s="46"/>
    </row>
    <row r="21" spans="2:9">
      <c r="B21" s="62" t="s">
        <v>275</v>
      </c>
      <c r="C21" s="63">
        <f t="shared" ref="C21:H21" si="2">+C12-C16</f>
        <v>11509689771</v>
      </c>
      <c r="D21" s="63">
        <f t="shared" si="2"/>
        <v>6489256863</v>
      </c>
      <c r="E21" s="63">
        <f t="shared" si="2"/>
        <v>4835141714</v>
      </c>
      <c r="F21" s="63">
        <f t="shared" si="2"/>
        <v>1265618109</v>
      </c>
      <c r="G21" s="63">
        <f t="shared" si="2"/>
        <v>17578875211</v>
      </c>
      <c r="H21" s="63">
        <f t="shared" si="2"/>
        <v>41678581668</v>
      </c>
      <c r="I21" s="64">
        <v>1.1512686338914609E-2</v>
      </c>
    </row>
    <row r="22" spans="2:9">
      <c r="B22" s="62" t="s">
        <v>276</v>
      </c>
      <c r="C22" s="63">
        <f t="shared" ref="C22:H22" si="3">+C13-C18</f>
        <v>-96403541834</v>
      </c>
      <c r="D22" s="63">
        <f t="shared" si="3"/>
        <v>-4853358415</v>
      </c>
      <c r="E22" s="63">
        <f t="shared" si="3"/>
        <v>-4708141714</v>
      </c>
      <c r="F22" s="63">
        <f t="shared" si="3"/>
        <v>-326875668</v>
      </c>
      <c r="G22" s="63">
        <f t="shared" si="3"/>
        <v>-17747942438</v>
      </c>
      <c r="H22" s="63">
        <f t="shared" si="3"/>
        <v>-124039860069</v>
      </c>
      <c r="I22" s="64">
        <v>-3.4262970219873658E-2</v>
      </c>
    </row>
    <row r="23" spans="2:9">
      <c r="B23" s="62" t="s">
        <v>43</v>
      </c>
      <c r="C23" s="63">
        <f t="shared" ref="C23:H23" si="4">+(C12+C13)-(C16+C18)</f>
        <v>-84893852063</v>
      </c>
      <c r="D23" s="63">
        <f t="shared" si="4"/>
        <v>1635898448</v>
      </c>
      <c r="E23" s="63">
        <f t="shared" si="4"/>
        <v>127000000</v>
      </c>
      <c r="F23" s="63">
        <f t="shared" si="4"/>
        <v>938742441</v>
      </c>
      <c r="G23" s="63">
        <f t="shared" si="4"/>
        <v>-169067227</v>
      </c>
      <c r="H23" s="63">
        <f t="shared" si="4"/>
        <v>-82361278401</v>
      </c>
      <c r="I23" s="64">
        <v>-2.2750283880959045E-2</v>
      </c>
    </row>
    <row r="24" spans="2:9">
      <c r="B24" s="62" t="s">
        <v>44</v>
      </c>
      <c r="C24" s="63">
        <f t="shared" ref="C24:H24" si="5">+C23+C17</f>
        <v>29971572652</v>
      </c>
      <c r="D24" s="63">
        <f t="shared" si="5"/>
        <v>1656526810</v>
      </c>
      <c r="E24" s="63">
        <f t="shared" si="5"/>
        <v>127000000</v>
      </c>
      <c r="F24" s="63">
        <f t="shared" si="5"/>
        <v>1113606681</v>
      </c>
      <c r="G24" s="63">
        <f t="shared" si="5"/>
        <v>1597756879</v>
      </c>
      <c r="H24" s="63">
        <f t="shared" si="5"/>
        <v>34466463022</v>
      </c>
      <c r="I24" s="64">
        <v>9.5205153847339637E-3</v>
      </c>
    </row>
    <row r="25" spans="2:9">
      <c r="B25" s="50"/>
      <c r="C25" s="51"/>
      <c r="D25" s="51"/>
      <c r="E25" s="51"/>
      <c r="F25" s="51"/>
      <c r="G25" s="51"/>
      <c r="H25" s="51"/>
      <c r="I25" s="52"/>
    </row>
    <row r="26" spans="2:9">
      <c r="B26" s="44" t="s">
        <v>45</v>
      </c>
      <c r="C26" s="45">
        <f t="shared" ref="C26:H26" si="6">+C27-C28</f>
        <v>84893852063</v>
      </c>
      <c r="D26" s="45">
        <f t="shared" si="6"/>
        <v>-1635898448</v>
      </c>
      <c r="E26" s="45">
        <f t="shared" si="6"/>
        <v>-127000000</v>
      </c>
      <c r="F26" s="45">
        <f t="shared" si="6"/>
        <v>-938742441</v>
      </c>
      <c r="G26" s="45">
        <f t="shared" si="6"/>
        <v>169067227</v>
      </c>
      <c r="H26" s="45">
        <f t="shared" si="6"/>
        <v>82361278401</v>
      </c>
      <c r="I26" s="46">
        <v>2.2750283880959045E-2</v>
      </c>
    </row>
    <row r="27" spans="2:9">
      <c r="B27" s="38" t="s">
        <v>162</v>
      </c>
      <c r="C27" s="39">
        <v>171886178118</v>
      </c>
      <c r="D27" s="39">
        <v>1105565000</v>
      </c>
      <c r="E27" s="53">
        <v>0</v>
      </c>
      <c r="F27" s="39">
        <v>1371233466</v>
      </c>
      <c r="G27" s="39">
        <v>14530906997</v>
      </c>
      <c r="H27" s="39">
        <f>C27+D27+E27+F27+G27</f>
        <v>188893883581</v>
      </c>
      <c r="I27" s="40">
        <v>5.2177304168610397E-2</v>
      </c>
    </row>
    <row r="28" spans="2:9">
      <c r="B28" s="38" t="s">
        <v>163</v>
      </c>
      <c r="C28" s="39">
        <v>86992326055</v>
      </c>
      <c r="D28" s="39">
        <v>2741463448</v>
      </c>
      <c r="E28" s="39">
        <v>127000000</v>
      </c>
      <c r="F28" s="39">
        <v>2309975907</v>
      </c>
      <c r="G28" s="39">
        <v>14361839770</v>
      </c>
      <c r="H28" s="39">
        <f>C28+D28+E28+F28+G28</f>
        <v>106532605180</v>
      </c>
      <c r="I28" s="40">
        <v>2.9427020287651352E-2</v>
      </c>
    </row>
    <row r="29" spans="2:9">
      <c r="B29" s="54"/>
      <c r="C29" s="55"/>
      <c r="D29" s="55"/>
      <c r="E29" s="55"/>
      <c r="F29" s="55"/>
      <c r="G29" s="55"/>
      <c r="H29" s="55"/>
      <c r="I29" s="56"/>
    </row>
    <row r="30" spans="2:9">
      <c r="B30" s="44" t="s">
        <v>274</v>
      </c>
      <c r="C30" s="57">
        <v>-2.3449845263183056E-2</v>
      </c>
      <c r="D30" s="57">
        <v>4.5187683842421323E-4</v>
      </c>
      <c r="E30" s="57">
        <v>3.508063630113248E-5</v>
      </c>
      <c r="F30" s="57">
        <v>2.5930458388313631E-4</v>
      </c>
      <c r="G30" s="57">
        <v>-4.6700676384472482E-5</v>
      </c>
      <c r="H30" s="57">
        <v>-2.2750283880959045E-2</v>
      </c>
      <c r="I30" s="46" t="s">
        <v>31</v>
      </c>
    </row>
    <row r="31" spans="2:9">
      <c r="B31" s="241" t="s">
        <v>46</v>
      </c>
      <c r="C31" s="241"/>
      <c r="D31" s="241"/>
      <c r="E31" s="241"/>
      <c r="F31" s="241"/>
      <c r="G31" s="241"/>
      <c r="H31" s="241"/>
    </row>
    <row r="32" spans="2:9">
      <c r="B32" s="242" t="s">
        <v>38</v>
      </c>
      <c r="C32" s="242"/>
      <c r="D32" s="242"/>
      <c r="E32" s="242"/>
      <c r="F32" s="242"/>
      <c r="G32" s="242"/>
      <c r="H32" s="242"/>
    </row>
    <row r="34" spans="3:7">
      <c r="D34" s="31"/>
      <c r="G34" s="28"/>
    </row>
    <row r="37" spans="3:7">
      <c r="C37" s="28"/>
    </row>
    <row r="50" spans="23:23">
      <c r="W50" s="29">
        <v>131479.58530600002</v>
      </c>
    </row>
    <row r="51" spans="23:23">
      <c r="W51" s="29">
        <v>368.84076800000003</v>
      </c>
    </row>
    <row r="52" spans="23:23">
      <c r="W52" s="29">
        <v>9011.742119999999</v>
      </c>
    </row>
    <row r="53" spans="23:23">
      <c r="W53" s="29">
        <v>435.25470799999999</v>
      </c>
    </row>
    <row r="54" spans="23:23">
      <c r="W54" s="29">
        <v>95094.517401000005</v>
      </c>
    </row>
    <row r="69" spans="3:8">
      <c r="C69" s="7"/>
      <c r="D69" s="26"/>
      <c r="E69" s="26"/>
      <c r="F69" s="27"/>
      <c r="G69" s="26"/>
      <c r="H69" s="26"/>
    </row>
  </sheetData>
  <mergeCells count="9">
    <mergeCell ref="A7:J7"/>
    <mergeCell ref="A8:J8"/>
    <mergeCell ref="B31:H31"/>
    <mergeCell ref="B32:H32"/>
    <mergeCell ref="A1:J1"/>
    <mergeCell ref="A2:J2"/>
    <mergeCell ref="A3:J3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zoomScale="110" zoomScaleNormal="110" workbookViewId="0">
      <selection activeCell="L24" sqref="L24"/>
    </sheetView>
  </sheetViews>
  <sheetFormatPr baseColWidth="10" defaultColWidth="11.42578125" defaultRowHeight="15"/>
  <cols>
    <col min="1" max="1" width="8.85546875" customWidth="1"/>
    <col min="2" max="2" width="6.28515625" customWidth="1"/>
    <col min="3" max="3" width="14.7109375" customWidth="1"/>
    <col min="4" max="4" width="43.7109375" customWidth="1"/>
    <col min="6" max="6" width="17.42578125" customWidth="1"/>
    <col min="7" max="7" width="16.85546875" customWidth="1"/>
    <col min="8" max="8" width="11" customWidth="1"/>
    <col min="9" max="9" width="15.28515625" customWidth="1"/>
    <col min="10" max="10" width="12.5703125" customWidth="1"/>
    <col min="11" max="11" width="3" customWidth="1"/>
    <col min="12" max="12" width="20.42578125" bestFit="1" customWidth="1"/>
  </cols>
  <sheetData>
    <row r="1" spans="1:12" s="29" customFormat="1" ht="28.5">
      <c r="B1" s="214" t="s">
        <v>619</v>
      </c>
      <c r="C1" s="215"/>
      <c r="D1" s="215"/>
      <c r="E1" s="215"/>
      <c r="F1" s="215"/>
      <c r="G1" s="215"/>
      <c r="H1" s="215"/>
      <c r="I1" s="215"/>
      <c r="J1" s="189"/>
    </row>
    <row r="2" spans="1:12" s="29" customFormat="1" ht="21">
      <c r="B2" s="216" t="s">
        <v>620</v>
      </c>
      <c r="C2" s="217"/>
      <c r="D2" s="217"/>
      <c r="E2" s="217"/>
      <c r="F2" s="217"/>
      <c r="G2" s="217"/>
      <c r="H2" s="217"/>
      <c r="I2" s="217"/>
      <c r="J2" s="190"/>
    </row>
    <row r="3" spans="1:12" s="29" customFormat="1" ht="15.75">
      <c r="B3" s="223" t="s">
        <v>621</v>
      </c>
      <c r="C3" s="224"/>
      <c r="D3" s="224"/>
      <c r="E3" s="224"/>
      <c r="F3" s="224"/>
      <c r="G3" s="224"/>
      <c r="H3" s="224"/>
      <c r="I3" s="224"/>
      <c r="J3" s="193"/>
    </row>
    <row r="4" spans="1:12" s="29" customFormat="1"/>
    <row r="5" spans="1:12" s="29" customFormat="1" ht="18.75">
      <c r="B5" s="243" t="s">
        <v>625</v>
      </c>
      <c r="C5" s="243"/>
      <c r="D5" s="243"/>
      <c r="E5" s="243"/>
      <c r="F5" s="243"/>
      <c r="G5" s="243"/>
      <c r="H5" s="243"/>
      <c r="I5" s="243"/>
      <c r="J5" s="196"/>
    </row>
    <row r="6" spans="1:12" s="29" customFormat="1" ht="18.75">
      <c r="B6" s="244" t="s">
        <v>623</v>
      </c>
      <c r="C6" s="244"/>
      <c r="D6" s="244"/>
      <c r="E6" s="244"/>
      <c r="F6" s="244"/>
      <c r="G6" s="244"/>
      <c r="H6" s="244"/>
      <c r="I6" s="244"/>
      <c r="J6" s="197"/>
    </row>
    <row r="7" spans="1:12" s="29" customFormat="1" ht="15.75">
      <c r="B7" s="245" t="s">
        <v>89</v>
      </c>
      <c r="C7" s="245"/>
      <c r="D7" s="245"/>
      <c r="E7" s="245"/>
      <c r="F7" s="245"/>
      <c r="G7" s="245"/>
      <c r="H7" s="245"/>
      <c r="I7" s="245"/>
      <c r="J7" s="30"/>
    </row>
    <row r="8" spans="1:12">
      <c r="B8" s="29"/>
      <c r="C8" s="29"/>
      <c r="D8" s="29"/>
      <c r="E8" s="29"/>
      <c r="F8" s="29"/>
      <c r="G8" s="29"/>
      <c r="H8" s="29"/>
      <c r="I8" s="29"/>
      <c r="J8" s="29"/>
    </row>
    <row r="9" spans="1:12">
      <c r="A9" s="29"/>
      <c r="C9" s="254" t="s">
        <v>51</v>
      </c>
      <c r="D9" s="254" t="s">
        <v>52</v>
      </c>
      <c r="E9" s="250" t="s">
        <v>53</v>
      </c>
      <c r="F9" s="250"/>
      <c r="G9" s="250"/>
      <c r="H9" s="250"/>
      <c r="I9" s="250"/>
      <c r="J9" s="250"/>
    </row>
    <row r="10" spans="1:12" ht="51">
      <c r="C10" s="254"/>
      <c r="D10" s="254"/>
      <c r="E10" s="117" t="s">
        <v>27</v>
      </c>
      <c r="F10" s="117" t="s">
        <v>47</v>
      </c>
      <c r="G10" s="117" t="s">
        <v>60</v>
      </c>
      <c r="H10" s="117" t="s">
        <v>32</v>
      </c>
      <c r="I10" s="117" t="s">
        <v>34</v>
      </c>
      <c r="J10" s="117" t="s">
        <v>282</v>
      </c>
    </row>
    <row r="11" spans="1:12">
      <c r="C11" s="251" t="s">
        <v>56</v>
      </c>
      <c r="D11" s="65" t="s">
        <v>27</v>
      </c>
      <c r="E11" s="118">
        <v>0</v>
      </c>
      <c r="F11" s="127">
        <v>0</v>
      </c>
      <c r="G11" s="127">
        <v>0</v>
      </c>
      <c r="H11" s="127">
        <v>0</v>
      </c>
      <c r="I11" s="127">
        <v>1267.1603480000001</v>
      </c>
      <c r="J11" s="128">
        <f t="shared" ref="J11:J16" si="0">SUM(E11:I11)</f>
        <v>1267.1603480000001</v>
      </c>
    </row>
    <row r="12" spans="1:12">
      <c r="C12" s="251"/>
      <c r="D12" s="65" t="s">
        <v>54</v>
      </c>
      <c r="E12" s="66">
        <v>0</v>
      </c>
      <c r="F12" s="129">
        <v>0</v>
      </c>
      <c r="G12" s="127">
        <v>0</v>
      </c>
      <c r="H12" s="127">
        <v>0</v>
      </c>
      <c r="I12" s="127">
        <v>368.84076800000003</v>
      </c>
      <c r="J12" s="128">
        <f t="shared" si="0"/>
        <v>368.84076800000003</v>
      </c>
    </row>
    <row r="13" spans="1:12">
      <c r="C13" s="251"/>
      <c r="D13" s="65" t="s">
        <v>55</v>
      </c>
      <c r="E13" s="66">
        <v>0</v>
      </c>
      <c r="F13" s="127">
        <v>0</v>
      </c>
      <c r="G13" s="129">
        <v>0</v>
      </c>
      <c r="H13" s="127">
        <v>0</v>
      </c>
      <c r="I13" s="127">
        <v>121.21012</v>
      </c>
      <c r="J13" s="128">
        <f t="shared" si="0"/>
        <v>121.21012</v>
      </c>
    </row>
    <row r="14" spans="1:12">
      <c r="C14" s="251"/>
      <c r="D14" s="65" t="s">
        <v>32</v>
      </c>
      <c r="E14" s="66">
        <v>0</v>
      </c>
      <c r="F14" s="127">
        <v>0</v>
      </c>
      <c r="G14" s="127">
        <v>0</v>
      </c>
      <c r="H14" s="129">
        <v>0</v>
      </c>
      <c r="I14" s="127">
        <v>435.25470799999999</v>
      </c>
      <c r="J14" s="128">
        <f t="shared" si="0"/>
        <v>435.25470799999999</v>
      </c>
    </row>
    <row r="15" spans="1:12" ht="15.75" thickBot="1">
      <c r="C15" s="252"/>
      <c r="D15" s="122" t="s">
        <v>34</v>
      </c>
      <c r="E15" s="123">
        <v>0</v>
      </c>
      <c r="F15" s="130">
        <v>0</v>
      </c>
      <c r="G15" s="130">
        <v>0</v>
      </c>
      <c r="H15" s="130">
        <v>0</v>
      </c>
      <c r="I15" s="131">
        <v>18196.368341000001</v>
      </c>
      <c r="J15" s="132">
        <f t="shared" si="0"/>
        <v>18196.368341000001</v>
      </c>
      <c r="L15" s="11"/>
    </row>
    <row r="16" spans="1:12">
      <c r="C16" s="246" t="s">
        <v>57</v>
      </c>
      <c r="D16" s="124" t="s">
        <v>27</v>
      </c>
      <c r="E16" s="125">
        <v>0</v>
      </c>
      <c r="F16" s="133">
        <v>53414.079831000003</v>
      </c>
      <c r="G16" s="133">
        <v>13446.892538</v>
      </c>
      <c r="H16" s="133">
        <v>8073.5166479999998</v>
      </c>
      <c r="I16" s="133">
        <v>24787.175346</v>
      </c>
      <c r="J16" s="134">
        <f t="shared" si="0"/>
        <v>99721.664363000004</v>
      </c>
    </row>
    <row r="17" spans="3:13">
      <c r="C17" s="247"/>
      <c r="D17" s="67" t="s">
        <v>54</v>
      </c>
      <c r="E17" s="66">
        <v>0</v>
      </c>
      <c r="F17" s="129">
        <v>0</v>
      </c>
      <c r="G17" s="127">
        <v>0</v>
      </c>
      <c r="H17" s="127">
        <v>0</v>
      </c>
      <c r="I17" s="127">
        <v>0</v>
      </c>
      <c r="J17" s="128">
        <f t="shared" ref="J17:J20" si="1">SUM(E17:I17)</f>
        <v>0</v>
      </c>
    </row>
    <row r="18" spans="3:13">
      <c r="C18" s="247"/>
      <c r="D18" s="67" t="s">
        <v>55</v>
      </c>
      <c r="E18" s="66">
        <v>0</v>
      </c>
      <c r="F18" s="127">
        <v>0</v>
      </c>
      <c r="G18" s="129">
        <v>8890.5319999999992</v>
      </c>
      <c r="H18" s="127">
        <v>0</v>
      </c>
      <c r="I18" s="127">
        <v>0</v>
      </c>
      <c r="J18" s="128">
        <f>SUM(E18:I18)</f>
        <v>8890.5319999999992</v>
      </c>
    </row>
    <row r="19" spans="3:13">
      <c r="C19" s="247"/>
      <c r="D19" s="67" t="s">
        <v>32</v>
      </c>
      <c r="E19" s="66">
        <v>0</v>
      </c>
      <c r="F19" s="127">
        <v>0</v>
      </c>
      <c r="G19" s="127">
        <v>0</v>
      </c>
      <c r="H19" s="129">
        <v>0</v>
      </c>
      <c r="I19" s="127">
        <v>0</v>
      </c>
      <c r="J19" s="128">
        <f t="shared" si="1"/>
        <v>0</v>
      </c>
      <c r="L19" s="10"/>
    </row>
    <row r="20" spans="3:13" ht="15.75" thickBot="1">
      <c r="C20" s="248"/>
      <c r="D20" s="120" t="s">
        <v>34</v>
      </c>
      <c r="E20" s="123">
        <v>0</v>
      </c>
      <c r="F20" s="130">
        <v>0</v>
      </c>
      <c r="G20" s="130">
        <v>0</v>
      </c>
      <c r="H20" s="130">
        <v>0</v>
      </c>
      <c r="I20" s="131">
        <v>0</v>
      </c>
      <c r="J20" s="132">
        <f t="shared" si="1"/>
        <v>0</v>
      </c>
    </row>
    <row r="21" spans="3:13">
      <c r="C21" s="253" t="s">
        <v>58</v>
      </c>
      <c r="D21" s="126" t="s">
        <v>27</v>
      </c>
      <c r="E21" s="125">
        <v>0</v>
      </c>
      <c r="F21" s="133">
        <f>(-5050207390)/-1000000</f>
        <v>5050.2073899999996</v>
      </c>
      <c r="G21" s="133">
        <v>0</v>
      </c>
      <c r="H21" s="133">
        <v>5392.5830239999996</v>
      </c>
      <c r="I21" s="133">
        <v>20047.970181000001</v>
      </c>
      <c r="J21" s="134">
        <f>SUM(E21:I21)</f>
        <v>30490.760595</v>
      </c>
    </row>
    <row r="22" spans="3:13">
      <c r="C22" s="251"/>
      <c r="D22" s="65" t="s">
        <v>54</v>
      </c>
      <c r="E22" s="66">
        <v>0</v>
      </c>
      <c r="F22" s="129">
        <v>0</v>
      </c>
      <c r="G22" s="127">
        <v>0</v>
      </c>
      <c r="H22" s="127">
        <v>0</v>
      </c>
      <c r="I22" s="127">
        <v>0</v>
      </c>
      <c r="J22" s="128">
        <f t="shared" ref="J22:J25" si="2">SUM(E22:I22)</f>
        <v>0</v>
      </c>
    </row>
    <row r="23" spans="3:13">
      <c r="C23" s="251"/>
      <c r="D23" s="65" t="s">
        <v>55</v>
      </c>
      <c r="E23" s="66">
        <v>0</v>
      </c>
      <c r="F23" s="127">
        <v>0</v>
      </c>
      <c r="G23" s="129">
        <v>0</v>
      </c>
      <c r="H23" s="127">
        <v>0</v>
      </c>
      <c r="I23" s="127">
        <v>0</v>
      </c>
      <c r="J23" s="128">
        <f t="shared" si="2"/>
        <v>0</v>
      </c>
    </row>
    <row r="24" spans="3:13">
      <c r="C24" s="251"/>
      <c r="D24" s="65" t="s">
        <v>32</v>
      </c>
      <c r="E24" s="66">
        <v>0</v>
      </c>
      <c r="F24" s="127">
        <v>0</v>
      </c>
      <c r="G24" s="127">
        <v>0</v>
      </c>
      <c r="H24" s="129">
        <v>0</v>
      </c>
      <c r="I24" s="127">
        <v>0</v>
      </c>
      <c r="J24" s="128">
        <f t="shared" si="2"/>
        <v>0</v>
      </c>
      <c r="L24" s="138"/>
      <c r="M24" s="138"/>
    </row>
    <row r="25" spans="3:13" ht="15.75" thickBot="1">
      <c r="C25" s="252"/>
      <c r="D25" s="122" t="s">
        <v>34</v>
      </c>
      <c r="E25" s="123">
        <v>0</v>
      </c>
      <c r="F25" s="130">
        <v>0</v>
      </c>
      <c r="G25" s="130">
        <v>0</v>
      </c>
      <c r="H25" s="130">
        <v>0</v>
      </c>
      <c r="I25" s="131">
        <v>0</v>
      </c>
      <c r="J25" s="132">
        <f t="shared" si="2"/>
        <v>0</v>
      </c>
      <c r="M25" s="11"/>
    </row>
    <row r="26" spans="3:13">
      <c r="C26" s="246" t="s">
        <v>59</v>
      </c>
      <c r="D26" s="124" t="s">
        <v>27</v>
      </c>
      <c r="E26" s="125">
        <v>0</v>
      </c>
      <c r="F26" s="133">
        <f>(-1000000000-105565000)/-1000000</f>
        <v>1105.5650000000001</v>
      </c>
      <c r="G26" s="133">
        <v>0</v>
      </c>
      <c r="H26" s="133">
        <v>0</v>
      </c>
      <c r="I26" s="133">
        <v>14034.66</v>
      </c>
      <c r="J26" s="134">
        <f>SUM(E26:I26)</f>
        <v>15140.225</v>
      </c>
      <c r="L26" s="11"/>
    </row>
    <row r="27" spans="3:13">
      <c r="C27" s="247"/>
      <c r="D27" s="67" t="s">
        <v>54</v>
      </c>
      <c r="E27" s="66">
        <v>0</v>
      </c>
      <c r="F27" s="129">
        <v>0</v>
      </c>
      <c r="G27" s="127">
        <v>0</v>
      </c>
      <c r="H27" s="127">
        <v>0</v>
      </c>
      <c r="I27" s="127">
        <v>0</v>
      </c>
      <c r="J27" s="128">
        <f t="shared" ref="J27:J30" si="3">SUM(E27:I27)</f>
        <v>0</v>
      </c>
    </row>
    <row r="28" spans="3:13">
      <c r="C28" s="247"/>
      <c r="D28" s="67" t="s">
        <v>55</v>
      </c>
      <c r="E28" s="66">
        <v>0</v>
      </c>
      <c r="F28" s="127">
        <v>0</v>
      </c>
      <c r="G28" s="129">
        <v>0</v>
      </c>
      <c r="H28" s="127">
        <v>0</v>
      </c>
      <c r="I28" s="127">
        <v>0</v>
      </c>
      <c r="J28" s="128">
        <f t="shared" si="3"/>
        <v>0</v>
      </c>
    </row>
    <row r="29" spans="3:13">
      <c r="C29" s="247"/>
      <c r="D29" s="67" t="s">
        <v>32</v>
      </c>
      <c r="E29" s="66">
        <v>0</v>
      </c>
      <c r="F29" s="127">
        <v>0</v>
      </c>
      <c r="G29" s="127">
        <v>0</v>
      </c>
      <c r="H29" s="129">
        <v>0</v>
      </c>
      <c r="I29" s="127">
        <v>0</v>
      </c>
      <c r="J29" s="128">
        <f t="shared" si="3"/>
        <v>0</v>
      </c>
    </row>
    <row r="30" spans="3:13" ht="15.75" thickBot="1">
      <c r="C30" s="248"/>
      <c r="D30" s="120" t="s">
        <v>34</v>
      </c>
      <c r="E30" s="123">
        <v>0</v>
      </c>
      <c r="F30" s="130">
        <v>0</v>
      </c>
      <c r="G30" s="130">
        <v>0</v>
      </c>
      <c r="H30" s="130">
        <v>0</v>
      </c>
      <c r="I30" s="131">
        <v>0</v>
      </c>
      <c r="J30" s="132">
        <f t="shared" si="3"/>
        <v>0</v>
      </c>
    </row>
    <row r="31" spans="3:13">
      <c r="C31" s="246" t="s">
        <v>278</v>
      </c>
      <c r="D31" s="124" t="s">
        <v>27</v>
      </c>
      <c r="E31" s="125">
        <f>(+E11+E16+E21+E26)/-1000000</f>
        <v>0</v>
      </c>
      <c r="F31" s="133">
        <f>(+F11+F16+F21+F26)</f>
        <v>59569.852221000008</v>
      </c>
      <c r="G31" s="133">
        <f t="shared" ref="G31:I31" si="4">(+G11+G16+G21+G26)</f>
        <v>13446.892538</v>
      </c>
      <c r="H31" s="133">
        <f t="shared" si="4"/>
        <v>13466.099672</v>
      </c>
      <c r="I31" s="133">
        <f t="shared" si="4"/>
        <v>60136.965875000009</v>
      </c>
      <c r="J31" s="134">
        <f>SUM(E31:I31)</f>
        <v>146619.810306</v>
      </c>
    </row>
    <row r="32" spans="3:13">
      <c r="C32" s="247"/>
      <c r="D32" s="67" t="s">
        <v>54</v>
      </c>
      <c r="E32" s="66">
        <f>(+E12+E17+E22+E27)/-1000000</f>
        <v>0</v>
      </c>
      <c r="F32" s="129">
        <f t="shared" ref="F32:I32" si="5">(+F12+F17+F22+F27)</f>
        <v>0</v>
      </c>
      <c r="G32" s="127">
        <f t="shared" si="5"/>
        <v>0</v>
      </c>
      <c r="H32" s="127">
        <f t="shared" si="5"/>
        <v>0</v>
      </c>
      <c r="I32" s="127">
        <f t="shared" si="5"/>
        <v>368.84076800000003</v>
      </c>
      <c r="J32" s="128">
        <f>SUM(E32:I32)</f>
        <v>368.84076800000003</v>
      </c>
    </row>
    <row r="33" spans="3:10">
      <c r="C33" s="247"/>
      <c r="D33" s="67" t="s">
        <v>55</v>
      </c>
      <c r="E33" s="66">
        <f>(+E13+E18+E23+E28)/-1000000</f>
        <v>0</v>
      </c>
      <c r="F33" s="127">
        <f t="shared" ref="F33:I33" si="6">(+F13+F18+F23+F28)</f>
        <v>0</v>
      </c>
      <c r="G33" s="129">
        <f t="shared" si="6"/>
        <v>8890.5319999999992</v>
      </c>
      <c r="H33" s="127">
        <f t="shared" si="6"/>
        <v>0</v>
      </c>
      <c r="I33" s="127">
        <f t="shared" si="6"/>
        <v>121.21012</v>
      </c>
      <c r="J33" s="128">
        <f>SUM(E33:I33)</f>
        <v>9011.742119999999</v>
      </c>
    </row>
    <row r="34" spans="3:10">
      <c r="C34" s="247"/>
      <c r="D34" s="67" t="s">
        <v>32</v>
      </c>
      <c r="E34" s="66">
        <f>(+E14+E19+E24+E29)/-1000000</f>
        <v>0</v>
      </c>
      <c r="F34" s="127">
        <f t="shared" ref="F34:I34" si="7">(+F14+F19+F24+F29)</f>
        <v>0</v>
      </c>
      <c r="G34" s="127">
        <f t="shared" si="7"/>
        <v>0</v>
      </c>
      <c r="H34" s="129">
        <f t="shared" si="7"/>
        <v>0</v>
      </c>
      <c r="I34" s="127">
        <f t="shared" si="7"/>
        <v>435.25470799999999</v>
      </c>
      <c r="J34" s="128">
        <f>SUM(E34:I34)</f>
        <v>435.25470799999999</v>
      </c>
    </row>
    <row r="35" spans="3:10" ht="15.75" thickBot="1">
      <c r="C35" s="248"/>
      <c r="D35" s="120" t="s">
        <v>34</v>
      </c>
      <c r="E35" s="123">
        <f>(+E15+E20+E25+E30)/-1000000</f>
        <v>0</v>
      </c>
      <c r="F35" s="130">
        <f t="shared" ref="F35:I35" si="8">(+F15+F20+F25+F30)</f>
        <v>0</v>
      </c>
      <c r="G35" s="130">
        <f t="shared" si="8"/>
        <v>0</v>
      </c>
      <c r="H35" s="130">
        <f t="shared" si="8"/>
        <v>0</v>
      </c>
      <c r="I35" s="131">
        <f t="shared" si="8"/>
        <v>18196.368341000001</v>
      </c>
      <c r="J35" s="132">
        <f>SUM(E35:I35)</f>
        <v>18196.368341000001</v>
      </c>
    </row>
    <row r="36" spans="3:10">
      <c r="C36" s="249" t="s">
        <v>281</v>
      </c>
      <c r="D36" s="249"/>
      <c r="E36" s="121">
        <f t="shared" ref="E36:J36" si="9">SUM(E31:E35)</f>
        <v>0</v>
      </c>
      <c r="F36" s="135">
        <f t="shared" si="9"/>
        <v>59569.852221000008</v>
      </c>
      <c r="G36" s="135">
        <f t="shared" si="9"/>
        <v>22337.424537999999</v>
      </c>
      <c r="H36" s="135">
        <f t="shared" si="9"/>
        <v>13466.099672</v>
      </c>
      <c r="I36" s="135">
        <f t="shared" si="9"/>
        <v>79258.639812000009</v>
      </c>
      <c r="J36" s="135">
        <f t="shared" si="9"/>
        <v>174632.01624299999</v>
      </c>
    </row>
    <row r="37" spans="3:10">
      <c r="C37" s="242" t="s">
        <v>38</v>
      </c>
      <c r="D37" s="242"/>
      <c r="E37" s="242"/>
      <c r="F37" s="242"/>
      <c r="G37" s="242"/>
      <c r="H37" s="242"/>
      <c r="I37" s="242"/>
    </row>
    <row r="41" spans="3:10" ht="61.5">
      <c r="D41" s="119"/>
    </row>
  </sheetData>
  <mergeCells count="16">
    <mergeCell ref="C37:I37"/>
    <mergeCell ref="B1:I1"/>
    <mergeCell ref="B2:I2"/>
    <mergeCell ref="B3:I3"/>
    <mergeCell ref="B5:I5"/>
    <mergeCell ref="B6:I6"/>
    <mergeCell ref="B7:I7"/>
    <mergeCell ref="C31:C35"/>
    <mergeCell ref="C36:D36"/>
    <mergeCell ref="E9:J9"/>
    <mergeCell ref="C11:C15"/>
    <mergeCell ref="C16:C20"/>
    <mergeCell ref="C21:C25"/>
    <mergeCell ref="C26:C30"/>
    <mergeCell ref="C9:C10"/>
    <mergeCell ref="D9:D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zoomScaleNormal="100" zoomScaleSheetLayoutView="80" workbookViewId="0">
      <selection activeCell="L21" sqref="L21"/>
    </sheetView>
  </sheetViews>
  <sheetFormatPr baseColWidth="10" defaultColWidth="11.42578125" defaultRowHeight="15"/>
  <cols>
    <col min="2" max="2" width="44.42578125" customWidth="1"/>
    <col min="3" max="3" width="11" customWidth="1"/>
    <col min="4" max="4" width="16.140625" customWidth="1"/>
    <col min="5" max="5" width="13.28515625" customWidth="1"/>
    <col min="6" max="6" width="9.28515625" customWidth="1"/>
    <col min="7" max="7" width="12.5703125" customWidth="1"/>
    <col min="8" max="8" width="14.85546875" customWidth="1"/>
    <col min="10" max="10" width="17.42578125" bestFit="1" customWidth="1"/>
    <col min="11" max="12" width="16.42578125" bestFit="1" customWidth="1"/>
    <col min="13" max="13" width="15.28515625" bestFit="1" customWidth="1"/>
    <col min="14" max="14" width="16.42578125" bestFit="1" customWidth="1"/>
  </cols>
  <sheetData>
    <row r="1" spans="1:14" ht="28.5">
      <c r="A1" s="29"/>
      <c r="B1" s="214" t="s">
        <v>619</v>
      </c>
      <c r="C1" s="215"/>
      <c r="D1" s="215"/>
      <c r="E1" s="215"/>
      <c r="F1" s="215"/>
      <c r="G1" s="215"/>
      <c r="H1" s="215"/>
      <c r="I1" s="191"/>
    </row>
    <row r="2" spans="1:14" s="29" customFormat="1" ht="21">
      <c r="B2" s="216" t="s">
        <v>620</v>
      </c>
      <c r="C2" s="217"/>
      <c r="D2" s="217"/>
      <c r="E2" s="217"/>
      <c r="F2" s="217"/>
      <c r="G2" s="217"/>
      <c r="H2" s="217"/>
      <c r="I2" s="194"/>
    </row>
    <row r="3" spans="1:14" s="29" customFormat="1" ht="15.75">
      <c r="B3" s="223" t="s">
        <v>621</v>
      </c>
      <c r="C3" s="224"/>
      <c r="D3" s="224"/>
      <c r="E3" s="224"/>
      <c r="F3" s="224"/>
      <c r="G3" s="224"/>
      <c r="H3" s="224"/>
      <c r="I3" s="195"/>
    </row>
    <row r="4" spans="1:14" s="29" customFormat="1"/>
    <row r="5" spans="1:14" ht="18.75">
      <c r="A5" s="29"/>
      <c r="B5" s="255" t="s">
        <v>626</v>
      </c>
      <c r="C5" s="255"/>
      <c r="D5" s="255"/>
      <c r="E5" s="255"/>
      <c r="F5" s="255"/>
      <c r="G5" s="255"/>
      <c r="H5" s="255"/>
      <c r="I5" s="198"/>
    </row>
    <row r="6" spans="1:14" ht="18.75">
      <c r="A6" s="29"/>
      <c r="B6" s="255" t="s">
        <v>283</v>
      </c>
      <c r="C6" s="255"/>
      <c r="D6" s="255"/>
      <c r="E6" s="255"/>
      <c r="F6" s="255"/>
      <c r="G6" s="255"/>
      <c r="H6" s="255"/>
      <c r="I6" s="198"/>
    </row>
    <row r="7" spans="1:14" ht="18.75">
      <c r="A7" s="29"/>
      <c r="B7" s="255" t="s">
        <v>623</v>
      </c>
      <c r="C7" s="255"/>
      <c r="D7" s="255"/>
      <c r="E7" s="255"/>
      <c r="F7" s="255"/>
      <c r="G7" s="255"/>
      <c r="H7" s="255"/>
      <c r="I7" s="198"/>
    </row>
    <row r="8" spans="1:14" ht="15.75">
      <c r="A8" s="29"/>
      <c r="B8" s="256" t="s">
        <v>39</v>
      </c>
      <c r="C8" s="256"/>
      <c r="D8" s="256"/>
      <c r="E8" s="256"/>
      <c r="F8" s="256"/>
      <c r="G8" s="256"/>
      <c r="H8" s="256"/>
      <c r="I8" s="199"/>
    </row>
    <row r="9" spans="1:14" ht="51">
      <c r="B9" s="37" t="s">
        <v>63</v>
      </c>
      <c r="C9" s="37" t="s">
        <v>27</v>
      </c>
      <c r="D9" s="37" t="s">
        <v>47</v>
      </c>
      <c r="E9" s="37" t="s">
        <v>48</v>
      </c>
      <c r="F9" s="37" t="s">
        <v>49</v>
      </c>
      <c r="G9" s="37" t="s">
        <v>34</v>
      </c>
      <c r="H9" s="37" t="s">
        <v>145</v>
      </c>
    </row>
    <row r="10" spans="1:14">
      <c r="B10" s="68" t="s">
        <v>40</v>
      </c>
      <c r="C10" s="69">
        <f>SUM(C11:C17)</f>
        <v>537886883163</v>
      </c>
      <c r="D10" s="69">
        <f t="shared" ref="D10:G10" si="0">SUM(D11:D17)</f>
        <v>22048745193</v>
      </c>
      <c r="E10" s="69">
        <f t="shared" si="0"/>
        <v>17138499320</v>
      </c>
      <c r="F10" s="69">
        <f t="shared" si="0"/>
        <v>5019267676</v>
      </c>
      <c r="G10" s="69">
        <f t="shared" si="0"/>
        <v>102715785129</v>
      </c>
      <c r="H10" s="69">
        <f t="shared" ref="H10" si="1">SUM(H11:H17)</f>
        <v>684809180481</v>
      </c>
      <c r="I10" s="152"/>
    </row>
    <row r="11" spans="1:14">
      <c r="B11" s="71" t="s">
        <v>65</v>
      </c>
      <c r="C11" s="72">
        <v>501608729607</v>
      </c>
      <c r="D11" s="72">
        <v>2152457176</v>
      </c>
      <c r="E11" s="72"/>
      <c r="F11" s="72">
        <v>2640117372</v>
      </c>
      <c r="G11" s="72"/>
      <c r="H11" s="72">
        <f t="shared" ref="H11:H21" si="2">+C11+D11+E11+F11+G11</f>
        <v>506401304155</v>
      </c>
      <c r="J11" s="33"/>
      <c r="K11" s="33"/>
      <c r="L11" s="33"/>
      <c r="M11" s="33"/>
      <c r="N11" s="33"/>
    </row>
    <row r="12" spans="1:14">
      <c r="B12" s="71" t="s">
        <v>66</v>
      </c>
      <c r="C12" s="72">
        <v>2342428120</v>
      </c>
      <c r="D12" s="72"/>
      <c r="E12" s="72">
        <v>913795946</v>
      </c>
      <c r="F12" s="72">
        <v>433878</v>
      </c>
      <c r="G12" s="72"/>
      <c r="H12" s="72">
        <f t="shared" si="2"/>
        <v>3256657944</v>
      </c>
      <c r="J12" s="33"/>
      <c r="K12" s="33"/>
      <c r="L12" s="33"/>
      <c r="M12" s="33"/>
      <c r="N12" s="33"/>
    </row>
    <row r="13" spans="1:14">
      <c r="B13" s="71" t="s">
        <v>67</v>
      </c>
      <c r="C13" s="72">
        <v>21044909552</v>
      </c>
      <c r="D13" s="73">
        <v>17173431671</v>
      </c>
      <c r="E13" s="72">
        <v>13672343447</v>
      </c>
      <c r="F13" s="72">
        <v>2057358538</v>
      </c>
      <c r="G13" s="72">
        <v>96355819122</v>
      </c>
      <c r="H13" s="72">
        <f t="shared" si="2"/>
        <v>150303862330</v>
      </c>
      <c r="J13" s="33"/>
      <c r="K13" s="33"/>
      <c r="L13" s="33"/>
      <c r="M13" s="33"/>
      <c r="N13" s="33"/>
    </row>
    <row r="14" spans="1:14">
      <c r="B14" s="71" t="s">
        <v>68</v>
      </c>
      <c r="C14" s="72">
        <v>12444105408</v>
      </c>
      <c r="D14" s="72">
        <v>815363769</v>
      </c>
      <c r="E14" s="72">
        <v>2538832180</v>
      </c>
      <c r="F14" s="72">
        <v>206786729</v>
      </c>
      <c r="G14" s="72">
        <v>4066401224</v>
      </c>
      <c r="H14" s="72">
        <f t="shared" si="2"/>
        <v>20071489310</v>
      </c>
      <c r="J14" s="33"/>
      <c r="K14" s="33"/>
      <c r="L14" s="33"/>
      <c r="M14" s="33"/>
      <c r="N14" s="33"/>
    </row>
    <row r="15" spans="1:14">
      <c r="B15" s="71" t="s">
        <v>69</v>
      </c>
      <c r="C15" s="74">
        <v>289329120</v>
      </c>
      <c r="D15" s="75">
        <v>1128365480</v>
      </c>
      <c r="E15" s="74">
        <v>0</v>
      </c>
      <c r="F15" s="74">
        <v>60232745</v>
      </c>
      <c r="G15" s="74">
        <v>1472700000</v>
      </c>
      <c r="H15" s="74">
        <f t="shared" si="2"/>
        <v>2950627345</v>
      </c>
      <c r="J15" s="33"/>
      <c r="K15" s="33"/>
      <c r="L15" s="33"/>
      <c r="M15" s="33"/>
      <c r="N15" s="33"/>
    </row>
    <row r="16" spans="1:14">
      <c r="B16" s="71" t="s">
        <v>70</v>
      </c>
      <c r="C16" s="72">
        <v>103718822</v>
      </c>
      <c r="D16" s="72">
        <v>1500000</v>
      </c>
      <c r="E16" s="72"/>
      <c r="F16" s="72">
        <v>43100819</v>
      </c>
      <c r="G16" s="72"/>
      <c r="H16" s="72">
        <f t="shared" si="2"/>
        <v>148319641</v>
      </c>
      <c r="J16" s="33"/>
      <c r="K16" s="33"/>
      <c r="L16" s="33"/>
      <c r="M16" s="33"/>
      <c r="N16" s="33"/>
    </row>
    <row r="17" spans="2:14">
      <c r="B17" s="71" t="s">
        <v>71</v>
      </c>
      <c r="C17" s="72">
        <v>53662534</v>
      </c>
      <c r="D17" s="72">
        <v>777627097</v>
      </c>
      <c r="E17" s="72">
        <v>13527747</v>
      </c>
      <c r="F17" s="72">
        <v>11237595</v>
      </c>
      <c r="G17" s="72">
        <v>820864783</v>
      </c>
      <c r="H17" s="72">
        <f t="shared" si="2"/>
        <v>1676919756</v>
      </c>
      <c r="J17" s="33"/>
      <c r="K17" s="33"/>
      <c r="L17" s="33"/>
      <c r="M17" s="33"/>
      <c r="N17" s="33"/>
    </row>
    <row r="18" spans="2:14">
      <c r="B18" s="68" t="s">
        <v>42</v>
      </c>
      <c r="C18" s="69">
        <f>SUM(C19:C21)</f>
        <v>1626309855</v>
      </c>
      <c r="D18" s="69">
        <f t="shared" ref="D18:H18" si="3">SUM(D19:D21)</f>
        <v>32543129</v>
      </c>
      <c r="E18" s="69">
        <f t="shared" si="3"/>
        <v>25648395</v>
      </c>
      <c r="F18" s="69">
        <f t="shared" si="3"/>
        <v>582273814</v>
      </c>
      <c r="G18" s="69">
        <f t="shared" si="3"/>
        <v>839500</v>
      </c>
      <c r="H18" s="69">
        <f t="shared" si="3"/>
        <v>2267614693</v>
      </c>
    </row>
    <row r="19" spans="2:14" ht="26.25">
      <c r="B19" s="76" t="s">
        <v>77</v>
      </c>
      <c r="C19" s="74">
        <v>17173902</v>
      </c>
      <c r="D19" s="74">
        <v>18000000</v>
      </c>
      <c r="E19" s="74">
        <v>15294317</v>
      </c>
      <c r="F19" s="74">
        <v>170587985</v>
      </c>
      <c r="G19" s="74">
        <v>839500</v>
      </c>
      <c r="H19" s="74">
        <f t="shared" si="2"/>
        <v>221895704</v>
      </c>
      <c r="J19" s="33"/>
      <c r="K19" s="33"/>
      <c r="L19" s="33"/>
      <c r="M19" s="33"/>
      <c r="N19" s="33"/>
    </row>
    <row r="20" spans="2:14">
      <c r="B20" s="71" t="s">
        <v>78</v>
      </c>
      <c r="C20" s="72">
        <v>1609135953</v>
      </c>
      <c r="D20" s="72">
        <v>14472000</v>
      </c>
      <c r="E20" s="72"/>
      <c r="F20" s="72">
        <v>410580029</v>
      </c>
      <c r="G20" s="72">
        <v>0</v>
      </c>
      <c r="H20" s="72">
        <f t="shared" si="2"/>
        <v>2034187982</v>
      </c>
      <c r="J20" s="33"/>
      <c r="K20" s="33"/>
      <c r="L20" s="33"/>
      <c r="M20" s="33"/>
      <c r="N20" s="33"/>
    </row>
    <row r="21" spans="2:14" ht="26.25">
      <c r="B21" s="76" t="s">
        <v>79</v>
      </c>
      <c r="C21" s="72"/>
      <c r="D21" s="72">
        <v>71129</v>
      </c>
      <c r="E21" s="72">
        <v>10354078</v>
      </c>
      <c r="F21" s="72">
        <v>1105800</v>
      </c>
      <c r="G21" s="72"/>
      <c r="H21" s="72">
        <f t="shared" si="2"/>
        <v>11531007</v>
      </c>
      <c r="J21" s="33"/>
      <c r="K21" s="33"/>
      <c r="L21" s="33"/>
      <c r="M21" s="33"/>
      <c r="N21" s="33"/>
    </row>
    <row r="22" spans="2:14">
      <c r="B22" s="77" t="s">
        <v>50</v>
      </c>
      <c r="C22" s="78">
        <f t="shared" ref="C22:H22" si="4">C10+C18</f>
        <v>539513193018</v>
      </c>
      <c r="D22" s="78">
        <f t="shared" si="4"/>
        <v>22081288322</v>
      </c>
      <c r="E22" s="78">
        <f t="shared" si="4"/>
        <v>17164147715</v>
      </c>
      <c r="F22" s="78">
        <f t="shared" si="4"/>
        <v>5601541490</v>
      </c>
      <c r="G22" s="78">
        <f t="shared" si="4"/>
        <v>102716624629</v>
      </c>
      <c r="H22" s="78">
        <f t="shared" si="4"/>
        <v>687076795174</v>
      </c>
    </row>
    <row r="23" spans="2:14">
      <c r="B23" s="242" t="s">
        <v>38</v>
      </c>
      <c r="C23" s="242"/>
      <c r="D23" s="242"/>
      <c r="E23" s="242"/>
      <c r="F23" s="242"/>
      <c r="G23" s="242"/>
      <c r="H23" s="242"/>
    </row>
    <row r="25" spans="2:14">
      <c r="H25" s="136"/>
    </row>
  </sheetData>
  <mergeCells count="8">
    <mergeCell ref="B23:H23"/>
    <mergeCell ref="B5:H5"/>
    <mergeCell ref="B6:H6"/>
    <mergeCell ref="B1:H1"/>
    <mergeCell ref="B2:H2"/>
    <mergeCell ref="B3:H3"/>
    <mergeCell ref="B7:H7"/>
    <mergeCell ref="B8:H8"/>
  </mergeCells>
  <pageMargins left="0.7" right="0.7" top="0.75" bottom="0.75" header="0.3" footer="0.3"/>
  <pageSetup orientation="portrait" r:id="rId1"/>
  <ignoredErrors>
    <ignoredError sqref="H1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workbookViewId="0">
      <selection activeCell="K18" sqref="K18"/>
    </sheetView>
  </sheetViews>
  <sheetFormatPr baseColWidth="10" defaultColWidth="11.42578125" defaultRowHeight="15"/>
  <cols>
    <col min="1" max="1" width="10.5703125" customWidth="1"/>
    <col min="2" max="2" width="53.85546875" bestFit="1" customWidth="1"/>
    <col min="3" max="3" width="10.140625" customWidth="1"/>
    <col min="4" max="4" width="17.140625" customWidth="1"/>
    <col min="5" max="5" width="12" customWidth="1"/>
    <col min="6" max="6" width="10.7109375" customWidth="1"/>
    <col min="8" max="8" width="11.28515625" customWidth="1"/>
    <col min="10" max="10" width="56.42578125" bestFit="1" customWidth="1"/>
    <col min="11" max="11" width="18.7109375" bestFit="1" customWidth="1"/>
  </cols>
  <sheetData>
    <row r="1" spans="1:10" s="29" customFormat="1" ht="28.5">
      <c r="B1" s="214" t="s">
        <v>619</v>
      </c>
      <c r="C1" s="215"/>
      <c r="D1" s="215"/>
      <c r="E1" s="215"/>
      <c r="F1" s="215"/>
      <c r="G1" s="215"/>
      <c r="H1" s="215"/>
      <c r="I1" s="191"/>
    </row>
    <row r="2" spans="1:10" s="29" customFormat="1" ht="21">
      <c r="B2" s="216" t="s">
        <v>620</v>
      </c>
      <c r="C2" s="217"/>
      <c r="D2" s="217"/>
      <c r="E2" s="217"/>
      <c r="F2" s="217"/>
      <c r="G2" s="217"/>
      <c r="H2" s="217"/>
      <c r="I2" s="194"/>
    </row>
    <row r="3" spans="1:10" s="29" customFormat="1" ht="15.75">
      <c r="B3" s="223" t="s">
        <v>621</v>
      </c>
      <c r="C3" s="224"/>
      <c r="D3" s="224"/>
      <c r="E3" s="224"/>
      <c r="F3" s="224"/>
      <c r="G3" s="224"/>
      <c r="H3" s="224"/>
      <c r="I3" s="195"/>
    </row>
    <row r="4" spans="1:10" s="29" customFormat="1"/>
    <row r="5" spans="1:10" s="29" customFormat="1" ht="18.75">
      <c r="B5" s="255" t="s">
        <v>626</v>
      </c>
      <c r="C5" s="255"/>
      <c r="D5" s="255"/>
      <c r="E5" s="255"/>
      <c r="F5" s="255"/>
      <c r="G5" s="255"/>
      <c r="H5" s="255"/>
      <c r="I5" s="198"/>
    </row>
    <row r="6" spans="1:10" ht="18.75">
      <c r="A6" s="29"/>
      <c r="B6" s="255" t="s">
        <v>284</v>
      </c>
      <c r="C6" s="255"/>
      <c r="D6" s="255"/>
      <c r="E6" s="255"/>
      <c r="F6" s="255"/>
      <c r="G6" s="255"/>
      <c r="H6" s="255"/>
      <c r="I6" s="198"/>
    </row>
    <row r="7" spans="1:10" ht="18.75">
      <c r="A7" s="29"/>
      <c r="B7" s="255" t="s">
        <v>623</v>
      </c>
      <c r="C7" s="255"/>
      <c r="D7" s="255"/>
      <c r="E7" s="255"/>
      <c r="F7" s="255"/>
      <c r="G7" s="255"/>
      <c r="H7" s="255"/>
      <c r="I7" s="198"/>
    </row>
    <row r="8" spans="1:10" ht="15.75">
      <c r="A8" s="29"/>
      <c r="B8" s="256" t="s">
        <v>39</v>
      </c>
      <c r="C8" s="256"/>
      <c r="D8" s="256"/>
      <c r="E8" s="256"/>
      <c r="F8" s="256"/>
      <c r="G8" s="256"/>
      <c r="H8" s="256"/>
      <c r="I8" s="199"/>
    </row>
    <row r="9" spans="1:10" ht="63.75">
      <c r="B9" s="37" t="s">
        <v>63</v>
      </c>
      <c r="C9" s="37" t="s">
        <v>27</v>
      </c>
      <c r="D9" s="37" t="s">
        <v>47</v>
      </c>
      <c r="E9" s="37" t="s">
        <v>48</v>
      </c>
      <c r="F9" s="37" t="s">
        <v>49</v>
      </c>
      <c r="G9" s="37" t="s">
        <v>34</v>
      </c>
      <c r="H9" s="37" t="s">
        <v>36</v>
      </c>
    </row>
    <row r="10" spans="1:10">
      <c r="B10" s="79" t="s">
        <v>159</v>
      </c>
      <c r="C10" s="70">
        <f>SUM(C11:C16)</f>
        <v>425408941582</v>
      </c>
      <c r="D10" s="70">
        <f>SUM(D11:D16)</f>
        <v>68604727393</v>
      </c>
      <c r="E10" s="70">
        <f>SUM(E11:E16)</f>
        <v>25629040024</v>
      </c>
      <c r="F10" s="70">
        <f>SUM(F11:F16)</f>
        <v>11392711507</v>
      </c>
      <c r="G10" s="70">
        <f>SUM(G11:G16)</f>
        <v>112116551208</v>
      </c>
      <c r="H10" s="70">
        <f>SUM(C10:G10)</f>
        <v>643151971714</v>
      </c>
      <c r="I10" s="11"/>
    </row>
    <row r="11" spans="1:10">
      <c r="B11" s="80" t="s">
        <v>72</v>
      </c>
      <c r="C11" s="73"/>
      <c r="D11" s="73"/>
      <c r="E11" s="73"/>
      <c r="F11" s="73">
        <v>27181176</v>
      </c>
      <c r="G11" s="73">
        <v>105828939269</v>
      </c>
      <c r="H11" s="73">
        <f t="shared" ref="H11:H24" si="0">SUM(C11:G11)</f>
        <v>105856120445</v>
      </c>
    </row>
    <row r="12" spans="1:10">
      <c r="B12" s="80" t="s">
        <v>73</v>
      </c>
      <c r="C12" s="73">
        <v>233267142405</v>
      </c>
      <c r="D12" s="73">
        <v>66001984916</v>
      </c>
      <c r="E12" s="73">
        <v>24518076764</v>
      </c>
      <c r="F12" s="73">
        <v>10401504073</v>
      </c>
      <c r="G12" s="73">
        <v>6000000</v>
      </c>
      <c r="H12" s="73">
        <f t="shared" si="0"/>
        <v>334194708158</v>
      </c>
      <c r="J12" s="24"/>
    </row>
    <row r="13" spans="1:10" ht="26.25">
      <c r="B13" s="81" t="s">
        <v>74</v>
      </c>
      <c r="C13" s="75">
        <v>31695722720</v>
      </c>
      <c r="D13" s="75">
        <v>1065747231</v>
      </c>
      <c r="E13" s="75">
        <v>748300000</v>
      </c>
      <c r="F13" s="75">
        <v>94493483</v>
      </c>
      <c r="G13" s="75">
        <v>67729849</v>
      </c>
      <c r="H13" s="75">
        <f t="shared" si="0"/>
        <v>33671993283</v>
      </c>
      <c r="J13" s="11"/>
    </row>
    <row r="14" spans="1:10">
      <c r="B14" s="80" t="s">
        <v>41</v>
      </c>
      <c r="C14" s="73">
        <v>114865424715</v>
      </c>
      <c r="D14" s="73">
        <v>20628362</v>
      </c>
      <c r="E14" s="73"/>
      <c r="F14" s="73">
        <v>174864240</v>
      </c>
      <c r="G14" s="73">
        <v>1766824106</v>
      </c>
      <c r="H14" s="73">
        <f t="shared" si="0"/>
        <v>116827741423</v>
      </c>
    </row>
    <row r="15" spans="1:10">
      <c r="B15" s="80" t="s">
        <v>75</v>
      </c>
      <c r="C15" s="73">
        <v>45552541479</v>
      </c>
      <c r="D15" s="73">
        <v>1364363685</v>
      </c>
      <c r="E15" s="73">
        <v>361526760</v>
      </c>
      <c r="F15" s="73">
        <v>694612405</v>
      </c>
      <c r="G15" s="73">
        <v>4447057984</v>
      </c>
      <c r="H15" s="73">
        <f t="shared" si="0"/>
        <v>52420102313</v>
      </c>
    </row>
    <row r="16" spans="1:10">
      <c r="B16" s="80" t="s">
        <v>76</v>
      </c>
      <c r="C16" s="73">
        <v>28110263</v>
      </c>
      <c r="D16" s="73">
        <v>152003199</v>
      </c>
      <c r="E16" s="73">
        <v>1136500</v>
      </c>
      <c r="F16" s="73">
        <v>56130</v>
      </c>
      <c r="G16" s="73"/>
      <c r="H16" s="73">
        <f t="shared" si="0"/>
        <v>181306092</v>
      </c>
    </row>
    <row r="17" spans="2:10">
      <c r="B17" s="79" t="s">
        <v>161</v>
      </c>
      <c r="C17" s="70">
        <f>SUM(C18:C24)</f>
        <v>67412953193</v>
      </c>
      <c r="D17" s="70">
        <f>SUM(D18:D24)</f>
        <v>9936108934</v>
      </c>
      <c r="E17" s="70">
        <f>SUM(E18:E24)</f>
        <v>4733790109</v>
      </c>
      <c r="F17" s="70">
        <f>SUM(F18:F24)</f>
        <v>6300932506</v>
      </c>
      <c r="G17" s="70">
        <f>SUM(G18:G24)</f>
        <v>37796752119</v>
      </c>
      <c r="H17" s="70">
        <f t="shared" si="0"/>
        <v>126180536861</v>
      </c>
      <c r="I17" s="11"/>
    </row>
    <row r="18" spans="2:10">
      <c r="B18" s="80" t="s">
        <v>80</v>
      </c>
      <c r="C18" s="73">
        <v>22161666871</v>
      </c>
      <c r="D18" s="73">
        <v>3260868221</v>
      </c>
      <c r="E18" s="73">
        <v>1187996</v>
      </c>
      <c r="F18" s="73">
        <v>4791042729</v>
      </c>
      <c r="G18" s="73">
        <v>15028347638</v>
      </c>
      <c r="H18" s="73">
        <f t="shared" si="0"/>
        <v>45243113455</v>
      </c>
    </row>
    <row r="19" spans="2:10">
      <c r="B19" s="80" t="s">
        <v>81</v>
      </c>
      <c r="C19" s="73">
        <v>39182226555</v>
      </c>
      <c r="D19" s="73">
        <v>5736277661</v>
      </c>
      <c r="E19" s="73">
        <v>906364558</v>
      </c>
      <c r="F19" s="73">
        <v>1396189375</v>
      </c>
      <c r="G19" s="73">
        <v>7141192493</v>
      </c>
      <c r="H19" s="73">
        <f t="shared" si="0"/>
        <v>54362250642</v>
      </c>
    </row>
    <row r="20" spans="2:10">
      <c r="B20" s="80" t="s">
        <v>82</v>
      </c>
      <c r="C20" s="73">
        <v>17713305</v>
      </c>
      <c r="D20" s="73">
        <v>20080636</v>
      </c>
      <c r="E20" s="73">
        <v>275000</v>
      </c>
      <c r="F20" s="73">
        <v>1600000</v>
      </c>
      <c r="G20" s="73">
        <v>3500000</v>
      </c>
      <c r="H20" s="73">
        <f t="shared" si="0"/>
        <v>43168941</v>
      </c>
    </row>
    <row r="21" spans="2:10">
      <c r="B21" s="80" t="s">
        <v>83</v>
      </c>
      <c r="C21" s="73">
        <v>1165575570</v>
      </c>
      <c r="D21" s="73">
        <v>560729071</v>
      </c>
      <c r="E21" s="73">
        <v>17687649</v>
      </c>
      <c r="F21" s="73">
        <v>77265919</v>
      </c>
      <c r="G21" s="73">
        <v>192531751</v>
      </c>
      <c r="H21" s="73">
        <f t="shared" si="0"/>
        <v>2013789960</v>
      </c>
      <c r="J21" s="137"/>
    </row>
    <row r="22" spans="2:10">
      <c r="B22" s="80" t="s">
        <v>84</v>
      </c>
      <c r="C22" s="73">
        <v>3439486617</v>
      </c>
      <c r="D22" s="73">
        <v>244557206</v>
      </c>
      <c r="E22" s="73">
        <v>592500</v>
      </c>
      <c r="F22" s="73">
        <v>26424150</v>
      </c>
      <c r="G22" s="73"/>
      <c r="H22" s="73">
        <f t="shared" si="0"/>
        <v>3711060473</v>
      </c>
      <c r="J22" s="24"/>
    </row>
    <row r="23" spans="2:10" ht="15.75" customHeight="1">
      <c r="B23" s="82" t="s">
        <v>85</v>
      </c>
      <c r="C23" s="75"/>
      <c r="D23" s="75">
        <v>112660318</v>
      </c>
      <c r="E23" s="75">
        <v>3807682406</v>
      </c>
      <c r="F23" s="75">
        <v>8410333</v>
      </c>
      <c r="G23" s="75">
        <v>15431180237</v>
      </c>
      <c r="H23" s="75">
        <f t="shared" si="0"/>
        <v>19359933294</v>
      </c>
      <c r="J23" s="24"/>
    </row>
    <row r="24" spans="2:10">
      <c r="B24" s="80" t="s">
        <v>86</v>
      </c>
      <c r="C24" s="73">
        <v>1446284275</v>
      </c>
      <c r="D24" s="73">
        <v>935821</v>
      </c>
      <c r="E24" s="73"/>
      <c r="F24" s="73"/>
      <c r="G24" s="73"/>
      <c r="H24" s="73">
        <f t="shared" si="0"/>
        <v>1447220096</v>
      </c>
    </row>
    <row r="25" spans="2:10">
      <c r="B25" s="44" t="s">
        <v>158</v>
      </c>
      <c r="C25" s="78">
        <f>+C10+C17</f>
        <v>492821894775</v>
      </c>
      <c r="D25" s="78">
        <f>+D10+D17</f>
        <v>78540836327</v>
      </c>
      <c r="E25" s="78">
        <f>+E10+E17</f>
        <v>30362830133</v>
      </c>
      <c r="F25" s="78">
        <f>+F10+F17</f>
        <v>17693644013</v>
      </c>
      <c r="G25" s="78">
        <f>+G10+G17</f>
        <v>149913303327</v>
      </c>
      <c r="H25" s="78">
        <f>SUM(C25:G25)</f>
        <v>769332508575</v>
      </c>
      <c r="J25" s="140"/>
    </row>
    <row r="26" spans="2:10">
      <c r="B26" s="83" t="s">
        <v>146</v>
      </c>
      <c r="C26" s="47"/>
      <c r="D26" s="47"/>
      <c r="E26" s="47"/>
      <c r="F26" s="47"/>
      <c r="G26" s="47"/>
    </row>
  </sheetData>
  <mergeCells count="7">
    <mergeCell ref="B1:H1"/>
    <mergeCell ref="B5:H5"/>
    <mergeCell ref="B6:H6"/>
    <mergeCell ref="B7:H7"/>
    <mergeCell ref="B8:H8"/>
    <mergeCell ref="B3:H3"/>
    <mergeCell ref="B2:H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workbookViewId="0">
      <selection activeCell="M27" sqref="M27:N27"/>
    </sheetView>
  </sheetViews>
  <sheetFormatPr baseColWidth="10" defaultColWidth="11.42578125" defaultRowHeight="15"/>
  <cols>
    <col min="1" max="1" width="16.28515625" style="29" customWidth="1"/>
    <col min="2" max="2" width="47.85546875" customWidth="1"/>
    <col min="3" max="3" width="11.5703125" customWidth="1"/>
    <col min="4" max="4" width="16.140625" customWidth="1"/>
    <col min="5" max="6" width="10.42578125" bestFit="1" customWidth="1"/>
    <col min="7" max="7" width="12.7109375" customWidth="1"/>
    <col min="8" max="8" width="11.5703125" bestFit="1" customWidth="1"/>
  </cols>
  <sheetData>
    <row r="1" spans="1:12" ht="28.5">
      <c r="A1" s="214" t="s">
        <v>619</v>
      </c>
      <c r="B1" s="215"/>
      <c r="C1" s="215"/>
      <c r="D1" s="215"/>
      <c r="E1" s="215"/>
      <c r="F1" s="215"/>
      <c r="G1" s="215"/>
      <c r="H1" s="215"/>
      <c r="I1" s="29"/>
      <c r="J1" s="29"/>
    </row>
    <row r="2" spans="1:12" ht="21">
      <c r="A2" s="216" t="s">
        <v>620</v>
      </c>
      <c r="B2" s="217"/>
      <c r="C2" s="217"/>
      <c r="D2" s="217"/>
      <c r="E2" s="217"/>
      <c r="F2" s="217"/>
      <c r="G2" s="217"/>
      <c r="H2" s="217"/>
      <c r="I2" s="29"/>
      <c r="J2" s="29"/>
    </row>
    <row r="3" spans="1:12" ht="15.75">
      <c r="A3" s="223" t="s">
        <v>621</v>
      </c>
      <c r="B3" s="224"/>
      <c r="C3" s="224"/>
      <c r="D3" s="224"/>
      <c r="E3" s="224"/>
      <c r="F3" s="224"/>
      <c r="G3" s="224"/>
      <c r="H3" s="224"/>
      <c r="I3" s="29"/>
      <c r="J3" s="29"/>
    </row>
    <row r="4" spans="1:12" ht="18.75">
      <c r="B4" s="29"/>
      <c r="C4" s="29"/>
      <c r="D4" s="29"/>
      <c r="E4" s="29"/>
      <c r="F4" s="29"/>
      <c r="G4" s="29"/>
      <c r="H4" s="29"/>
      <c r="I4" s="36"/>
      <c r="J4" s="36"/>
      <c r="L4" s="35"/>
    </row>
    <row r="5" spans="1:12" s="29" customFormat="1" ht="18.75">
      <c r="A5" s="243" t="s">
        <v>627</v>
      </c>
      <c r="B5" s="243"/>
      <c r="C5" s="243"/>
      <c r="D5" s="243"/>
      <c r="E5" s="243"/>
      <c r="F5" s="243"/>
      <c r="G5" s="243"/>
      <c r="H5" s="243"/>
      <c r="I5" s="150"/>
      <c r="J5" s="150"/>
      <c r="L5" s="35"/>
    </row>
    <row r="6" spans="1:12" s="29" customFormat="1" ht="18.75">
      <c r="A6" s="243" t="s">
        <v>280</v>
      </c>
      <c r="B6" s="243"/>
      <c r="C6" s="243"/>
      <c r="D6" s="243"/>
      <c r="E6" s="243"/>
      <c r="F6" s="243"/>
      <c r="G6" s="243"/>
      <c r="H6" s="243"/>
    </row>
    <row r="7" spans="1:12" ht="18.75">
      <c r="A7" s="243" t="s">
        <v>623</v>
      </c>
      <c r="B7" s="243"/>
      <c r="C7" s="243"/>
      <c r="D7" s="243"/>
      <c r="E7" s="243"/>
      <c r="F7" s="243"/>
      <c r="G7" s="243"/>
      <c r="H7" s="243"/>
      <c r="I7" s="29"/>
      <c r="J7" s="29"/>
    </row>
    <row r="8" spans="1:12">
      <c r="A8" s="257" t="s">
        <v>39</v>
      </c>
      <c r="B8" s="257"/>
      <c r="C8" s="257"/>
      <c r="D8" s="257"/>
      <c r="E8" s="257"/>
      <c r="F8" s="257"/>
      <c r="G8" s="257"/>
      <c r="H8" s="257"/>
      <c r="I8" s="29"/>
      <c r="J8" s="29"/>
    </row>
    <row r="9" spans="1:12" ht="8.25" customHeight="1">
      <c r="B9" s="23"/>
      <c r="C9" s="23"/>
      <c r="D9" s="23"/>
      <c r="E9" s="23"/>
      <c r="F9" s="23"/>
      <c r="G9" s="23"/>
      <c r="H9" s="23"/>
    </row>
    <row r="10" spans="1:12" ht="51">
      <c r="B10" s="37"/>
      <c r="C10" s="37" t="s">
        <v>27</v>
      </c>
      <c r="D10" s="37" t="s">
        <v>47</v>
      </c>
      <c r="E10" s="37" t="s">
        <v>48</v>
      </c>
      <c r="F10" s="37" t="s">
        <v>32</v>
      </c>
      <c r="G10" s="37" t="s">
        <v>34</v>
      </c>
      <c r="H10" s="37" t="s">
        <v>50</v>
      </c>
    </row>
    <row r="11" spans="1:12">
      <c r="B11" s="44" t="s">
        <v>271</v>
      </c>
      <c r="C11" s="45">
        <f t="shared" ref="C11:H11" si="0">+C12+C13</f>
        <v>539513193018</v>
      </c>
      <c r="D11" s="45">
        <f t="shared" si="0"/>
        <v>22081288322</v>
      </c>
      <c r="E11" s="45">
        <f t="shared" si="0"/>
        <v>17164147715</v>
      </c>
      <c r="F11" s="45">
        <f t="shared" si="0"/>
        <v>5601541490</v>
      </c>
      <c r="G11" s="45">
        <f t="shared" si="0"/>
        <v>102716624629</v>
      </c>
      <c r="H11" s="45">
        <f t="shared" si="0"/>
        <v>687076795174</v>
      </c>
    </row>
    <row r="12" spans="1:12">
      <c r="B12" s="38" t="s">
        <v>40</v>
      </c>
      <c r="C12" s="39">
        <v>537886883163</v>
      </c>
      <c r="D12" s="39">
        <v>22048745193</v>
      </c>
      <c r="E12" s="39">
        <v>17138499320</v>
      </c>
      <c r="F12" s="39">
        <v>5019267676</v>
      </c>
      <c r="G12" s="39">
        <v>102715785129</v>
      </c>
      <c r="H12" s="39">
        <f>+C12+D12+E12+F12+G12</f>
        <v>684809180481</v>
      </c>
    </row>
    <row r="13" spans="1:12" s="29" customFormat="1">
      <c r="B13" s="38" t="s">
        <v>160</v>
      </c>
      <c r="C13" s="39">
        <v>1626309855</v>
      </c>
      <c r="D13" s="39">
        <v>32543129</v>
      </c>
      <c r="E13" s="39">
        <v>25648395</v>
      </c>
      <c r="F13" s="39">
        <v>582273814</v>
      </c>
      <c r="G13" s="39">
        <v>839500</v>
      </c>
      <c r="H13" s="39">
        <f>+C13+D13+E13+F13+G13</f>
        <v>2267614693</v>
      </c>
    </row>
    <row r="14" spans="1:12">
      <c r="B14" s="47"/>
      <c r="C14" s="48"/>
      <c r="D14" s="48"/>
      <c r="E14" s="48"/>
      <c r="F14" s="48"/>
      <c r="G14" s="48"/>
      <c r="H14" s="48"/>
    </row>
    <row r="15" spans="1:12">
      <c r="B15" s="44" t="s">
        <v>272</v>
      </c>
      <c r="C15" s="45">
        <f t="shared" ref="C15:H15" si="1">+C16+C18</f>
        <v>492821894775</v>
      </c>
      <c r="D15" s="45">
        <f t="shared" si="1"/>
        <v>78540836327</v>
      </c>
      <c r="E15" s="45">
        <f t="shared" si="1"/>
        <v>30362830133</v>
      </c>
      <c r="F15" s="45">
        <f t="shared" si="1"/>
        <v>17693644013</v>
      </c>
      <c r="G15" s="45">
        <f t="shared" si="1"/>
        <v>149913303327</v>
      </c>
      <c r="H15" s="45">
        <f t="shared" si="1"/>
        <v>769332508575</v>
      </c>
    </row>
    <row r="16" spans="1:12">
      <c r="B16" s="38" t="s">
        <v>159</v>
      </c>
      <c r="C16" s="39">
        <v>425408941582</v>
      </c>
      <c r="D16" s="39">
        <v>68604727393</v>
      </c>
      <c r="E16" s="39">
        <v>25629040024</v>
      </c>
      <c r="F16" s="39">
        <v>11392711507</v>
      </c>
      <c r="G16" s="39">
        <v>112116551208</v>
      </c>
      <c r="H16" s="39">
        <f>+C16+D16+E16+F16+G16</f>
        <v>643151971714</v>
      </c>
    </row>
    <row r="17" spans="2:8">
      <c r="B17" s="41" t="s">
        <v>41</v>
      </c>
      <c r="C17" s="42">
        <v>114865424715</v>
      </c>
      <c r="D17" s="42">
        <v>20628362</v>
      </c>
      <c r="E17" s="43">
        <v>0</v>
      </c>
      <c r="F17" s="42">
        <v>174864240</v>
      </c>
      <c r="G17" s="42">
        <v>1766824106</v>
      </c>
      <c r="H17" s="42">
        <v>116827741423</v>
      </c>
    </row>
    <row r="18" spans="2:8">
      <c r="B18" s="38" t="s">
        <v>161</v>
      </c>
      <c r="C18" s="39">
        <v>67412953193</v>
      </c>
      <c r="D18" s="39">
        <v>9936108934</v>
      </c>
      <c r="E18" s="39">
        <v>4733790109</v>
      </c>
      <c r="F18" s="39">
        <v>6300932506</v>
      </c>
      <c r="G18" s="39">
        <v>37796752119</v>
      </c>
      <c r="H18" s="39">
        <f>+C18+D18+E18+F18+G18</f>
        <v>126180536861</v>
      </c>
    </row>
    <row r="19" spans="2:8">
      <c r="B19" s="59"/>
      <c r="C19" s="60"/>
      <c r="D19" s="60"/>
      <c r="E19" s="60"/>
      <c r="F19" s="60"/>
      <c r="G19" s="60"/>
      <c r="H19" s="60"/>
    </row>
    <row r="20" spans="2:8">
      <c r="B20" s="44" t="s">
        <v>273</v>
      </c>
      <c r="C20" s="45"/>
      <c r="D20" s="45"/>
      <c r="E20" s="45"/>
      <c r="F20" s="45"/>
      <c r="G20" s="45"/>
      <c r="H20" s="45"/>
    </row>
    <row r="21" spans="2:8">
      <c r="B21" s="62" t="s">
        <v>275</v>
      </c>
      <c r="C21" s="63">
        <f t="shared" ref="C21:H21" si="2">+C12-C16</f>
        <v>112477941581</v>
      </c>
      <c r="D21" s="63">
        <f t="shared" si="2"/>
        <v>-46555982200</v>
      </c>
      <c r="E21" s="63">
        <f t="shared" si="2"/>
        <v>-8490540704</v>
      </c>
      <c r="F21" s="63">
        <f t="shared" si="2"/>
        <v>-6373443831</v>
      </c>
      <c r="G21" s="63">
        <f t="shared" si="2"/>
        <v>-9400766079</v>
      </c>
      <c r="H21" s="63">
        <f t="shared" si="2"/>
        <v>41657208767</v>
      </c>
    </row>
    <row r="22" spans="2:8">
      <c r="B22" s="62" t="s">
        <v>276</v>
      </c>
      <c r="C22" s="63">
        <f t="shared" ref="C22:H22" si="3">+C13-C18</f>
        <v>-65786643338</v>
      </c>
      <c r="D22" s="63">
        <f t="shared" si="3"/>
        <v>-9903565805</v>
      </c>
      <c r="E22" s="63">
        <f t="shared" si="3"/>
        <v>-4708141714</v>
      </c>
      <c r="F22" s="63">
        <f t="shared" si="3"/>
        <v>-5718658692</v>
      </c>
      <c r="G22" s="63">
        <f t="shared" si="3"/>
        <v>-37795912619</v>
      </c>
      <c r="H22" s="63">
        <f t="shared" si="3"/>
        <v>-123912922168</v>
      </c>
    </row>
    <row r="23" spans="2:8">
      <c r="B23" s="62" t="s">
        <v>43</v>
      </c>
      <c r="C23" s="63">
        <f t="shared" ref="C23:H23" si="4">+(C12+C13)-(C16+C18)</f>
        <v>46691298243</v>
      </c>
      <c r="D23" s="63">
        <f t="shared" si="4"/>
        <v>-56459548005</v>
      </c>
      <c r="E23" s="63">
        <f t="shared" si="4"/>
        <v>-13198682418</v>
      </c>
      <c r="F23" s="63">
        <f t="shared" si="4"/>
        <v>-12092102523</v>
      </c>
      <c r="G23" s="63">
        <f t="shared" si="4"/>
        <v>-47196678698</v>
      </c>
      <c r="H23" s="63">
        <f t="shared" si="4"/>
        <v>-82255713401</v>
      </c>
    </row>
    <row r="24" spans="2:8">
      <c r="B24" s="62" t="s">
        <v>44</v>
      </c>
      <c r="C24" s="63">
        <f t="shared" ref="C24:H24" si="5">+C23+C17</f>
        <v>161556722958</v>
      </c>
      <c r="D24" s="63">
        <f t="shared" si="5"/>
        <v>-56438919643</v>
      </c>
      <c r="E24" s="63">
        <f t="shared" si="5"/>
        <v>-13198682418</v>
      </c>
      <c r="F24" s="63">
        <f t="shared" si="5"/>
        <v>-11917238283</v>
      </c>
      <c r="G24" s="63">
        <f t="shared" si="5"/>
        <v>-45429854592</v>
      </c>
      <c r="H24" s="63">
        <f t="shared" si="5"/>
        <v>34572028022</v>
      </c>
    </row>
    <row r="25" spans="2:8">
      <c r="B25" s="50"/>
      <c r="C25" s="51"/>
      <c r="D25" s="51"/>
      <c r="E25" s="51"/>
      <c r="F25" s="51"/>
      <c r="G25" s="51"/>
      <c r="H25" s="51"/>
    </row>
    <row r="26" spans="2:8">
      <c r="B26" s="44" t="s">
        <v>45</v>
      </c>
      <c r="C26" s="45">
        <f t="shared" ref="C26:H26" si="6">+C27-C28</f>
        <v>99928512063</v>
      </c>
      <c r="D26" s="45">
        <f t="shared" si="6"/>
        <v>-2741463448</v>
      </c>
      <c r="E26" s="45">
        <f t="shared" si="6"/>
        <v>-127000000</v>
      </c>
      <c r="F26" s="45">
        <f t="shared" si="6"/>
        <v>-938742441</v>
      </c>
      <c r="G26" s="45">
        <f t="shared" si="6"/>
        <v>-13865592773</v>
      </c>
      <c r="H26" s="45">
        <f t="shared" si="6"/>
        <v>82255713401</v>
      </c>
    </row>
    <row r="27" spans="2:8" ht="15" customHeight="1">
      <c r="B27" s="38" t="s">
        <v>162</v>
      </c>
      <c r="C27" s="39">
        <v>171886178118</v>
      </c>
      <c r="D27" s="53">
        <v>0</v>
      </c>
      <c r="E27" s="53">
        <v>0</v>
      </c>
      <c r="F27" s="39">
        <v>1371233466</v>
      </c>
      <c r="G27" s="39">
        <v>496246997</v>
      </c>
      <c r="H27" s="39">
        <f>+C27+D27+E27+F27+G27</f>
        <v>173753658581</v>
      </c>
    </row>
    <row r="28" spans="2:8">
      <c r="B28" s="38" t="s">
        <v>163</v>
      </c>
      <c r="C28" s="39">
        <v>71957666055</v>
      </c>
      <c r="D28" s="39">
        <v>2741463448</v>
      </c>
      <c r="E28" s="39">
        <v>127000000</v>
      </c>
      <c r="F28" s="39">
        <v>2309975907</v>
      </c>
      <c r="G28" s="39">
        <v>14361839770</v>
      </c>
      <c r="H28" s="39">
        <f>+C28+D28+E28+F28+G28</f>
        <v>91497945180</v>
      </c>
    </row>
    <row r="29" spans="2:8">
      <c r="B29" s="54"/>
      <c r="C29" s="55"/>
      <c r="D29" s="55"/>
      <c r="E29" s="55"/>
      <c r="F29" s="55"/>
      <c r="G29" s="55"/>
      <c r="H29" s="55"/>
    </row>
    <row r="30" spans="2:8">
      <c r="B30" s="44" t="s">
        <v>274</v>
      </c>
      <c r="C30" s="57">
        <v>1.2897326392284161E-2</v>
      </c>
      <c r="D30" s="57">
        <v>-1.5595565897345551E-2</v>
      </c>
      <c r="E30" s="57">
        <v>-3.6458124211307193E-3</v>
      </c>
      <c r="F30" s="57">
        <v>-3.3401468555540712E-3</v>
      </c>
      <c r="G30" s="57">
        <v>-1.303692535238361E-2</v>
      </c>
      <c r="H30" s="57">
        <v>-2.2721124134129789E-2</v>
      </c>
    </row>
    <row r="31" spans="2:8">
      <c r="B31" s="242" t="s">
        <v>38</v>
      </c>
      <c r="C31" s="242"/>
      <c r="D31" s="242"/>
      <c r="E31" s="242"/>
      <c r="F31" s="242"/>
      <c r="G31" s="242"/>
      <c r="H31" s="242"/>
    </row>
    <row r="33" spans="3:7">
      <c r="C33" s="29"/>
      <c r="D33" s="29"/>
      <c r="E33" s="29"/>
      <c r="F33" s="29"/>
      <c r="G33" s="29"/>
    </row>
    <row r="34" spans="3:7">
      <c r="C34" s="29"/>
      <c r="D34" s="29"/>
      <c r="E34" s="29"/>
      <c r="F34" s="29"/>
      <c r="G34" s="29"/>
    </row>
    <row r="35" spans="3:7">
      <c r="C35" s="29"/>
      <c r="D35" s="29"/>
      <c r="E35" s="29"/>
      <c r="F35" s="29"/>
      <c r="G35" s="29"/>
    </row>
    <row r="36" spans="3:7">
      <c r="C36" s="29"/>
      <c r="D36" s="29"/>
      <c r="E36" s="29"/>
      <c r="F36" s="29"/>
      <c r="G36" s="29"/>
    </row>
  </sheetData>
  <mergeCells count="8">
    <mergeCell ref="B31:H31"/>
    <mergeCell ref="A7:H7"/>
    <mergeCell ref="A8:H8"/>
    <mergeCell ref="A1:H1"/>
    <mergeCell ref="A2:H2"/>
    <mergeCell ref="A3:H3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zoomScaleNormal="100" workbookViewId="0">
      <selection activeCell="K13" sqref="K13"/>
    </sheetView>
  </sheetViews>
  <sheetFormatPr baseColWidth="10" defaultColWidth="11.42578125" defaultRowHeight="15"/>
  <cols>
    <col min="1" max="1" width="5.42578125" style="2" customWidth="1"/>
    <col min="2" max="2" width="47.7109375" style="2" customWidth="1"/>
    <col min="3" max="3" width="12" style="2" customWidth="1"/>
    <col min="4" max="4" width="16.140625" style="2" customWidth="1"/>
    <col min="5" max="5" width="10.42578125" style="2" customWidth="1"/>
    <col min="6" max="6" width="10.85546875" style="2" customWidth="1"/>
    <col min="7" max="7" width="11.5703125" style="2" customWidth="1"/>
    <col min="8" max="8" width="12.28515625" style="2" customWidth="1"/>
    <col min="9" max="9" width="11.42578125" style="2"/>
    <col min="10" max="10" width="13" style="2" bestFit="1" customWidth="1"/>
    <col min="11" max="16384" width="11.42578125" style="2"/>
  </cols>
  <sheetData>
    <row r="1" spans="1:9" ht="28.5">
      <c r="A1" s="29"/>
      <c r="B1" s="214" t="s">
        <v>619</v>
      </c>
      <c r="C1" s="215"/>
      <c r="D1" s="215"/>
      <c r="E1" s="215"/>
      <c r="F1" s="215"/>
      <c r="G1" s="215"/>
      <c r="H1" s="215"/>
      <c r="I1" s="191"/>
    </row>
    <row r="2" spans="1:9" ht="21">
      <c r="A2" s="29"/>
      <c r="B2" s="216" t="s">
        <v>620</v>
      </c>
      <c r="C2" s="217"/>
      <c r="D2" s="217"/>
      <c r="E2" s="217"/>
      <c r="F2" s="217"/>
      <c r="G2" s="217"/>
      <c r="H2" s="217"/>
      <c r="I2" s="194"/>
    </row>
    <row r="3" spans="1:9" ht="15.75">
      <c r="A3" s="29"/>
      <c r="B3" s="223" t="s">
        <v>621</v>
      </c>
      <c r="C3" s="224"/>
      <c r="D3" s="224"/>
      <c r="E3" s="224"/>
      <c r="F3" s="224"/>
      <c r="G3" s="224"/>
      <c r="H3" s="224"/>
      <c r="I3" s="195"/>
    </row>
    <row r="4" spans="1:9">
      <c r="A4" s="29"/>
      <c r="B4" s="29"/>
      <c r="C4" s="29"/>
      <c r="D4" s="29"/>
      <c r="E4" s="29"/>
      <c r="F4" s="29"/>
      <c r="G4" s="29"/>
      <c r="H4" s="29"/>
      <c r="I4" s="29"/>
    </row>
    <row r="5" spans="1:9" ht="18.75">
      <c r="A5" s="29"/>
      <c r="B5" s="259" t="s">
        <v>628</v>
      </c>
      <c r="C5" s="259"/>
      <c r="D5" s="259"/>
      <c r="E5" s="259"/>
      <c r="F5" s="259"/>
      <c r="G5" s="259"/>
      <c r="H5" s="259"/>
      <c r="I5" s="200"/>
    </row>
    <row r="6" spans="1:9" ht="18.75">
      <c r="A6" s="29"/>
      <c r="B6" s="243" t="s">
        <v>629</v>
      </c>
      <c r="C6" s="243"/>
      <c r="D6" s="243"/>
      <c r="E6" s="243"/>
      <c r="F6" s="243"/>
      <c r="G6" s="243"/>
      <c r="H6" s="243"/>
      <c r="I6" s="201"/>
    </row>
    <row r="7" spans="1:9" ht="18.75">
      <c r="A7" s="29"/>
      <c r="B7" s="243" t="s">
        <v>623</v>
      </c>
      <c r="C7" s="243"/>
      <c r="D7" s="243"/>
      <c r="E7" s="243"/>
      <c r="F7" s="243"/>
      <c r="G7" s="243"/>
      <c r="H7" s="243"/>
      <c r="I7" s="201"/>
    </row>
    <row r="8" spans="1:9" ht="15.75">
      <c r="A8" s="29"/>
      <c r="B8" s="245" t="s">
        <v>39</v>
      </c>
      <c r="C8" s="245"/>
      <c r="D8" s="245"/>
      <c r="E8" s="245"/>
      <c r="F8" s="245"/>
      <c r="G8" s="245"/>
      <c r="H8" s="245"/>
      <c r="I8" s="202"/>
    </row>
    <row r="10" spans="1:9" ht="51">
      <c r="B10" s="84" t="s">
        <v>277</v>
      </c>
      <c r="C10" s="37" t="s">
        <v>27</v>
      </c>
      <c r="D10" s="37" t="s">
        <v>142</v>
      </c>
      <c r="E10" s="37" t="s">
        <v>87</v>
      </c>
      <c r="F10" s="37" t="s">
        <v>49</v>
      </c>
      <c r="G10" s="37" t="s">
        <v>34</v>
      </c>
      <c r="H10" s="37" t="s">
        <v>50</v>
      </c>
    </row>
    <row r="11" spans="1:9">
      <c r="B11" s="153" t="s">
        <v>121</v>
      </c>
      <c r="C11" s="154">
        <f>SUM(C12:C15)</f>
        <v>91623298406</v>
      </c>
      <c r="D11" s="154">
        <f>SUM(D12:D15)</f>
        <v>11557670367</v>
      </c>
      <c r="E11" s="154">
        <f>SUM(E12:E15)</f>
        <v>2583071</v>
      </c>
      <c r="F11" s="154">
        <f>SUM(F12:F15)</f>
        <v>6585121861</v>
      </c>
      <c r="G11" s="154">
        <f>SUM(G12:G15)</f>
        <v>199831594</v>
      </c>
      <c r="H11" s="154">
        <f>SUM(C11:G11)</f>
        <v>109968505299</v>
      </c>
      <c r="I11" s="139"/>
    </row>
    <row r="12" spans="1:9">
      <c r="B12" s="155" t="s">
        <v>122</v>
      </c>
      <c r="C12" s="156">
        <v>37563548201</v>
      </c>
      <c r="D12" s="156">
        <v>10961985243</v>
      </c>
      <c r="E12" s="156">
        <v>0</v>
      </c>
      <c r="F12" s="156">
        <v>6108564393</v>
      </c>
      <c r="G12" s="156">
        <v>191170794</v>
      </c>
      <c r="H12" s="156">
        <f t="shared" ref="H12:H35" si="0">SUM(C12:G12)</f>
        <v>54825268631</v>
      </c>
    </row>
    <row r="13" spans="1:9">
      <c r="B13" s="155" t="s">
        <v>123</v>
      </c>
      <c r="C13" s="156">
        <v>7654430107</v>
      </c>
      <c r="D13" s="156">
        <v>2000000</v>
      </c>
      <c r="E13" s="156">
        <v>2583071</v>
      </c>
      <c r="F13" s="156">
        <v>0</v>
      </c>
      <c r="G13" s="156">
        <v>8660800</v>
      </c>
      <c r="H13" s="156">
        <f t="shared" si="0"/>
        <v>7667673978</v>
      </c>
    </row>
    <row r="14" spans="1:9">
      <c r="B14" s="155" t="s">
        <v>124</v>
      </c>
      <c r="C14" s="156">
        <v>19432828417</v>
      </c>
      <c r="D14" s="156">
        <v>129445945</v>
      </c>
      <c r="E14" s="156">
        <v>0</v>
      </c>
      <c r="F14" s="156">
        <v>816604</v>
      </c>
      <c r="G14" s="156">
        <v>0</v>
      </c>
      <c r="H14" s="156">
        <f t="shared" si="0"/>
        <v>19563090966</v>
      </c>
    </row>
    <row r="15" spans="1:9">
      <c r="B15" s="155" t="s">
        <v>125</v>
      </c>
      <c r="C15" s="156">
        <v>26972491681</v>
      </c>
      <c r="D15" s="156">
        <v>464239179</v>
      </c>
      <c r="E15" s="156">
        <v>0</v>
      </c>
      <c r="F15" s="156">
        <v>475740864</v>
      </c>
      <c r="G15" s="156">
        <v>0</v>
      </c>
      <c r="H15" s="156">
        <f t="shared" si="0"/>
        <v>27912471724</v>
      </c>
    </row>
    <row r="16" spans="1:9">
      <c r="B16" s="153" t="s">
        <v>88</v>
      </c>
      <c r="C16" s="154">
        <f>SUM(C17:C25)</f>
        <v>47241124131</v>
      </c>
      <c r="D16" s="154">
        <f>SUM(D17:D25)</f>
        <v>19386991172</v>
      </c>
      <c r="E16" s="154">
        <f>SUM(E17:E25)</f>
        <v>0</v>
      </c>
      <c r="F16" s="154">
        <f>SUM(F17:F25)</f>
        <v>3802202082</v>
      </c>
      <c r="G16" s="154">
        <f>SUM(G17:G25)</f>
        <v>131358106141</v>
      </c>
      <c r="H16" s="154">
        <f t="shared" si="0"/>
        <v>201788423526</v>
      </c>
    </row>
    <row r="17" spans="2:8">
      <c r="B17" s="155" t="s">
        <v>126</v>
      </c>
      <c r="C17" s="156">
        <v>4446336676</v>
      </c>
      <c r="D17" s="156">
        <v>2003235028</v>
      </c>
      <c r="E17" s="156">
        <v>0</v>
      </c>
      <c r="F17" s="156">
        <v>756729878</v>
      </c>
      <c r="G17" s="156">
        <v>174346535</v>
      </c>
      <c r="H17" s="156">
        <f t="shared" si="0"/>
        <v>7380648117</v>
      </c>
    </row>
    <row r="18" spans="2:8">
      <c r="B18" s="155" t="s">
        <v>127</v>
      </c>
      <c r="C18" s="156">
        <v>5970636779</v>
      </c>
      <c r="D18" s="156">
        <v>2486157687</v>
      </c>
      <c r="E18" s="156">
        <v>0</v>
      </c>
      <c r="F18" s="156">
        <v>99996</v>
      </c>
      <c r="G18" s="156">
        <v>2638073981</v>
      </c>
      <c r="H18" s="156">
        <f t="shared" si="0"/>
        <v>11094968443</v>
      </c>
    </row>
    <row r="19" spans="2:8">
      <c r="B19" s="155" t="s">
        <v>128</v>
      </c>
      <c r="C19" s="156">
        <v>0</v>
      </c>
      <c r="D19" s="156">
        <v>4862692970</v>
      </c>
      <c r="E19" s="156">
        <v>0</v>
      </c>
      <c r="F19" s="156">
        <v>0</v>
      </c>
      <c r="G19" s="156">
        <v>0</v>
      </c>
      <c r="H19" s="156">
        <f t="shared" si="0"/>
        <v>4862692970</v>
      </c>
    </row>
    <row r="20" spans="2:8">
      <c r="B20" s="155" t="s">
        <v>129</v>
      </c>
      <c r="C20" s="156">
        <v>572722004</v>
      </c>
      <c r="D20" s="156">
        <v>1277665407</v>
      </c>
      <c r="E20" s="156">
        <v>0</v>
      </c>
      <c r="F20" s="156">
        <v>349382700</v>
      </c>
      <c r="G20" s="156">
        <v>126941190252</v>
      </c>
      <c r="H20" s="156">
        <f t="shared" si="0"/>
        <v>129140960363</v>
      </c>
    </row>
    <row r="21" spans="2:8">
      <c r="B21" s="155" t="s">
        <v>130</v>
      </c>
      <c r="C21" s="156">
        <v>531144240</v>
      </c>
      <c r="D21" s="156">
        <v>0</v>
      </c>
      <c r="E21" s="156">
        <v>0</v>
      </c>
      <c r="F21" s="156">
        <v>1035785833</v>
      </c>
      <c r="G21" s="156">
        <v>0</v>
      </c>
      <c r="H21" s="156">
        <f>SUM(C21:G21)</f>
        <v>1566930073</v>
      </c>
    </row>
    <row r="22" spans="2:8">
      <c r="B22" s="155" t="s">
        <v>131</v>
      </c>
      <c r="C22" s="156">
        <v>28998567609</v>
      </c>
      <c r="D22" s="156">
        <v>4212189983</v>
      </c>
      <c r="E22" s="156">
        <v>0</v>
      </c>
      <c r="F22" s="156">
        <v>1660203675</v>
      </c>
      <c r="G22" s="156">
        <v>1123846667</v>
      </c>
      <c r="H22" s="156">
        <f t="shared" si="0"/>
        <v>35994807934</v>
      </c>
    </row>
    <row r="23" spans="2:8">
      <c r="B23" s="155" t="s">
        <v>132</v>
      </c>
      <c r="C23" s="156">
        <v>945100865</v>
      </c>
      <c r="D23" s="156">
        <v>1986373494</v>
      </c>
      <c r="E23" s="156">
        <v>0</v>
      </c>
      <c r="F23" s="156">
        <v>0</v>
      </c>
      <c r="G23" s="156">
        <v>345737356</v>
      </c>
      <c r="H23" s="156">
        <f t="shared" si="0"/>
        <v>3277211715</v>
      </c>
    </row>
    <row r="24" spans="2:8">
      <c r="B24" s="155" t="s">
        <v>133</v>
      </c>
      <c r="C24" s="156">
        <v>0</v>
      </c>
      <c r="D24" s="156">
        <v>2431205758</v>
      </c>
      <c r="E24" s="156">
        <v>0</v>
      </c>
      <c r="F24" s="156">
        <v>0</v>
      </c>
      <c r="G24" s="156">
        <v>0</v>
      </c>
      <c r="H24" s="156">
        <f t="shared" si="0"/>
        <v>2431205758</v>
      </c>
    </row>
    <row r="25" spans="2:8">
      <c r="B25" s="155" t="s">
        <v>134</v>
      </c>
      <c r="C25" s="156">
        <v>5776615958</v>
      </c>
      <c r="D25" s="156">
        <v>127470845</v>
      </c>
      <c r="E25" s="156">
        <v>0</v>
      </c>
      <c r="F25" s="156">
        <v>0</v>
      </c>
      <c r="G25" s="156">
        <v>134911350</v>
      </c>
      <c r="H25" s="156">
        <f t="shared" si="0"/>
        <v>6038998153</v>
      </c>
    </row>
    <row r="26" spans="2:8">
      <c r="B26" s="153" t="s">
        <v>135</v>
      </c>
      <c r="C26" s="154">
        <f>SUM(C27:C28)</f>
        <v>2792141092</v>
      </c>
      <c r="D26" s="154">
        <f>SUM(D27:D28)</f>
        <v>325588455</v>
      </c>
      <c r="E26" s="154">
        <f>SUM(E27:E28)</f>
        <v>0</v>
      </c>
      <c r="F26" s="154">
        <f>SUM(F27:F28)</f>
        <v>4569798319</v>
      </c>
      <c r="G26" s="154">
        <f>SUM(G27:G28)</f>
        <v>7423265212</v>
      </c>
      <c r="H26" s="154">
        <f t="shared" si="0"/>
        <v>15110793078</v>
      </c>
    </row>
    <row r="27" spans="2:8">
      <c r="B27" s="155" t="s">
        <v>136</v>
      </c>
      <c r="C27" s="156">
        <v>1596623281</v>
      </c>
      <c r="D27" s="156">
        <v>11865000</v>
      </c>
      <c r="E27" s="156">
        <v>0</v>
      </c>
      <c r="F27" s="156">
        <v>516743856</v>
      </c>
      <c r="G27" s="156">
        <v>7423265212</v>
      </c>
      <c r="H27" s="156">
        <f t="shared" si="0"/>
        <v>9548497349</v>
      </c>
    </row>
    <row r="28" spans="2:8">
      <c r="B28" s="155" t="s">
        <v>137</v>
      </c>
      <c r="C28" s="156">
        <v>1195517811</v>
      </c>
      <c r="D28" s="156">
        <v>313723455</v>
      </c>
      <c r="E28" s="156">
        <v>0</v>
      </c>
      <c r="F28" s="156">
        <v>4053054463</v>
      </c>
      <c r="G28" s="156">
        <v>0</v>
      </c>
      <c r="H28" s="156">
        <f t="shared" si="0"/>
        <v>5562295729</v>
      </c>
    </row>
    <row r="29" spans="2:8">
      <c r="B29" s="153" t="s">
        <v>138</v>
      </c>
      <c r="C29" s="154">
        <f>SUM(C30:C34)</f>
        <v>236354906431</v>
      </c>
      <c r="D29" s="154">
        <f>SUM(D30:D34)</f>
        <v>47249968242</v>
      </c>
      <c r="E29" s="154">
        <f>SUM(E30:E34)</f>
        <v>30360247062</v>
      </c>
      <c r="F29" s="154">
        <f>SUM(F30:F34)</f>
        <v>2560219651</v>
      </c>
      <c r="G29" s="154">
        <f>SUM(G30:G34)</f>
        <v>10932100380</v>
      </c>
      <c r="H29" s="154">
        <f t="shared" si="0"/>
        <v>327457441766</v>
      </c>
    </row>
    <row r="30" spans="2:8">
      <c r="B30" s="155" t="s">
        <v>139</v>
      </c>
      <c r="C30" s="156">
        <v>277488161</v>
      </c>
      <c r="D30" s="156">
        <v>1258670897</v>
      </c>
      <c r="E30" s="156">
        <v>0</v>
      </c>
      <c r="F30" s="156">
        <v>431875695</v>
      </c>
      <c r="G30" s="156">
        <v>9092890902</v>
      </c>
      <c r="H30" s="156">
        <f t="shared" si="0"/>
        <v>11060925655</v>
      </c>
    </row>
    <row r="31" spans="2:8">
      <c r="B31" s="155" t="s">
        <v>90</v>
      </c>
      <c r="C31" s="156">
        <v>29426663078</v>
      </c>
      <c r="D31" s="156">
        <v>32052560140</v>
      </c>
      <c r="E31" s="156">
        <v>8407185103</v>
      </c>
      <c r="F31" s="156">
        <v>113922330</v>
      </c>
      <c r="G31" s="156"/>
      <c r="H31" s="156">
        <f t="shared" si="0"/>
        <v>70000330651</v>
      </c>
    </row>
    <row r="32" spans="2:8" ht="26.25">
      <c r="B32" s="157" t="s">
        <v>91</v>
      </c>
      <c r="C32" s="156">
        <v>4162339764</v>
      </c>
      <c r="D32" s="156">
        <v>405062245</v>
      </c>
      <c r="E32" s="156">
        <v>0</v>
      </c>
      <c r="F32" s="156">
        <v>1093842593</v>
      </c>
      <c r="G32" s="156">
        <v>297715843</v>
      </c>
      <c r="H32" s="156">
        <f t="shared" si="0"/>
        <v>5958960445</v>
      </c>
    </row>
    <row r="33" spans="2:8">
      <c r="B33" s="155" t="s">
        <v>92</v>
      </c>
      <c r="C33" s="156">
        <v>142650577889</v>
      </c>
      <c r="D33" s="156">
        <v>12137078645</v>
      </c>
      <c r="E33" s="156">
        <v>5427458</v>
      </c>
      <c r="F33" s="156">
        <v>211341143</v>
      </c>
      <c r="G33" s="156">
        <v>65744836</v>
      </c>
      <c r="H33" s="156">
        <f t="shared" si="0"/>
        <v>155070169971</v>
      </c>
    </row>
    <row r="34" spans="2:8">
      <c r="B34" s="155" t="s">
        <v>93</v>
      </c>
      <c r="C34" s="156">
        <v>59837837539</v>
      </c>
      <c r="D34" s="156">
        <v>1396596315</v>
      </c>
      <c r="E34" s="156">
        <v>21947634501</v>
      </c>
      <c r="F34" s="156">
        <v>709237890</v>
      </c>
      <c r="G34" s="156">
        <v>1475748799</v>
      </c>
      <c r="H34" s="156">
        <f t="shared" si="0"/>
        <v>85367055044</v>
      </c>
    </row>
    <row r="35" spans="2:8">
      <c r="B35" s="153" t="s">
        <v>140</v>
      </c>
      <c r="C35" s="154">
        <f>C36</f>
        <v>114810424715</v>
      </c>
      <c r="D35" s="154">
        <f>D36</f>
        <v>20618091</v>
      </c>
      <c r="E35" s="154">
        <f>E36</f>
        <v>0</v>
      </c>
      <c r="F35" s="154">
        <f>F36</f>
        <v>176302100</v>
      </c>
      <c r="G35" s="154">
        <f>G36</f>
        <v>0</v>
      </c>
      <c r="H35" s="154">
        <f t="shared" si="0"/>
        <v>115007344906</v>
      </c>
    </row>
    <row r="36" spans="2:8">
      <c r="B36" s="155" t="s">
        <v>141</v>
      </c>
      <c r="C36" s="156">
        <v>114810424715</v>
      </c>
      <c r="D36" s="156">
        <v>20618091</v>
      </c>
      <c r="E36" s="156">
        <v>0</v>
      </c>
      <c r="F36" s="156">
        <v>176302100</v>
      </c>
      <c r="G36" s="156">
        <v>0</v>
      </c>
      <c r="H36" s="156">
        <f>SUM(C36:G36)</f>
        <v>115007344906</v>
      </c>
    </row>
    <row r="37" spans="2:8">
      <c r="B37" s="158" t="s">
        <v>50</v>
      </c>
      <c r="C37" s="85">
        <f>+C11+C16+C26+C29+C35</f>
        <v>492821894775</v>
      </c>
      <c r="D37" s="85">
        <f>+D11+D16+D26+D29+D35</f>
        <v>78540836327</v>
      </c>
      <c r="E37" s="85">
        <f>+E11+E16+E26+E29+E35</f>
        <v>30362830133</v>
      </c>
      <c r="F37" s="85">
        <f>+F11+F16+F26+F29+F35</f>
        <v>17693644013</v>
      </c>
      <c r="G37" s="85">
        <f>+G11+G16+G26+G29+G35</f>
        <v>149913303327</v>
      </c>
      <c r="H37" s="85">
        <f>SUM(C37:G37)</f>
        <v>769332508575</v>
      </c>
    </row>
    <row r="38" spans="2:8" ht="15" customHeight="1">
      <c r="B38" s="258" t="s">
        <v>38</v>
      </c>
      <c r="C38" s="258"/>
      <c r="D38" s="258"/>
      <c r="E38" s="258"/>
      <c r="F38" s="258"/>
      <c r="G38" s="159"/>
      <c r="H38" s="159"/>
    </row>
    <row r="39" spans="2:8">
      <c r="B39" s="242" t="s">
        <v>164</v>
      </c>
      <c r="C39" s="242"/>
      <c r="D39" s="242"/>
      <c r="E39" s="242"/>
      <c r="F39" s="242"/>
      <c r="G39" s="54"/>
      <c r="H39" s="54"/>
    </row>
  </sheetData>
  <mergeCells count="9">
    <mergeCell ref="B39:F39"/>
    <mergeCell ref="B38:F38"/>
    <mergeCell ref="B7:H7"/>
    <mergeCell ref="B8:H8"/>
    <mergeCell ref="B1:H1"/>
    <mergeCell ref="B2:H2"/>
    <mergeCell ref="B3:H3"/>
    <mergeCell ref="B5:H5"/>
    <mergeCell ref="B6:H6"/>
  </mergeCells>
  <pageMargins left="0.70866141732283472" right="0.70866141732283472" top="0.74803149606299213" bottom="0.74803149606299213" header="0.31496062992125984" footer="0.31496062992125984"/>
  <pageSetup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2.1 Panorama Macroeconómico</vt:lpstr>
      <vt:lpstr>2.2 Matriz transacciones</vt:lpstr>
      <vt:lpstr>2.3 Cobertura Institucional</vt:lpstr>
      <vt:lpstr>3.1 Presupuesto Agregado CAIF</vt:lpstr>
      <vt:lpstr>4.1 Matriz Trans Consolidadas</vt:lpstr>
      <vt:lpstr>4.2 Económica Ingresos</vt:lpstr>
      <vt:lpstr>4.3 Económica Gastos </vt:lpstr>
      <vt:lpstr>4.4 Pres Consolidado CAIF</vt:lpstr>
      <vt:lpstr>4.5 Funcional Gasto</vt:lpstr>
      <vt:lpstr>5.1 DA Ambito Institucional</vt:lpstr>
      <vt:lpstr>5.2 Remuneraciones SPNF</vt:lpstr>
      <vt:lpstr>5.4 Remuneraciones Promedio </vt:lpstr>
      <vt:lpstr>5.5 Proyectos Inversión  </vt:lpstr>
      <vt:lpstr>Anexo1</vt:lpstr>
      <vt:lpstr>Anexo 2</vt:lpstr>
      <vt:lpstr>Anexo 3</vt:lpstr>
      <vt:lpstr>Anexo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Quinones</dc:creator>
  <cp:lastModifiedBy>Katherine M. Peguero Fermín</cp:lastModifiedBy>
  <cp:lastPrinted>2017-02-02T20:08:29Z</cp:lastPrinted>
  <dcterms:created xsi:type="dcterms:W3CDTF">2016-08-12T12:35:56Z</dcterms:created>
  <dcterms:modified xsi:type="dcterms:W3CDTF">2019-08-14T18:46:43Z</dcterms:modified>
</cp:coreProperties>
</file>