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peguero\Desktop\Excel a Publicar Consolidados\2017\"/>
    </mc:Choice>
  </mc:AlternateContent>
  <bookViews>
    <workbookView xWindow="0" yWindow="0" windowWidth="28800" windowHeight="11835" tabRatio="893" firstSheet="10" activeTab="19"/>
  </bookViews>
  <sheets>
    <sheet name="1. Panorama Macroeconómico " sheetId="16" r:id="rId1"/>
    <sheet name="2. Cobertura Institucional" sheetId="5" r:id="rId2"/>
    <sheet name="3.CAIF Presp. Agregado" sheetId="3" r:id="rId3"/>
    <sheet name="4A Matriz Trans. Cons. Eje" sheetId="20" r:id="rId4"/>
    <sheet name="4B Matriz Trans. Cons Form" sheetId="26" r:id="rId5"/>
    <sheet name="6A Consolidado Ingresos Ejec." sheetId="7" r:id="rId6"/>
    <sheet name="7B Consolidado Ingresos Form. " sheetId="22" r:id="rId7"/>
    <sheet name="8A Presup. Cons. Gastos Ejec." sheetId="8" r:id="rId8"/>
    <sheet name="9B Presup. Cons. Gastos Form." sheetId="23" r:id="rId9"/>
    <sheet name="10A CAIF Consolidada Ejec." sheetId="9" r:id="rId10"/>
    <sheet name="11B CAIF Consolidada Form." sheetId="24" r:id="rId11"/>
    <sheet name="12A Pres. Cons. Funcional Ejec." sheetId="10" r:id="rId12"/>
    <sheet name="13B Pres. Cons. Funcional Form " sheetId="25" r:id="rId13"/>
    <sheet name="14 demanda agregada" sheetId="15" r:id="rId14"/>
    <sheet name="15 Remuneraciones" sheetId="29" r:id="rId15"/>
    <sheet name="16 Sueldos Promedio" sheetId="19" r:id="rId16"/>
    <sheet name="17 Proyectos de Inversión" sheetId="28" r:id="rId17"/>
    <sheet name="Anexo 1" sheetId="2" r:id="rId18"/>
    <sheet name="Anexo 2" sheetId="27" r:id="rId19"/>
    <sheet name="Anexo 3" sheetId="30" r:id="rId20"/>
  </sheets>
  <definedNames>
    <definedName name="_xlnm._FilterDatabase" localSheetId="16" hidden="1">'17 Proyectos de Inversión'!$B$528:$C$602</definedName>
    <definedName name="_xlnm._FilterDatabase" localSheetId="19" hidden="1">'Anexo 3'!$B$7:$F$338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0" l="1"/>
  <c r="F8" i="30" s="1"/>
  <c r="E9" i="30"/>
  <c r="F9" i="30" s="1"/>
  <c r="E10" i="30"/>
  <c r="F10" i="30" s="1"/>
  <c r="E11" i="30"/>
  <c r="F11" i="30" s="1"/>
  <c r="E12" i="30"/>
  <c r="F12" i="30" s="1"/>
  <c r="E13" i="30"/>
  <c r="F13" i="30" s="1"/>
  <c r="E14" i="30"/>
  <c r="F14" i="30" s="1"/>
  <c r="E15" i="30"/>
  <c r="F15" i="30" s="1"/>
  <c r="E16" i="30"/>
  <c r="F16" i="30" s="1"/>
  <c r="E17" i="30"/>
  <c r="F17" i="30" s="1"/>
  <c r="E18" i="30"/>
  <c r="F18" i="30" s="1"/>
  <c r="E19" i="30"/>
  <c r="F19" i="30"/>
  <c r="E20" i="30"/>
  <c r="F20" i="30" s="1"/>
  <c r="E21" i="30"/>
  <c r="F21" i="30" s="1"/>
  <c r="E22" i="30"/>
  <c r="F22" i="30" s="1"/>
  <c r="E23" i="30"/>
  <c r="F23" i="30"/>
  <c r="E24" i="30"/>
  <c r="F24" i="30" s="1"/>
  <c r="E25" i="30"/>
  <c r="F25" i="30" s="1"/>
  <c r="E26" i="30"/>
  <c r="F26" i="30" s="1"/>
  <c r="E27" i="30"/>
  <c r="F27" i="30" s="1"/>
  <c r="E28" i="30"/>
  <c r="F28" i="30" s="1"/>
  <c r="E29" i="30"/>
  <c r="F29" i="30" s="1"/>
  <c r="E30" i="30"/>
  <c r="F30" i="30" s="1"/>
  <c r="E31" i="30"/>
  <c r="F31" i="30"/>
  <c r="E32" i="30"/>
  <c r="F32" i="30" s="1"/>
  <c r="E33" i="30"/>
  <c r="F33" i="30" s="1"/>
  <c r="E34" i="30"/>
  <c r="F34" i="30" s="1"/>
  <c r="E35" i="30"/>
  <c r="F35" i="30" s="1"/>
  <c r="E36" i="30"/>
  <c r="F36" i="30" s="1"/>
  <c r="E37" i="30"/>
  <c r="F37" i="30" s="1"/>
  <c r="E38" i="30"/>
  <c r="F38" i="30" s="1"/>
  <c r="E39" i="30"/>
  <c r="F39" i="30"/>
  <c r="E40" i="30"/>
  <c r="F40" i="30" s="1"/>
  <c r="E41" i="30"/>
  <c r="F41" i="30" s="1"/>
  <c r="E42" i="30"/>
  <c r="F42" i="30" s="1"/>
  <c r="E43" i="30"/>
  <c r="F43" i="30" s="1"/>
  <c r="E44" i="30"/>
  <c r="F44" i="30" s="1"/>
  <c r="E45" i="30"/>
  <c r="F45" i="30" s="1"/>
  <c r="E46" i="30"/>
  <c r="F46" i="30" s="1"/>
  <c r="E47" i="30"/>
  <c r="F47" i="30"/>
  <c r="E48" i="30"/>
  <c r="F48" i="30" s="1"/>
  <c r="E49" i="30"/>
  <c r="F49" i="30" s="1"/>
  <c r="E50" i="30"/>
  <c r="F50" i="30" s="1"/>
  <c r="E51" i="30"/>
  <c r="F51" i="30" s="1"/>
  <c r="E52" i="30"/>
  <c r="F52" i="30" s="1"/>
  <c r="E53" i="30"/>
  <c r="F53" i="30" s="1"/>
  <c r="E54" i="30"/>
  <c r="F54" i="30" s="1"/>
  <c r="E55" i="30"/>
  <c r="F55" i="30"/>
  <c r="E56" i="30"/>
  <c r="F56" i="30" s="1"/>
  <c r="E57" i="30"/>
  <c r="F57" i="30" s="1"/>
  <c r="E58" i="30"/>
  <c r="F58" i="30" s="1"/>
  <c r="E59" i="30"/>
  <c r="F59" i="30" s="1"/>
  <c r="E60" i="30"/>
  <c r="F60" i="30" s="1"/>
  <c r="E61" i="30"/>
  <c r="F61" i="30" s="1"/>
  <c r="E62" i="30"/>
  <c r="F62" i="30" s="1"/>
  <c r="E63" i="30"/>
  <c r="F63" i="30"/>
  <c r="E64" i="30"/>
  <c r="F64" i="30" s="1"/>
  <c r="E65" i="30"/>
  <c r="F65" i="30" s="1"/>
  <c r="E66" i="30"/>
  <c r="F66" i="30" s="1"/>
  <c r="E67" i="30"/>
  <c r="F67" i="30" s="1"/>
  <c r="E68" i="30"/>
  <c r="F68" i="30" s="1"/>
  <c r="E69" i="30"/>
  <c r="F69" i="30" s="1"/>
  <c r="E70" i="30"/>
  <c r="F70" i="30" s="1"/>
  <c r="E71" i="30"/>
  <c r="F71" i="30"/>
  <c r="E72" i="30"/>
  <c r="F72" i="30" s="1"/>
  <c r="E73" i="30"/>
  <c r="F73" i="30" s="1"/>
  <c r="E74" i="30"/>
  <c r="F74" i="30" s="1"/>
  <c r="E75" i="30"/>
  <c r="F75" i="30" s="1"/>
  <c r="E76" i="30"/>
  <c r="F76" i="30" s="1"/>
  <c r="E77" i="30"/>
  <c r="F77" i="30" s="1"/>
  <c r="E78" i="30"/>
  <c r="F78" i="30" s="1"/>
  <c r="E79" i="30"/>
  <c r="F79" i="30" s="1"/>
  <c r="E80" i="30"/>
  <c r="F80" i="30" s="1"/>
  <c r="E81" i="30"/>
  <c r="F81" i="30" s="1"/>
  <c r="E82" i="30"/>
  <c r="F82" i="30" s="1"/>
  <c r="E83" i="30"/>
  <c r="F83" i="30" s="1"/>
  <c r="E84" i="30"/>
  <c r="F84" i="30" s="1"/>
  <c r="E85" i="30"/>
  <c r="F85" i="30" s="1"/>
  <c r="E86" i="30"/>
  <c r="F86" i="30" s="1"/>
  <c r="E87" i="30"/>
  <c r="F87" i="30"/>
  <c r="E88" i="30"/>
  <c r="F88" i="30" s="1"/>
  <c r="E89" i="30"/>
  <c r="F89" i="30" s="1"/>
  <c r="E90" i="30"/>
  <c r="F90" i="30" s="1"/>
  <c r="E91" i="30"/>
  <c r="F91" i="30" s="1"/>
  <c r="E92" i="30"/>
  <c r="F92" i="30" s="1"/>
  <c r="E93" i="30"/>
  <c r="F93" i="30" s="1"/>
  <c r="E94" i="30"/>
  <c r="F94" i="30" s="1"/>
  <c r="E95" i="30"/>
  <c r="F95" i="30"/>
  <c r="E96" i="30"/>
  <c r="F96" i="30" s="1"/>
  <c r="E97" i="30"/>
  <c r="F97" i="30" s="1"/>
  <c r="E98" i="30"/>
  <c r="F98" i="30" s="1"/>
  <c r="E99" i="30"/>
  <c r="F99" i="30" s="1"/>
  <c r="E100" i="30"/>
  <c r="F100" i="30" s="1"/>
  <c r="E101" i="30"/>
  <c r="F101" i="30" s="1"/>
  <c r="E102" i="30"/>
  <c r="F102" i="30" s="1"/>
  <c r="E103" i="30"/>
  <c r="F103" i="30"/>
  <c r="E104" i="30"/>
  <c r="F104" i="30" s="1"/>
  <c r="E105" i="30"/>
  <c r="F105" i="30" s="1"/>
  <c r="E106" i="30"/>
  <c r="F106" i="30" s="1"/>
  <c r="E107" i="30"/>
  <c r="F107" i="30" s="1"/>
  <c r="E108" i="30"/>
  <c r="F108" i="30" s="1"/>
  <c r="E109" i="30"/>
  <c r="F109" i="30" s="1"/>
  <c r="E110" i="30"/>
  <c r="F110" i="30" s="1"/>
  <c r="E111" i="30"/>
  <c r="F111" i="30"/>
  <c r="E112" i="30"/>
  <c r="F112" i="30" s="1"/>
  <c r="E113" i="30"/>
  <c r="F113" i="30" s="1"/>
  <c r="E114" i="30"/>
  <c r="F114" i="30" s="1"/>
  <c r="E115" i="30"/>
  <c r="F115" i="30" s="1"/>
  <c r="E116" i="30"/>
  <c r="F116" i="30" s="1"/>
  <c r="E117" i="30"/>
  <c r="F117" i="30" s="1"/>
  <c r="E118" i="30"/>
  <c r="F118" i="30" s="1"/>
  <c r="E119" i="30"/>
  <c r="F119" i="30"/>
  <c r="E120" i="30"/>
  <c r="F120" i="30" s="1"/>
  <c r="E121" i="30"/>
  <c r="F121" i="30" s="1"/>
  <c r="E122" i="30"/>
  <c r="F122" i="30" s="1"/>
  <c r="E123" i="30"/>
  <c r="F123" i="30" s="1"/>
  <c r="E124" i="30"/>
  <c r="F124" i="30" s="1"/>
  <c r="E125" i="30"/>
  <c r="F125" i="30" s="1"/>
  <c r="E126" i="30"/>
  <c r="F126" i="30" s="1"/>
  <c r="E127" i="30"/>
  <c r="F127" i="30"/>
  <c r="E128" i="30"/>
  <c r="F128" i="30" s="1"/>
  <c r="E129" i="30"/>
  <c r="F129" i="30" s="1"/>
  <c r="E130" i="30"/>
  <c r="F130" i="30" s="1"/>
  <c r="E131" i="30"/>
  <c r="F131" i="30"/>
  <c r="E132" i="30"/>
  <c r="F132" i="30" s="1"/>
  <c r="E133" i="30"/>
  <c r="F133" i="30" s="1"/>
  <c r="E134" i="30"/>
  <c r="F134" i="30" s="1"/>
  <c r="E135" i="30"/>
  <c r="F135" i="30"/>
  <c r="E136" i="30"/>
  <c r="F136" i="30" s="1"/>
  <c r="E137" i="30"/>
  <c r="F137" i="30" s="1"/>
  <c r="E138" i="30"/>
  <c r="F138" i="30" s="1"/>
  <c r="E139" i="30"/>
  <c r="F139" i="30" s="1"/>
  <c r="E140" i="30"/>
  <c r="F140" i="30" s="1"/>
  <c r="E141" i="30"/>
  <c r="F141" i="30" s="1"/>
  <c r="E142" i="30"/>
  <c r="F142" i="30" s="1"/>
  <c r="E143" i="30"/>
  <c r="F143" i="30"/>
  <c r="E144" i="30"/>
  <c r="F144" i="30" s="1"/>
  <c r="E145" i="30"/>
  <c r="F145" i="30" s="1"/>
  <c r="E146" i="30"/>
  <c r="F146" i="30" s="1"/>
  <c r="E147" i="30"/>
  <c r="F147" i="30" s="1"/>
  <c r="E148" i="30"/>
  <c r="F148" i="30" s="1"/>
  <c r="E149" i="30"/>
  <c r="F149" i="30" s="1"/>
  <c r="E150" i="30"/>
  <c r="F150" i="30" s="1"/>
  <c r="E151" i="30"/>
  <c r="F151" i="30"/>
  <c r="E152" i="30"/>
  <c r="F152" i="30" s="1"/>
  <c r="E153" i="30"/>
  <c r="F153" i="30" s="1"/>
  <c r="E154" i="30"/>
  <c r="F154" i="30" s="1"/>
  <c r="E155" i="30"/>
  <c r="F155" i="30" s="1"/>
  <c r="E156" i="30"/>
  <c r="F156" i="30" s="1"/>
  <c r="E157" i="30"/>
  <c r="F157" i="30" s="1"/>
  <c r="E158" i="30"/>
  <c r="F158" i="30" s="1"/>
  <c r="E159" i="30"/>
  <c r="F159" i="30" s="1"/>
  <c r="E160" i="30"/>
  <c r="F160" i="30" s="1"/>
  <c r="E161" i="30"/>
  <c r="F161" i="30" s="1"/>
  <c r="E162" i="30"/>
  <c r="F162" i="30" s="1"/>
  <c r="E163" i="30"/>
  <c r="F163" i="30"/>
  <c r="E164" i="30"/>
  <c r="F164" i="30" s="1"/>
  <c r="E165" i="30"/>
  <c r="F165" i="30" s="1"/>
  <c r="E166" i="30"/>
  <c r="F166" i="30" s="1"/>
  <c r="E167" i="30"/>
  <c r="F167" i="30"/>
  <c r="E168" i="30"/>
  <c r="F168" i="30" s="1"/>
  <c r="E169" i="30"/>
  <c r="F169" i="30" s="1"/>
  <c r="E170" i="30"/>
  <c r="F170" i="30" s="1"/>
  <c r="E171" i="30"/>
  <c r="F171" i="30" s="1"/>
  <c r="E172" i="30"/>
  <c r="F172" i="30" s="1"/>
  <c r="E173" i="30"/>
  <c r="F173" i="30" s="1"/>
  <c r="E174" i="30"/>
  <c r="F174" i="30" s="1"/>
  <c r="E175" i="30"/>
  <c r="F175" i="30" s="1"/>
  <c r="E176" i="30"/>
  <c r="F176" i="30" s="1"/>
  <c r="E177" i="30"/>
  <c r="F177" i="30" s="1"/>
  <c r="E178" i="30"/>
  <c r="F178" i="30" s="1"/>
  <c r="E179" i="30"/>
  <c r="F179" i="30" s="1"/>
  <c r="E180" i="30"/>
  <c r="F180" i="30" s="1"/>
  <c r="E181" i="30"/>
  <c r="F181" i="30" s="1"/>
  <c r="E182" i="30"/>
  <c r="F182" i="30" s="1"/>
  <c r="E183" i="30"/>
  <c r="F183" i="30" s="1"/>
  <c r="E184" i="30"/>
  <c r="F184" i="30" s="1"/>
  <c r="E185" i="30"/>
  <c r="F185" i="30" s="1"/>
  <c r="E186" i="30"/>
  <c r="F186" i="30" s="1"/>
  <c r="E187" i="30"/>
  <c r="F187" i="30" s="1"/>
  <c r="E188" i="30"/>
  <c r="F188" i="30" s="1"/>
  <c r="E189" i="30"/>
  <c r="F189" i="30" s="1"/>
  <c r="E190" i="30"/>
  <c r="F190" i="30" s="1"/>
  <c r="E191" i="30"/>
  <c r="F191" i="30" s="1"/>
  <c r="E192" i="30"/>
  <c r="F192" i="30" s="1"/>
  <c r="E193" i="30"/>
  <c r="F193" i="30" s="1"/>
  <c r="E194" i="30"/>
  <c r="F194" i="30" s="1"/>
  <c r="E195" i="30"/>
  <c r="F195" i="30" s="1"/>
  <c r="E196" i="30"/>
  <c r="F196" i="30" s="1"/>
  <c r="E197" i="30"/>
  <c r="F197" i="30" s="1"/>
  <c r="E198" i="30"/>
  <c r="F198" i="30" s="1"/>
  <c r="E199" i="30"/>
  <c r="F199" i="30" s="1"/>
  <c r="E200" i="30"/>
  <c r="F200" i="30" s="1"/>
  <c r="E201" i="30"/>
  <c r="F201" i="30" s="1"/>
  <c r="E202" i="30"/>
  <c r="F202" i="30" s="1"/>
  <c r="E203" i="30"/>
  <c r="F203" i="30" s="1"/>
  <c r="E204" i="30"/>
  <c r="F204" i="30" s="1"/>
  <c r="E205" i="30"/>
  <c r="F205" i="30" s="1"/>
  <c r="E206" i="30"/>
  <c r="F206" i="30" s="1"/>
  <c r="E207" i="30"/>
  <c r="F207" i="30" s="1"/>
  <c r="E208" i="30"/>
  <c r="F208" i="30" s="1"/>
  <c r="E209" i="30"/>
  <c r="F209" i="30" s="1"/>
  <c r="E210" i="30"/>
  <c r="F210" i="30" s="1"/>
  <c r="E211" i="30"/>
  <c r="F211" i="30" s="1"/>
  <c r="E212" i="30"/>
  <c r="F212" i="30" s="1"/>
  <c r="E213" i="30"/>
  <c r="F213" i="30" s="1"/>
  <c r="E214" i="30"/>
  <c r="F214" i="30" s="1"/>
  <c r="E215" i="30"/>
  <c r="F215" i="30" s="1"/>
  <c r="E216" i="30"/>
  <c r="F216" i="30" s="1"/>
  <c r="E217" i="30"/>
  <c r="F217" i="30" s="1"/>
  <c r="E218" i="30"/>
  <c r="F218" i="30" s="1"/>
  <c r="E219" i="30"/>
  <c r="F219" i="30" s="1"/>
  <c r="E220" i="30"/>
  <c r="F220" i="30" s="1"/>
  <c r="E221" i="30"/>
  <c r="F221" i="30" s="1"/>
  <c r="E222" i="30"/>
  <c r="F222" i="30" s="1"/>
  <c r="E223" i="30"/>
  <c r="F223" i="30" s="1"/>
  <c r="E224" i="30"/>
  <c r="F224" i="30" s="1"/>
  <c r="E225" i="30"/>
  <c r="F225" i="30" s="1"/>
  <c r="E226" i="30"/>
  <c r="F226" i="30" s="1"/>
  <c r="E227" i="30"/>
  <c r="F227" i="30" s="1"/>
  <c r="E228" i="30"/>
  <c r="F228" i="30" s="1"/>
  <c r="E229" i="30"/>
  <c r="F229" i="30" s="1"/>
  <c r="E230" i="30"/>
  <c r="F230" i="30" s="1"/>
  <c r="E231" i="30"/>
  <c r="F231" i="30" s="1"/>
  <c r="E232" i="30"/>
  <c r="F232" i="30" s="1"/>
  <c r="E233" i="30"/>
  <c r="F233" i="30" s="1"/>
  <c r="E234" i="30"/>
  <c r="F234" i="30" s="1"/>
  <c r="E235" i="30"/>
  <c r="F235" i="30" s="1"/>
  <c r="E236" i="30"/>
  <c r="F236" i="30" s="1"/>
  <c r="E237" i="30"/>
  <c r="F237" i="30" s="1"/>
  <c r="E238" i="30"/>
  <c r="F238" i="30" s="1"/>
  <c r="E239" i="30"/>
  <c r="F239" i="30" s="1"/>
  <c r="E240" i="30"/>
  <c r="F240" i="30" s="1"/>
  <c r="E241" i="30"/>
  <c r="F241" i="30" s="1"/>
  <c r="E242" i="30"/>
  <c r="F242" i="30" s="1"/>
  <c r="E243" i="30"/>
  <c r="F243" i="30" s="1"/>
  <c r="E244" i="30"/>
  <c r="F244" i="30" s="1"/>
  <c r="E245" i="30"/>
  <c r="F245" i="30" s="1"/>
  <c r="E246" i="30"/>
  <c r="F246" i="30" s="1"/>
  <c r="E247" i="30"/>
  <c r="F247" i="30" s="1"/>
  <c r="E248" i="30"/>
  <c r="F248" i="30" s="1"/>
  <c r="E249" i="30"/>
  <c r="F249" i="30" s="1"/>
  <c r="E250" i="30"/>
  <c r="F250" i="30" s="1"/>
  <c r="E251" i="30"/>
  <c r="F251" i="30" s="1"/>
  <c r="E252" i="30"/>
  <c r="F252" i="30" s="1"/>
  <c r="E253" i="30"/>
  <c r="F253" i="30" s="1"/>
  <c r="E254" i="30"/>
  <c r="F254" i="30" s="1"/>
  <c r="E255" i="30"/>
  <c r="F255" i="30" s="1"/>
  <c r="E256" i="30"/>
  <c r="F256" i="30" s="1"/>
  <c r="E257" i="30"/>
  <c r="F257" i="30" s="1"/>
  <c r="E258" i="30"/>
  <c r="F258" i="30" s="1"/>
  <c r="E259" i="30"/>
  <c r="F259" i="30" s="1"/>
  <c r="E260" i="30"/>
  <c r="F260" i="30" s="1"/>
  <c r="E261" i="30"/>
  <c r="F261" i="30" s="1"/>
  <c r="E262" i="30"/>
  <c r="F262" i="30" s="1"/>
  <c r="E263" i="30"/>
  <c r="F263" i="30" s="1"/>
  <c r="E264" i="30"/>
  <c r="F264" i="30" s="1"/>
  <c r="E265" i="30"/>
  <c r="F265" i="30" s="1"/>
  <c r="E266" i="30"/>
  <c r="F266" i="30" s="1"/>
  <c r="E267" i="30"/>
  <c r="F267" i="30" s="1"/>
  <c r="E268" i="30"/>
  <c r="F268" i="30" s="1"/>
  <c r="E269" i="30"/>
  <c r="F269" i="30" s="1"/>
  <c r="E270" i="30"/>
  <c r="F270" i="30" s="1"/>
  <c r="E271" i="30"/>
  <c r="F271" i="30" s="1"/>
  <c r="E272" i="30"/>
  <c r="F272" i="30" s="1"/>
  <c r="E273" i="30"/>
  <c r="F273" i="30" s="1"/>
  <c r="E274" i="30"/>
  <c r="F274" i="30" s="1"/>
  <c r="E275" i="30"/>
  <c r="F275" i="30" s="1"/>
  <c r="E276" i="30"/>
  <c r="F276" i="30" s="1"/>
  <c r="E277" i="30"/>
  <c r="F277" i="30" s="1"/>
  <c r="E278" i="30"/>
  <c r="F278" i="30" s="1"/>
  <c r="E279" i="30"/>
  <c r="F279" i="30" s="1"/>
  <c r="E280" i="30"/>
  <c r="F280" i="30" s="1"/>
  <c r="E281" i="30"/>
  <c r="F281" i="30" s="1"/>
  <c r="E282" i="30"/>
  <c r="F282" i="30" s="1"/>
  <c r="E283" i="30"/>
  <c r="F283" i="30" s="1"/>
  <c r="E284" i="30"/>
  <c r="F284" i="30" s="1"/>
  <c r="E285" i="30"/>
  <c r="F285" i="30" s="1"/>
  <c r="E286" i="30"/>
  <c r="F286" i="30" s="1"/>
  <c r="E287" i="30"/>
  <c r="F287" i="30" s="1"/>
  <c r="E288" i="30"/>
  <c r="F288" i="30" s="1"/>
  <c r="E289" i="30"/>
  <c r="F289" i="30" s="1"/>
  <c r="E290" i="30"/>
  <c r="F290" i="30" s="1"/>
  <c r="E291" i="30"/>
  <c r="F291" i="30" s="1"/>
  <c r="E292" i="30"/>
  <c r="F292" i="30" s="1"/>
  <c r="E293" i="30"/>
  <c r="F293" i="30" s="1"/>
  <c r="E294" i="30"/>
  <c r="F294" i="30" s="1"/>
  <c r="E295" i="30"/>
  <c r="F295" i="30" s="1"/>
  <c r="E296" i="30"/>
  <c r="F296" i="30" s="1"/>
  <c r="E297" i="30"/>
  <c r="F297" i="30" s="1"/>
  <c r="E298" i="30"/>
  <c r="F298" i="30" s="1"/>
  <c r="E299" i="30"/>
  <c r="F299" i="30" s="1"/>
  <c r="E300" i="30"/>
  <c r="F300" i="30" s="1"/>
  <c r="E301" i="30"/>
  <c r="F301" i="30" s="1"/>
  <c r="E302" i="30"/>
  <c r="F302" i="30" s="1"/>
  <c r="E303" i="30"/>
  <c r="F303" i="30" s="1"/>
  <c r="E304" i="30"/>
  <c r="F304" i="30"/>
  <c r="E305" i="30"/>
  <c r="F305" i="30" s="1"/>
  <c r="E306" i="30"/>
  <c r="F306" i="30" s="1"/>
  <c r="E307" i="30"/>
  <c r="F307" i="30" s="1"/>
  <c r="E308" i="30"/>
  <c r="F308" i="30" s="1"/>
  <c r="E309" i="30"/>
  <c r="F309" i="30" s="1"/>
  <c r="E310" i="30"/>
  <c r="F310" i="30" s="1"/>
  <c r="E311" i="30"/>
  <c r="F311" i="30" s="1"/>
  <c r="E312" i="30"/>
  <c r="F312" i="30"/>
  <c r="E313" i="30"/>
  <c r="F313" i="30" s="1"/>
  <c r="E314" i="30"/>
  <c r="F314" i="30" s="1"/>
  <c r="E315" i="30"/>
  <c r="F315" i="30" s="1"/>
  <c r="E316" i="30"/>
  <c r="F316" i="30" s="1"/>
  <c r="E317" i="30"/>
  <c r="F317" i="30" s="1"/>
  <c r="E318" i="30"/>
  <c r="F318" i="30" s="1"/>
  <c r="E319" i="30"/>
  <c r="F319" i="30" s="1"/>
  <c r="E320" i="30"/>
  <c r="F320" i="30"/>
  <c r="E321" i="30"/>
  <c r="F321" i="30" s="1"/>
  <c r="E322" i="30"/>
  <c r="F322" i="30" s="1"/>
  <c r="E323" i="30"/>
  <c r="F323" i="30" s="1"/>
  <c r="E324" i="30"/>
  <c r="F324" i="30" s="1"/>
  <c r="E325" i="30"/>
  <c r="F325" i="30" s="1"/>
  <c r="E326" i="30"/>
  <c r="F326" i="30" s="1"/>
  <c r="E327" i="30"/>
  <c r="F327" i="30" s="1"/>
  <c r="E328" i="30"/>
  <c r="F328" i="30"/>
  <c r="E329" i="30"/>
  <c r="F329" i="30" s="1"/>
  <c r="E330" i="30"/>
  <c r="F330" i="30"/>
  <c r="E331" i="30"/>
  <c r="F331" i="30" s="1"/>
  <c r="E332" i="30"/>
  <c r="F332" i="30" s="1"/>
  <c r="E333" i="30"/>
  <c r="F333" i="30" s="1"/>
  <c r="E334" i="30"/>
  <c r="F334" i="30" s="1"/>
  <c r="E335" i="30"/>
  <c r="F335" i="30" s="1"/>
  <c r="E336" i="30"/>
  <c r="F336" i="30"/>
  <c r="E337" i="30"/>
  <c r="F337" i="30" s="1"/>
  <c r="E338" i="30"/>
  <c r="F338" i="30" s="1"/>
  <c r="E339" i="30"/>
  <c r="F339" i="30" s="1"/>
  <c r="C340" i="30"/>
  <c r="D340" i="30"/>
  <c r="E340" i="30" l="1"/>
  <c r="F340" i="30" s="1"/>
  <c r="B36" i="10"/>
  <c r="L16" i="29"/>
  <c r="K16" i="29"/>
  <c r="J16" i="29"/>
  <c r="I16" i="29"/>
  <c r="H16" i="29"/>
  <c r="G16" i="29"/>
  <c r="F16" i="29"/>
  <c r="E16" i="29"/>
  <c r="D16" i="29"/>
  <c r="C16" i="29"/>
  <c r="N15" i="29"/>
  <c r="M15" i="29"/>
  <c r="N14" i="29"/>
  <c r="M14" i="29"/>
  <c r="N13" i="29"/>
  <c r="M13" i="29"/>
  <c r="N12" i="29"/>
  <c r="M12" i="29"/>
  <c r="N11" i="29"/>
  <c r="M11" i="29"/>
  <c r="M16" i="29" l="1"/>
  <c r="N16" i="29"/>
  <c r="G20" i="9"/>
  <c r="H11" i="23"/>
  <c r="H12" i="23"/>
  <c r="H13" i="23"/>
  <c r="H14" i="23"/>
  <c r="H10" i="23" s="1"/>
  <c r="H16" i="23"/>
  <c r="H17" i="23"/>
  <c r="H19" i="23"/>
  <c r="H20" i="23"/>
  <c r="H21" i="23"/>
  <c r="H22" i="23"/>
  <c r="H23" i="23"/>
  <c r="H24" i="23"/>
  <c r="H25" i="23"/>
  <c r="G26" i="23"/>
  <c r="H26" i="8"/>
  <c r="G10" i="22"/>
  <c r="H21" i="7"/>
  <c r="E29" i="3"/>
  <c r="D29" i="3"/>
  <c r="C29" i="3"/>
  <c r="H18" i="23" l="1"/>
  <c r="H26" i="23" s="1"/>
  <c r="E9" i="5"/>
  <c r="H11" i="7"/>
  <c r="E10" i="5" l="1"/>
  <c r="E12" i="5" l="1"/>
  <c r="E13" i="5" l="1"/>
  <c r="H38" i="26" l="1"/>
  <c r="G38" i="26"/>
  <c r="F38" i="26"/>
  <c r="E38" i="26"/>
  <c r="D38" i="26"/>
  <c r="H37" i="26"/>
  <c r="G37" i="26"/>
  <c r="F37" i="26"/>
  <c r="E37" i="26"/>
  <c r="D37" i="26"/>
  <c r="H36" i="26"/>
  <c r="G36" i="26"/>
  <c r="F36" i="26"/>
  <c r="E36" i="26"/>
  <c r="D36" i="26"/>
  <c r="H35" i="26"/>
  <c r="G35" i="26"/>
  <c r="F35" i="26"/>
  <c r="E35" i="26"/>
  <c r="D35" i="26"/>
  <c r="H34" i="26"/>
  <c r="G34" i="26"/>
  <c r="F34" i="26"/>
  <c r="E34" i="26"/>
  <c r="D34" i="26"/>
  <c r="H33" i="26"/>
  <c r="G33" i="26"/>
  <c r="F33" i="26"/>
  <c r="E33" i="26"/>
  <c r="D33" i="26"/>
  <c r="I32" i="26"/>
  <c r="I31" i="26"/>
  <c r="I30" i="26"/>
  <c r="I29" i="26"/>
  <c r="I28" i="26"/>
  <c r="H27" i="26"/>
  <c r="G27" i="26"/>
  <c r="F27" i="26"/>
  <c r="E27" i="26"/>
  <c r="D27" i="26"/>
  <c r="I26" i="26"/>
  <c r="I25" i="26"/>
  <c r="I24" i="26"/>
  <c r="I23" i="26"/>
  <c r="I22" i="26"/>
  <c r="H21" i="26"/>
  <c r="G21" i="26"/>
  <c r="F21" i="26"/>
  <c r="E21" i="26"/>
  <c r="D21" i="26"/>
  <c r="I20" i="26"/>
  <c r="I19" i="26"/>
  <c r="I18" i="26"/>
  <c r="I17" i="26"/>
  <c r="I16" i="26"/>
  <c r="H15" i="26"/>
  <c r="G15" i="26"/>
  <c r="F15" i="26"/>
  <c r="E15" i="26"/>
  <c r="D15" i="26"/>
  <c r="I14" i="26"/>
  <c r="I38" i="26" s="1"/>
  <c r="I13" i="26"/>
  <c r="I12" i="26"/>
  <c r="I11" i="26"/>
  <c r="I10" i="26"/>
  <c r="I15" i="26" s="1"/>
  <c r="F39" i="26" l="1"/>
  <c r="D39" i="26"/>
  <c r="H39" i="26"/>
  <c r="I36" i="26"/>
  <c r="I27" i="26"/>
  <c r="E39" i="26"/>
  <c r="I21" i="26"/>
  <c r="I33" i="26"/>
  <c r="I37" i="26"/>
  <c r="G39" i="26"/>
  <c r="I34" i="26"/>
  <c r="I35" i="26"/>
  <c r="I39" i="26" l="1"/>
  <c r="G35" i="25" l="1"/>
  <c r="G34" i="25"/>
  <c r="F34" i="25"/>
  <c r="E34" i="25"/>
  <c r="D34" i="25"/>
  <c r="C34" i="25"/>
  <c r="B34" i="25"/>
  <c r="G33" i="25"/>
  <c r="G32" i="25"/>
  <c r="G31" i="25"/>
  <c r="G30" i="25"/>
  <c r="G29" i="25"/>
  <c r="F28" i="25"/>
  <c r="E28" i="25"/>
  <c r="D28" i="25"/>
  <c r="C28" i="25"/>
  <c r="B28" i="25"/>
  <c r="G27" i="25"/>
  <c r="G26" i="25"/>
  <c r="F25" i="25"/>
  <c r="E25" i="25"/>
  <c r="D25" i="25"/>
  <c r="C25" i="25"/>
  <c r="B25" i="25"/>
  <c r="G24" i="25"/>
  <c r="G23" i="25"/>
  <c r="G22" i="25"/>
  <c r="G21" i="25"/>
  <c r="G20" i="25"/>
  <c r="G19" i="25"/>
  <c r="G18" i="25"/>
  <c r="G17" i="25"/>
  <c r="G16" i="25"/>
  <c r="G15" i="25"/>
  <c r="F15" i="25"/>
  <c r="E15" i="25"/>
  <c r="D15" i="25"/>
  <c r="C15" i="25"/>
  <c r="B15" i="25"/>
  <c r="G14" i="25"/>
  <c r="G13" i="25"/>
  <c r="G12" i="25"/>
  <c r="G11" i="25"/>
  <c r="F10" i="25"/>
  <c r="E10" i="25"/>
  <c r="D10" i="25"/>
  <c r="C10" i="25"/>
  <c r="B10" i="25"/>
  <c r="H27" i="24"/>
  <c r="H26" i="24"/>
  <c r="G25" i="24"/>
  <c r="H25" i="24" s="1"/>
  <c r="F25" i="24"/>
  <c r="E25" i="24"/>
  <c r="D25" i="24"/>
  <c r="C25" i="24"/>
  <c r="B25" i="24"/>
  <c r="F21" i="24"/>
  <c r="E21" i="24"/>
  <c r="D21" i="24"/>
  <c r="C21" i="24"/>
  <c r="B21" i="24"/>
  <c r="F20" i="24"/>
  <c r="E20" i="24"/>
  <c r="D20" i="24"/>
  <c r="C20" i="24"/>
  <c r="B20" i="24"/>
  <c r="H17" i="24"/>
  <c r="G17" i="24"/>
  <c r="G16" i="24"/>
  <c r="H16" i="24" s="1"/>
  <c r="H15" i="24"/>
  <c r="G15" i="24"/>
  <c r="H14" i="24"/>
  <c r="G14" i="24"/>
  <c r="F14" i="24"/>
  <c r="F22" i="24" s="1"/>
  <c r="F29" i="24" s="1"/>
  <c r="E14" i="24"/>
  <c r="D14" i="24"/>
  <c r="C14" i="24"/>
  <c r="B14" i="24"/>
  <c r="B22" i="24" s="1"/>
  <c r="B29" i="24" s="1"/>
  <c r="G12" i="24"/>
  <c r="H12" i="24" s="1"/>
  <c r="G11" i="24"/>
  <c r="G20" i="24" s="1"/>
  <c r="F10" i="24"/>
  <c r="E10" i="24"/>
  <c r="E22" i="24" s="1"/>
  <c r="E29" i="24" s="1"/>
  <c r="D10" i="24"/>
  <c r="D23" i="24" s="1"/>
  <c r="C10" i="24"/>
  <c r="C22" i="24" s="1"/>
  <c r="C29" i="24" s="1"/>
  <c r="B10" i="24"/>
  <c r="H21" i="22"/>
  <c r="H18" i="22" s="1"/>
  <c r="H20" i="22"/>
  <c r="H19" i="22"/>
  <c r="G18" i="22"/>
  <c r="G22" i="22" s="1"/>
  <c r="F18" i="22"/>
  <c r="E18" i="22"/>
  <c r="D18" i="22"/>
  <c r="C18" i="22"/>
  <c r="H17" i="22"/>
  <c r="H16" i="22"/>
  <c r="H15" i="22"/>
  <c r="H14" i="22"/>
  <c r="H13" i="22"/>
  <c r="H12" i="22"/>
  <c r="H11" i="22"/>
  <c r="F10" i="22"/>
  <c r="E10" i="22"/>
  <c r="D10" i="22"/>
  <c r="C10" i="22"/>
  <c r="E36" i="25" l="1"/>
  <c r="B36" i="25"/>
  <c r="F36" i="25"/>
  <c r="G28" i="25"/>
  <c r="G10" i="25"/>
  <c r="G25" i="25"/>
  <c r="D36" i="25"/>
  <c r="B23" i="24"/>
  <c r="F23" i="24"/>
  <c r="D22" i="24"/>
  <c r="D29" i="24" s="1"/>
  <c r="H22" i="22"/>
  <c r="F22" i="22"/>
  <c r="C22" i="22"/>
  <c r="H10" i="22"/>
  <c r="D22" i="22"/>
  <c r="E22" i="22"/>
  <c r="C36" i="25"/>
  <c r="H20" i="24"/>
  <c r="G10" i="24"/>
  <c r="C23" i="24"/>
  <c r="G21" i="24"/>
  <c r="E23" i="24"/>
  <c r="H11" i="24"/>
  <c r="G36" i="25" l="1"/>
  <c r="H21" i="24"/>
  <c r="G22" i="24"/>
  <c r="H10" i="24"/>
  <c r="G23" i="24"/>
  <c r="G29" i="24" l="1"/>
  <c r="H22" i="24"/>
  <c r="H23" i="24"/>
  <c r="I10" i="20" l="1"/>
  <c r="I11" i="20"/>
  <c r="I12" i="20"/>
  <c r="I13" i="20"/>
  <c r="I14" i="20"/>
  <c r="D15" i="20"/>
  <c r="E15" i="20"/>
  <c r="F15" i="20"/>
  <c r="G15" i="20"/>
  <c r="H15" i="20"/>
  <c r="E16" i="20"/>
  <c r="E34" i="20" s="1"/>
  <c r="F16" i="20"/>
  <c r="F34" i="20" s="1"/>
  <c r="I17" i="20"/>
  <c r="I18" i="20"/>
  <c r="I19" i="20"/>
  <c r="I20" i="20"/>
  <c r="D21" i="20"/>
  <c r="G21" i="20"/>
  <c r="H21" i="20"/>
  <c r="E22" i="20"/>
  <c r="I22" i="20"/>
  <c r="I23" i="20"/>
  <c r="I24" i="20"/>
  <c r="I25" i="20"/>
  <c r="I26" i="20"/>
  <c r="D27" i="20"/>
  <c r="E27" i="20"/>
  <c r="F27" i="20"/>
  <c r="G27" i="20"/>
  <c r="H27" i="20"/>
  <c r="I28" i="20"/>
  <c r="I29" i="20"/>
  <c r="I30" i="20"/>
  <c r="I31" i="20"/>
  <c r="I32" i="20"/>
  <c r="D33" i="20"/>
  <c r="E33" i="20"/>
  <c r="F33" i="20"/>
  <c r="G33" i="20"/>
  <c r="H33" i="20"/>
  <c r="D34" i="20"/>
  <c r="G34" i="20"/>
  <c r="H34" i="20"/>
  <c r="D35" i="20"/>
  <c r="E35" i="20"/>
  <c r="F35" i="20"/>
  <c r="G35" i="20"/>
  <c r="H35" i="20"/>
  <c r="D36" i="20"/>
  <c r="E36" i="20"/>
  <c r="F36" i="20"/>
  <c r="G36" i="20"/>
  <c r="H36" i="20"/>
  <c r="D37" i="20"/>
  <c r="E37" i="20"/>
  <c r="F37" i="20"/>
  <c r="G37" i="20"/>
  <c r="H37" i="20"/>
  <c r="D38" i="20"/>
  <c r="E38" i="20"/>
  <c r="F38" i="20"/>
  <c r="G38" i="20"/>
  <c r="H38" i="20"/>
  <c r="E39" i="20" l="1"/>
  <c r="I38" i="20"/>
  <c r="F21" i="20"/>
  <c r="I36" i="20"/>
  <c r="F39" i="20"/>
  <c r="D39" i="20"/>
  <c r="E21" i="20"/>
  <c r="I35" i="20"/>
  <c r="I33" i="20"/>
  <c r="I37" i="20"/>
  <c r="I27" i="20"/>
  <c r="H39" i="20"/>
  <c r="G39" i="20"/>
  <c r="I16" i="20"/>
  <c r="I21" i="20" s="1"/>
  <c r="I15" i="20"/>
  <c r="I34" i="20" l="1"/>
  <c r="I39" i="20" s="1"/>
  <c r="E16" i="19"/>
  <c r="D16" i="19"/>
  <c r="C16" i="19"/>
  <c r="G16" i="19" s="1"/>
  <c r="B16" i="19"/>
  <c r="F16" i="19" l="1"/>
  <c r="B17" i="15" l="1"/>
  <c r="D17" i="15"/>
  <c r="F17" i="15"/>
  <c r="G16" i="15" l="1"/>
  <c r="C25" i="3" l="1"/>
  <c r="D25" i="3"/>
  <c r="E25" i="3"/>
  <c r="F25" i="3"/>
  <c r="C20" i="3"/>
  <c r="D20" i="3"/>
  <c r="E20" i="3"/>
  <c r="F20" i="3"/>
  <c r="C21" i="3"/>
  <c r="D21" i="3"/>
  <c r="E21" i="3"/>
  <c r="F21" i="3"/>
  <c r="C14" i="3"/>
  <c r="D14" i="3"/>
  <c r="E14" i="3"/>
  <c r="F14" i="3"/>
  <c r="C10" i="3"/>
  <c r="D10" i="3"/>
  <c r="E10" i="3"/>
  <c r="F10" i="3"/>
  <c r="G10" i="3"/>
  <c r="G17" i="9"/>
  <c r="G16" i="9"/>
  <c r="G15" i="9"/>
  <c r="B20" i="9"/>
  <c r="B38" i="9" s="1"/>
  <c r="C20" i="9"/>
  <c r="C38" i="9" s="1"/>
  <c r="D20" i="9"/>
  <c r="E20" i="9"/>
  <c r="F20" i="9"/>
  <c r="B21" i="9"/>
  <c r="B39" i="9" s="1"/>
  <c r="C21" i="9"/>
  <c r="D21" i="9"/>
  <c r="E21" i="9"/>
  <c r="F21" i="9"/>
  <c r="B14" i="9"/>
  <c r="C14" i="9"/>
  <c r="D14" i="9"/>
  <c r="E14" i="9"/>
  <c r="F14" i="9"/>
  <c r="F10" i="9"/>
  <c r="F22" i="9" s="1"/>
  <c r="E10" i="9"/>
  <c r="D10" i="9"/>
  <c r="C10" i="9"/>
  <c r="B10" i="9"/>
  <c r="B25" i="9"/>
  <c r="C25" i="9"/>
  <c r="D25" i="9"/>
  <c r="E25" i="9"/>
  <c r="F25" i="9"/>
  <c r="C22" i="9" l="1"/>
  <c r="E22" i="9"/>
  <c r="G14" i="9"/>
  <c r="F23" i="3"/>
  <c r="D23" i="3"/>
  <c r="D22" i="3"/>
  <c r="D22" i="9"/>
  <c r="B22" i="9"/>
  <c r="E22" i="3"/>
  <c r="C22" i="3"/>
  <c r="D23" i="9"/>
  <c r="B23" i="9"/>
  <c r="B41" i="9" s="1"/>
  <c r="F22" i="3"/>
  <c r="F23" i="9"/>
  <c r="E23" i="3"/>
  <c r="C23" i="3"/>
  <c r="E23" i="9"/>
  <c r="C23" i="9"/>
  <c r="B29" i="9" l="1"/>
  <c r="B40" i="9"/>
  <c r="D39" i="9" l="1"/>
  <c r="G12" i="15" l="1"/>
  <c r="C17" i="15"/>
  <c r="G13" i="15"/>
  <c r="G14" i="15"/>
  <c r="E17" i="15"/>
  <c r="G15" i="15"/>
  <c r="G17" i="15" l="1"/>
  <c r="H11" i="8" l="1"/>
  <c r="H13" i="7"/>
  <c r="F18" i="8" l="1"/>
  <c r="G25" i="3" l="1"/>
  <c r="G14" i="3"/>
  <c r="G21" i="3"/>
  <c r="G20" i="3"/>
  <c r="C14" i="5"/>
  <c r="D14" i="5"/>
  <c r="E14" i="5" l="1"/>
  <c r="D38" i="9"/>
  <c r="C39" i="9"/>
  <c r="E38" i="9"/>
  <c r="E39" i="9"/>
  <c r="H10" i="3"/>
  <c r="I10" i="3" s="1"/>
  <c r="G23" i="3"/>
  <c r="G22" i="3"/>
  <c r="G29" i="3" s="1"/>
  <c r="H20" i="7"/>
  <c r="H19" i="7"/>
  <c r="H17" i="7"/>
  <c r="H16" i="7"/>
  <c r="H15" i="7"/>
  <c r="H14" i="7"/>
  <c r="H12" i="7"/>
  <c r="C18" i="7"/>
  <c r="D18" i="7"/>
  <c r="E18" i="7"/>
  <c r="F18" i="7"/>
  <c r="G18" i="7"/>
  <c r="C10" i="7"/>
  <c r="D10" i="7"/>
  <c r="D22" i="7" s="1"/>
  <c r="E10" i="7"/>
  <c r="F10" i="7"/>
  <c r="G10" i="7"/>
  <c r="C22" i="7" l="1"/>
  <c r="H10" i="7"/>
  <c r="E22" i="7"/>
  <c r="F29" i="3"/>
  <c r="F29" i="9"/>
  <c r="H18" i="7"/>
  <c r="H22" i="7" s="1"/>
  <c r="G22" i="7"/>
  <c r="F22" i="7"/>
  <c r="B34" i="10"/>
  <c r="C34" i="10"/>
  <c r="D34" i="10"/>
  <c r="E34" i="10"/>
  <c r="F34" i="10"/>
  <c r="B28" i="10"/>
  <c r="C28" i="10"/>
  <c r="D28" i="10"/>
  <c r="E28" i="10"/>
  <c r="F28" i="10"/>
  <c r="B25" i="10"/>
  <c r="C25" i="10"/>
  <c r="D25" i="10"/>
  <c r="E25" i="10"/>
  <c r="F25" i="10"/>
  <c r="B15" i="10"/>
  <c r="C15" i="10"/>
  <c r="D15" i="10"/>
  <c r="E15" i="10"/>
  <c r="F15" i="10"/>
  <c r="C10" i="10"/>
  <c r="D10" i="10"/>
  <c r="E10" i="10"/>
  <c r="F10" i="10"/>
  <c r="B10" i="10"/>
  <c r="G35" i="10"/>
  <c r="G34" i="10" s="1"/>
  <c r="G33" i="10"/>
  <c r="G32" i="10"/>
  <c r="G31" i="10"/>
  <c r="G30" i="10"/>
  <c r="G29" i="10"/>
  <c r="G27" i="10"/>
  <c r="G26" i="10"/>
  <c r="G24" i="10"/>
  <c r="G23" i="10"/>
  <c r="G22" i="10"/>
  <c r="G21" i="10"/>
  <c r="G20" i="10"/>
  <c r="G19" i="10"/>
  <c r="G18" i="10"/>
  <c r="G17" i="10"/>
  <c r="G16" i="10"/>
  <c r="G14" i="10"/>
  <c r="G13" i="10"/>
  <c r="G12" i="10"/>
  <c r="G11" i="10"/>
  <c r="G27" i="9"/>
  <c r="H27" i="9" s="1"/>
  <c r="G26" i="9"/>
  <c r="H17" i="9"/>
  <c r="H16" i="9"/>
  <c r="H15" i="9"/>
  <c r="H14" i="9"/>
  <c r="G12" i="9"/>
  <c r="G11" i="9"/>
  <c r="H25" i="8"/>
  <c r="H24" i="8"/>
  <c r="H23" i="8"/>
  <c r="H22" i="8"/>
  <c r="H21" i="8"/>
  <c r="H20" i="8"/>
  <c r="H19" i="8"/>
  <c r="H17" i="8"/>
  <c r="H16" i="8"/>
  <c r="H14" i="8"/>
  <c r="H13" i="8"/>
  <c r="H12" i="8"/>
  <c r="G18" i="8"/>
  <c r="E18" i="8"/>
  <c r="D18" i="8"/>
  <c r="C18" i="8"/>
  <c r="G10" i="8"/>
  <c r="F10" i="8"/>
  <c r="E10" i="8"/>
  <c r="D10" i="8"/>
  <c r="C10" i="8"/>
  <c r="H27" i="3"/>
  <c r="I27" i="3" s="1"/>
  <c r="H26" i="3"/>
  <c r="I26" i="3" s="1"/>
  <c r="H21" i="3"/>
  <c r="I21" i="3" s="1"/>
  <c r="H20" i="3"/>
  <c r="I20" i="3" s="1"/>
  <c r="H17" i="3"/>
  <c r="I17" i="3" s="1"/>
  <c r="H16" i="3"/>
  <c r="I16" i="3" s="1"/>
  <c r="H15" i="3"/>
  <c r="I15" i="3" s="1"/>
  <c r="H12" i="3"/>
  <c r="I12" i="3" s="1"/>
  <c r="H11" i="3"/>
  <c r="I11" i="3" s="1"/>
  <c r="E11" i="5"/>
  <c r="G28" i="10" l="1"/>
  <c r="H11" i="9"/>
  <c r="G10" i="9"/>
  <c r="H12" i="9"/>
  <c r="G21" i="9"/>
  <c r="H26" i="9"/>
  <c r="G25" i="9"/>
  <c r="D36" i="10"/>
  <c r="C36" i="10"/>
  <c r="D41" i="9"/>
  <c r="D40" i="9"/>
  <c r="D29" i="9"/>
  <c r="C41" i="9"/>
  <c r="C40" i="9"/>
  <c r="C29" i="9"/>
  <c r="E26" i="8"/>
  <c r="D26" i="8"/>
  <c r="H14" i="3"/>
  <c r="I14" i="3" s="1"/>
  <c r="H25" i="3"/>
  <c r="I25" i="3" s="1"/>
  <c r="E36" i="10"/>
  <c r="E40" i="9"/>
  <c r="E29" i="9"/>
  <c r="E41" i="9"/>
  <c r="F26" i="8"/>
  <c r="F36" i="10"/>
  <c r="G26" i="8"/>
  <c r="H18" i="8"/>
  <c r="C26" i="8"/>
  <c r="G25" i="10"/>
  <c r="G15" i="10"/>
  <c r="G10" i="10"/>
  <c r="H10" i="8"/>
  <c r="G23" i="9" l="1"/>
  <c r="H10" i="9"/>
  <c r="H20" i="9"/>
  <c r="H21" i="9"/>
  <c r="G22" i="9"/>
  <c r="H25" i="9"/>
  <c r="G36" i="10"/>
  <c r="H22" i="3"/>
  <c r="H23" i="3"/>
  <c r="I23" i="3" s="1"/>
  <c r="H22" i="9" l="1"/>
  <c r="H23" i="9"/>
  <c r="G29" i="9"/>
  <c r="H29" i="3"/>
  <c r="I22" i="3"/>
</calcChain>
</file>

<file path=xl/sharedStrings.xml><?xml version="1.0" encoding="utf-8"?>
<sst xmlns="http://schemas.openxmlformats.org/spreadsheetml/2006/main" count="1922" uniqueCount="1258">
  <si>
    <t>MINISTERIO DE HACIENDA</t>
  </si>
  <si>
    <t>DIRECCIÓN GENERAL DE PRESUPUESTO</t>
  </si>
  <si>
    <t>Meta de inflación (±1)</t>
  </si>
  <si>
    <t>Inflación (promedio)</t>
  </si>
  <si>
    <t>Inflación (diciembre)</t>
  </si>
  <si>
    <t>Crecimiento deflactor PIB</t>
  </si>
  <si>
    <t>Tasa de cambio (promedio)</t>
  </si>
  <si>
    <t>Tasa de variación (%)</t>
  </si>
  <si>
    <t>Tasa de cambio (diciembre)</t>
  </si>
  <si>
    <t>Crecimiento PIB real EE.UU (%)</t>
  </si>
  <si>
    <t>Transacciones sugeridas MEFP 2001</t>
  </si>
  <si>
    <t>Definición</t>
  </si>
  <si>
    <t>Subsidios</t>
  </si>
  <si>
    <t>SI</t>
  </si>
  <si>
    <t>Transferencias corrientes y de capital</t>
  </si>
  <si>
    <r>
      <t xml:space="preserve">Las </t>
    </r>
    <r>
      <rPr>
        <b/>
        <sz val="10"/>
        <color theme="1"/>
        <rFont val="BenchNine Regular "/>
      </rPr>
      <t>transferencias corrientes</t>
    </r>
    <r>
      <rPr>
        <sz val="10"/>
        <color theme="1"/>
        <rFont val="BenchNine Regular "/>
      </rPr>
      <t xml:space="preserve"> son las que se efectúan en conexión a gastos corrientes y no están vinculadas ni condicionadas a la adquisición de un activo por parte del beneficiario. Las </t>
    </r>
    <r>
      <rPr>
        <b/>
        <sz val="10"/>
        <color theme="1"/>
        <rFont val="BenchNine Regular "/>
      </rPr>
      <t>transferencias de capital</t>
    </r>
    <r>
      <rPr>
        <sz val="10"/>
        <color theme="1"/>
        <rFont val="BenchNine Regular "/>
      </rPr>
      <t xml:space="preserve"> pueden constituir una transferencia de efectivo que el beneficiario debe utilizar o se espera que utilice para la adquisición de un activo o activos.</t>
    </r>
  </si>
  <si>
    <t>Compras y ventas de bienes y servicios</t>
  </si>
  <si>
    <t xml:space="preserve">Actividad primaria de las corporaciones públicas no financieras con el proposito de suministrar bienes y servicios a precio de mercado. </t>
  </si>
  <si>
    <t>PARCIALMENTE</t>
  </si>
  <si>
    <t>Acciones y otras participaciones de capital</t>
  </si>
  <si>
    <t>Abarcan todos los instrumentos y registros en que se reconocen, una vez satisfechos los derechos de todos los acreedores, los derechos al valor residual de las corporaciones.</t>
  </si>
  <si>
    <t>Fuente: Elaboración Propia de la Dirección General de Presupuesto.</t>
  </si>
  <si>
    <t>Solo se han tomando en cuenta la venta de energía eléctrica al Estado por parte de la CDEEE.</t>
  </si>
  <si>
    <t>El registro de los subsidios como transferencias no permite la identificación de estas transacciones.</t>
  </si>
  <si>
    <t>DIRECCIÓN DE ESTUDIOS ECONÓMICOS E INTEGRACIÓN PRESUPUESTARIA</t>
  </si>
  <si>
    <t xml:space="preserve">Cuenta Ahorro, Inversión y Financiamiento </t>
  </si>
  <si>
    <t>Millones de RD$</t>
  </si>
  <si>
    <t>Gobierno Central</t>
  </si>
  <si>
    <t>Empresas Públicas No Financieras</t>
  </si>
  <si>
    <t>Total General</t>
  </si>
  <si>
    <t>Ingresos</t>
  </si>
  <si>
    <t>1.1 - Ingresos Corrientes</t>
  </si>
  <si>
    <t>1.2 - Ingresos de Capital</t>
  </si>
  <si>
    <t>Gastos</t>
  </si>
  <si>
    <t>2.1 - Gastos Corrientes</t>
  </si>
  <si>
    <t>2.1.4 - Gastos de la propiedad</t>
  </si>
  <si>
    <t>2.2 - Gastos de Capital</t>
  </si>
  <si>
    <t>Resultados</t>
  </si>
  <si>
    <t>Resultado de la cuenta Corriente (1.1 - 2.1)</t>
  </si>
  <si>
    <t>Resultado de la cuenta de Capital (1.2 - 2.2)</t>
  </si>
  <si>
    <t>Resultado Financiero (1 - 2)</t>
  </si>
  <si>
    <t>Resultado Primario (1 - (2 - 2.1.4))</t>
  </si>
  <si>
    <t>Financiamiento Neto</t>
  </si>
  <si>
    <t>3.1 - Fuentes Financieras</t>
  </si>
  <si>
    <t>3.2 - Aplicaciones Financieras</t>
  </si>
  <si>
    <t>Resultado Financiero % PIB</t>
  </si>
  <si>
    <t>-</t>
  </si>
  <si>
    <t>Fuente: Elaboración propia con datos del Sitema de Información de la Gestión Financiera (SIGEF).</t>
  </si>
  <si>
    <t>Sub-sector Institucional</t>
  </si>
  <si>
    <t>Fuente</t>
  </si>
  <si>
    <t>Existentes</t>
  </si>
  <si>
    <t>Incluidas</t>
  </si>
  <si>
    <t>Instituciones Descentralizadas y Autónomas No Financieras</t>
  </si>
  <si>
    <t xml:space="preserve"> -</t>
  </si>
  <si>
    <t>Instituciones Públicas de la Seguridad Social formuladas independientes</t>
  </si>
  <si>
    <t>Gobiernos Locales</t>
  </si>
  <si>
    <t xml:space="preserve"> Las Empresas Distribuidoras y transmisión están incluidas como programas de la CDEEE, dada su condición de Holding.  </t>
  </si>
  <si>
    <t>Total SPNF</t>
  </si>
  <si>
    <t>Promedio ponderado en base a los ingresos por ámbitos del SPNF</t>
  </si>
  <si>
    <t>Fuente: Elaboración propia con datos del Sistema de Información de la Gestión Financiera (SIGEF).</t>
  </si>
  <si>
    <t>Año 2017</t>
  </si>
  <si>
    <t>Tipo de Transacción</t>
  </si>
  <si>
    <t>Institución Transfiere</t>
  </si>
  <si>
    <t xml:space="preserve">Institución Receptora </t>
  </si>
  <si>
    <t>Compra de Bienes y Servicios</t>
  </si>
  <si>
    <t xml:space="preserve">Instituciones Descentralizadas y Autónomas </t>
  </si>
  <si>
    <t>Instituciones Públicas de la Seguridad Social</t>
  </si>
  <si>
    <t>Transferencias Corrientes</t>
  </si>
  <si>
    <t>Transferencias de Capital</t>
  </si>
  <si>
    <t>Aplicaciones Financieras</t>
  </si>
  <si>
    <t>Total Instituciones Transfieren</t>
  </si>
  <si>
    <t>Total Recibido</t>
  </si>
  <si>
    <t>Millones RD$</t>
  </si>
  <si>
    <t xml:space="preserve">Clasificación Económica de los Ingresos </t>
  </si>
  <si>
    <t>Etiquetas de fila</t>
  </si>
  <si>
    <t>1.1.1 - Impuestos</t>
  </si>
  <si>
    <t>1.1.2 - Contribuciones a la seguridad social</t>
  </si>
  <si>
    <t>1.1.3 - Ventas de bienes y servicios</t>
  </si>
  <si>
    <t>1.1.4 - Rentas de la propiedad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</si>
  <si>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</si>
  <si>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</si>
  <si>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</si>
  <si>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</si>
  <si>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</si>
  <si>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</si>
  <si>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 xml:space="preserve">Clasificación Económica de los Gastos </t>
  </si>
  <si>
    <t>2.1.1 - Gastos de explotación</t>
  </si>
  <si>
    <t>2.1.2 - Gastos de consumo</t>
  </si>
  <si>
    <t>2.1.3 - Prestaciones de la seguridad social (sistema propio de la empresa)</t>
  </si>
  <si>
    <t>2.1.6 - Transferencias corrientes otorgadas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</si>
  <si>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</si>
  <si>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</si>
  <si>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</si>
  <si>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</si>
  <si>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</si>
  <si>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</si>
  <si>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</si>
  <si>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2.2.8 - Gastos de capital, reserva presupuestaria</t>
  </si>
  <si>
    <t>Total de Gastos</t>
  </si>
  <si>
    <t>Fuente: Elaboración propia con datos del Sitema de Información de la Gestión Financiera (SIGEF)</t>
  </si>
  <si>
    <t>Finalidad/Función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</si>
  <si>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</si>
  <si>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</si>
  <si>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</si>
  <si>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</si>
  <si>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</si>
  <si>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</si>
  <si>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 xml:space="preserve">2.1 - Asuntos económicos y  laborales </t>
  </si>
  <si>
    <t>2.2 - Agropecuaria, caza, pesca y silvicultura</t>
  </si>
  <si>
    <t>2.3 - Riego</t>
  </si>
  <si>
    <t>2.4 -  Energía y combustible</t>
  </si>
  <si>
    <t>2.5 - Supervisión y regulación de la construcción</t>
  </si>
  <si>
    <t xml:space="preserve">2.6 - Transporte </t>
  </si>
  <si>
    <t>2.7 - Comunicaciones.</t>
  </si>
  <si>
    <t>2.8 - Banca y seguros</t>
  </si>
  <si>
    <t>2.9 - Otros servicios económicos</t>
  </si>
  <si>
    <t>3 - PROTECCIÓN DEL MEDIO AMBIENTE</t>
  </si>
  <si>
    <t>3.1 - Protección del aire, agua y suelo.</t>
  </si>
  <si>
    <t>3.2 - Ordenación de desechos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</si>
  <si>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</si>
  <si>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</si>
  <si>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</si>
  <si>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</si>
  <si>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</si>
  <si>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Asistencia social</t>
  </si>
  <si>
    <t>5 - INTERESES DE LA DEUDA PÚBLICA</t>
  </si>
  <si>
    <t>5.1 - Intereses y comisiones de deuda pública</t>
  </si>
  <si>
    <t xml:space="preserve">Clasificación Funcional del Gasto </t>
  </si>
  <si>
    <t>Las instituciones desconcentradas están reflejadas por las transferencias que reciben.</t>
  </si>
  <si>
    <t>Matriz de Transacciones para Consolidar en el SPNF</t>
  </si>
  <si>
    <t>Cobertura Institucional para la Consolidación del SPNF</t>
  </si>
  <si>
    <t>Instituciones Ejecución</t>
  </si>
  <si>
    <t>Formulación</t>
  </si>
  <si>
    <t>Ejecución</t>
  </si>
  <si>
    <t>Observaciones Ejecución</t>
  </si>
  <si>
    <t>¿Consolidadas en la ejecución?</t>
  </si>
  <si>
    <t>Observaciones formulación</t>
  </si>
  <si>
    <t>1.1.6 - Transferencias y donaciones corrientes recibidas</t>
  </si>
  <si>
    <t>Inflación EE.UU. (diciembre)</t>
  </si>
  <si>
    <t>Inflación EE.UU. (promedio)</t>
  </si>
  <si>
    <t>Nickel (US$/TM)</t>
  </si>
  <si>
    <t>Oro (US$/Oz)</t>
  </si>
  <si>
    <t>Petróleo WTI (US$ por barril)</t>
  </si>
  <si>
    <t>Petróleo Canasta FMI (US$ por barril)</t>
  </si>
  <si>
    <t xml:space="preserve">Supuestos </t>
  </si>
  <si>
    <t xml:space="preserve">Tasa de cambio </t>
  </si>
  <si>
    <t xml:space="preserve">Inflación </t>
  </si>
  <si>
    <t>Crecimiento del PIB nominal en US$</t>
  </si>
  <si>
    <t>PIB nominal (Millones de US$)</t>
  </si>
  <si>
    <t>Crecimiento del PIB nominal</t>
  </si>
  <si>
    <t>PIB nominal (Millones RD$)</t>
  </si>
  <si>
    <t xml:space="preserve">PIB Nominal </t>
  </si>
  <si>
    <t>Crecimiento del PIB real</t>
  </si>
  <si>
    <t>PIB real (Indice 2007=100)</t>
  </si>
  <si>
    <t xml:space="preserve">PIB real </t>
  </si>
  <si>
    <t xml:space="preserve">Indicadores </t>
  </si>
  <si>
    <t>2.1.5 - Subvenciones otorgadas a empresas</t>
  </si>
  <si>
    <t>Inst. Descentralizadas y Autónomas No Financieras</t>
  </si>
  <si>
    <t>Gobierno Locales</t>
  </si>
  <si>
    <t xml:space="preserve">Formulación </t>
  </si>
  <si>
    <t>Consumo</t>
  </si>
  <si>
    <t>Inversión</t>
  </si>
  <si>
    <t>Total</t>
  </si>
  <si>
    <t>Descentralizadas y Autónomas</t>
  </si>
  <si>
    <t>Inst. Seguridad Social</t>
  </si>
  <si>
    <t>Ints. De la Seguridad Social</t>
  </si>
  <si>
    <t>Formulación 2017</t>
  </si>
  <si>
    <t>Ejecución 2017</t>
  </si>
  <si>
    <t>Ambito Institucional</t>
  </si>
  <si>
    <t xml:space="preserve">Sueldos y Salarios </t>
  </si>
  <si>
    <t>Salario Promedio Mensual</t>
  </si>
  <si>
    <t xml:space="preserve">Fuente: Elaboración propia con datos del Banco Central de la República Dominicana y Sistema de Información de la Gestión Financiera </t>
  </si>
  <si>
    <t>Gobiernos centrales municipales</t>
  </si>
  <si>
    <t>2.1.1 - Remuneraciones</t>
  </si>
  <si>
    <t>2.1.2- Sobresueldos</t>
  </si>
  <si>
    <t xml:space="preserve">Ejecución </t>
  </si>
  <si>
    <t>2.1.4 - Gratificaciones y Bonificaciones</t>
  </si>
  <si>
    <t>2.1.5 - Contribuciones a la Seguridad Social</t>
  </si>
  <si>
    <t>2.1.3 - Dietas y Gastos de Representación</t>
  </si>
  <si>
    <t>Cantidad de Empleados</t>
  </si>
  <si>
    <t xml:space="preserve">Empresas Públicas No Financieras </t>
  </si>
  <si>
    <t xml:space="preserve">Total general </t>
  </si>
  <si>
    <t xml:space="preserve">Total General </t>
  </si>
  <si>
    <t>.</t>
  </si>
  <si>
    <t>Instituciones de la Seguridad Social</t>
  </si>
  <si>
    <t>% PIB</t>
  </si>
  <si>
    <t>Inst.Públicas de la Seguridad Social</t>
  </si>
  <si>
    <t>Total Transferido</t>
  </si>
  <si>
    <t>TOTAL SPNF</t>
  </si>
  <si>
    <t>Inst. Descentralizadas y Autonómas No Financieras</t>
  </si>
  <si>
    <t>Inst. de la Seguridad Social</t>
  </si>
  <si>
    <t xml:space="preserve"> Presupuesto Ejecutado Agregado por Ámbito Institucional del SPNF </t>
  </si>
  <si>
    <t>Matriz de Transacciones Ejecutadas Consolidadas del SPNF</t>
  </si>
  <si>
    <t>Matriz de Transacciones Formuladas Consolidadas del SPNF</t>
  </si>
  <si>
    <t>Presupuesto Ejecutado Consolidado por Ámbito Institucional del SPNF</t>
  </si>
  <si>
    <t>Presupuesto Formulado Consolidado por Ámbito Institucional del SPNF</t>
  </si>
  <si>
    <t xml:space="preserve">Presupuesto Ejecutado Consolidado por Ámbito Institucional del SPNF </t>
  </si>
  <si>
    <t xml:space="preserve">Presupuesto Formulado Consolidado por Ámbito Institucional del SPNF </t>
  </si>
  <si>
    <t xml:space="preserve"> Presupuesto Ejecutado Consolidado por Ámbito Institucional del SPNF</t>
  </si>
  <si>
    <t xml:space="preserve"> Presupuesto Formulado Consolidado por Ámbito Institucional del SPNF</t>
  </si>
  <si>
    <t xml:space="preserve">Presupuesto Ejecutado Consolidado por Ámbito del SPNF </t>
  </si>
  <si>
    <t xml:space="preserve">Presupuesto Formulado Consolidado por Ámbito del SPNF </t>
  </si>
  <si>
    <t>% Cobertura
Institucional</t>
  </si>
  <si>
    <t>% Cobertura
de Recursos</t>
  </si>
  <si>
    <t>Fuente: MEPYD, Septiembre 2017, Panorama Macroeconómico 2017-2022, Ministerio de Economía, Planificación y Desarrollo.</t>
  </si>
  <si>
    <t>Nota: Gasto por auxiliares de nómina 2.1.1.1.01, 2.1.1.2.02, 2.1.1.2.05, 2.1.1.06  y 2.1.1.3.01</t>
  </si>
  <si>
    <t xml:space="preserve">Ámbitos e Instituciones </t>
  </si>
  <si>
    <t>1.1.1.1.1 - Gobierno Central</t>
  </si>
  <si>
    <t>0101 - SENADO DE LA REPÚBLICA</t>
  </si>
  <si>
    <t>0102 - CAMARA DE DIPUTADOS</t>
  </si>
  <si>
    <t>0201 - PRESIDENCIA DE LA REPÚBLICA</t>
  </si>
  <si>
    <t>0202 - MINISTERIO DE  INTERIOR Y POLICIA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</si>
  <si>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</si>
  <si>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</si>
  <si>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</si>
  <si>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</si>
  <si>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</si>
  <si>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DEPORTES, EDUCACION FISICA Y RECREACION</t>
  </si>
  <si>
    <t>0209 - MINISTERIO DE TRABAJO</t>
  </si>
  <si>
    <t>0210 - MINISTERIO DE AGRICULTURA</t>
  </si>
  <si>
    <t>0211 - MINISTERIO DE OBRAS PUBLICAS Y COMUNICACIONES</t>
  </si>
  <si>
    <t>0212 - MINISTERIO DE INDUSTRIA Y COMERCIO Y MIPYMES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</si>
  <si>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</si>
  <si>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</si>
  <si>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</si>
  <si>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</si>
  <si>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</si>
  <si>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</si>
  <si>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EDUCACION SUPERIOR  CIENCIA Y  TECNOLOGIA</t>
  </si>
  <si>
    <t>0220 - MINISTERIO DE ECONOMIA, PLANIFICACION Y DESARROLLO</t>
  </si>
  <si>
    <t>0221 - MINISTERIO DE ADMINISTRACION PUBLICA</t>
  </si>
  <si>
    <t>0222 - MINISTERIO DE ENERGIA Y MINAS</t>
  </si>
  <si>
    <t>0301 - PODER JUDICIAL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</si>
  <si>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</si>
  <si>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</si>
  <si>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</si>
  <si>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</si>
  <si>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</si>
  <si>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0998 - ADMINISTRACION DE DEUDA PUBLICA Y ACTIVOS FINANCIEROS</t>
  </si>
  <si>
    <t>0999 - ADMINISTRACION DE OBLIGACIONES DEL TESORO NACIONAL</t>
  </si>
  <si>
    <t>1.1.1.1.2 - Instituciones públicas descentralizadas y autónomas no financieras</t>
  </si>
  <si>
    <t>5102 - CENTRO DE EXPORTACIONES E INVERSIONES DE LA REP. DOM.</t>
  </si>
  <si>
    <t>5109 - DEFENSA CIVIL</t>
  </si>
  <si>
    <t>5111 - INSTITUTO AGRARIO DOMINICANO</t>
  </si>
  <si>
    <t>5112 - INSTITUTO AZUCARERO DOMINICANO</t>
  </si>
  <si>
    <t>5118 - INSTITUTO NACIONAL DE RECURSOS HIDRAÚLICOS (INDRHI)</t>
  </si>
  <si>
    <t>5120 - JARDÍN BOTÁNICO</t>
  </si>
  <si>
    <t>5127 - SUPERINTENDENCIA DE SEGUROS</t>
  </si>
  <si>
    <t>5130 - PARQUE ZOOLÓGICO NACIONAL</t>
  </si>
  <si>
    <t>5132 - INSTITUTO DOMINICANO DE INVESTIGACIONES AGROPECUARIAS Y FORESTALES</t>
  </si>
  <si>
    <t>5133 - MUSEO DE HISTORIA NATURAL</t>
  </si>
  <si>
    <t>5134 - ACUARIO NACIONAL</t>
  </si>
  <si>
    <t>5135 - OFICINA NACIONAL DE PROPIEDAD INDUSTRIAL</t>
  </si>
  <si>
    <t>5137 - INSTITUTO DUARTIANO</t>
  </si>
  <si>
    <t>5138 - COMISIÓN NACIONAL DE ENERGÍA</t>
  </si>
  <si>
    <t>5139 - SUPERINTENDENCIA DE ELECTRICIDAD</t>
  </si>
  <si>
    <t>5140 - INSTITUTO NACIONAL DEL TABACO</t>
  </si>
  <si>
    <t>5143 - INSTITUTO DE DESARROLLO Y CRÉDITO COOPERATIVO</t>
  </si>
  <si>
    <t>5144 - FONDO ESPECIAL PARA EL DESARROLLO AGROPECUARIO</t>
  </si>
  <si>
    <t>5145 - SUPERINTENDENCIA DE VALORES</t>
  </si>
  <si>
    <t>5147 - INSTITUTO NACIONAL DE LA UVA</t>
  </si>
  <si>
    <t>5150 - CONSEJO NACIONAL DE ZONAS FRANCAS</t>
  </si>
  <si>
    <t>5151 - CONSEJO NACIONAL PARA LA NIÑEZ Y LA ADOLESCENCIA</t>
  </si>
  <si>
    <t>5152 - CONSEJO NACIONAL DE ESTANCIAS INFANTILES</t>
  </si>
  <si>
    <t>5154 - INSTITUTO DE INNOVACION EN BIOTECNOLOGIA E INDUSTRIAL (IIBI)</t>
  </si>
  <si>
    <t>5161 - INSTITUTO DE PROTECCION DE LOS DERECHOS AL CONSUMIDOR</t>
  </si>
  <si>
    <t>5162 - INSTITUTO DOMINICANO DE AVIACION CIVIL</t>
  </si>
  <si>
    <t>5163 - CONSEJO DOMINICANO DE PESCA Y ACUICULTURA</t>
  </si>
  <si>
    <t>5164 - CONSEJO NAC. PARA LAS COMUNIDADES DOMINICANAS EN EL EXTERIOR (CONDEX)</t>
  </si>
  <si>
    <t>5165 - COMISION REGULADORA DE PRACTICAS DESLEALES</t>
  </si>
  <si>
    <t>5166 - COMISION NACIONAL DE DEFENSA DE LA COMPETENCIA</t>
  </si>
  <si>
    <t>5167 - OFICINA NACIONAL DE DEFENSA PUBLICA</t>
  </si>
  <si>
    <t>5168 - ARCHIVO GENERAL DE LA NACION</t>
  </si>
  <si>
    <t>5169 - DIRECCION GENERAL DE CINE (DGCINE)</t>
  </si>
  <si>
    <t>5171 - INSTITUTO DOMINICANO PARA LA CALIDAD (INDOCAL)</t>
  </si>
  <si>
    <t>5172 - ORGANISMO DOMINICANO DE ACREDITACION (ODAC)</t>
  </si>
  <si>
    <t>5175 - CONSEJO NACIONAL DE COMPETITIVIDAD</t>
  </si>
  <si>
    <t>5176 - CONSEJO NACIONAL DE DISCAPACIDAD (CONADIS)</t>
  </si>
  <si>
    <t>5177 - CONSEJO NAC. DE INVESTIGACIONES AGROPECUARIAS Y FORESTALES (CONIAF)</t>
  </si>
  <si>
    <t>5179 - SERVICIO GEOLOGICO NACIONAL</t>
  </si>
  <si>
    <t>5180 - DIRECCION CENTRAL DEL SERVICIO NACIONAL DE SALUD</t>
  </si>
  <si>
    <t>5181 - INSTITUTO GEOGRÁFICO NACIONAL JOSÉ JOAQUÍN HUNGRÍA MORELL</t>
  </si>
  <si>
    <t>5182 - INSTITUTO NACIONAL DE TRÁNSITO Y TRANSPORTE TERRESTRE</t>
  </si>
  <si>
    <t xml:space="preserve">1.1.1.1.3 - Instituciones de la seguridad social </t>
  </si>
  <si>
    <t>5201 - INSTITUTO DOMINICANO DE SEGUROS SOCIALES</t>
  </si>
  <si>
    <t>5202 - INSTITUTO DE AUXILIOS Y VIVIENDAS</t>
  </si>
  <si>
    <t>5207 - CONSEJO NACIONAL DE SEGURIDAD SOCIAL</t>
  </si>
  <si>
    <t>1.1.1.2.1 - Gobiernos centrales municipales</t>
  </si>
  <si>
    <t>7001 - Ayuntamiento del Distrito Nacional</t>
  </si>
  <si>
    <t>7002 - Ayuntamiento Municipal de Altamira</t>
  </si>
  <si>
    <t>7003 - Ayuntamiento Municipal de Arenoso</t>
  </si>
  <si>
    <t>7004 - Ayuntamiento Municipal de Azua de Compostela</t>
  </si>
  <si>
    <t>7006 - Ayuntamiento Municipal de Bani</t>
  </si>
  <si>
    <t>7007 - Ayuntamiento Municipal de Banica</t>
  </si>
  <si>
    <t>7008 - Ayuntamiento Municipal de Santa Cruz de Barahona</t>
  </si>
  <si>
    <t>7009 - Ayuntamiento Municipal de Bayaguana</t>
  </si>
  <si>
    <t>7010 - Ayuntamiento Municipal de Bohechio</t>
  </si>
  <si>
    <t>7012 - Ayuntamiento Municipal de Cabrera</t>
  </si>
  <si>
    <t>7015 - Ayuntamiento Municipal de Castillo</t>
  </si>
  <si>
    <t>7016 - Ayuntamiento Municipal de Cayetano Germosen</t>
  </si>
  <si>
    <t>7019 - Ayuntamiento Municipal de Constanza</t>
  </si>
  <si>
    <t>7020 - Ayuntamiento Municipal de Cotui</t>
  </si>
  <si>
    <t>7021 - Ayuntamiento Municipal de Santo Domingo Este</t>
  </si>
  <si>
    <t>7022 - Ayuntamiento Municipal de Dajabón</t>
  </si>
  <si>
    <t>7023 - Ayuntamiento Municipal de Boca Chica</t>
  </si>
  <si>
    <t>7025 - Ayuntamiento Municipal El Cercado</t>
  </si>
  <si>
    <t>7027 - Ayuntamiento Municipal El Llano</t>
  </si>
  <si>
    <t>7028 - Ayuntamiento Municipal de Santo Domingo Oeste</t>
  </si>
  <si>
    <t>7030 - Ayuntamiento Municipal de Comendador</t>
  </si>
  <si>
    <t>7032 - Ayuntamiento Municipal de Enriquillo</t>
  </si>
  <si>
    <t>7033 - Ayuntamiento Municipal de Esperanza</t>
  </si>
  <si>
    <t>7036 - Ayuntamiento Municipal de Santo Domingo Norte</t>
  </si>
  <si>
    <t>7037 - Ayuntamiento Municipal de Galvan</t>
  </si>
  <si>
    <t>7038 - Ayuntamiento Municipal de Gaspar Hernandez</t>
  </si>
  <si>
    <t>7039 - Ayuntamiento Municipal de Guananico</t>
  </si>
  <si>
    <t>7041 - Ayuntamiento Municipal de Guaymate</t>
  </si>
  <si>
    <t>7042 - Ayuntamiento Municipal de Guayubin</t>
  </si>
  <si>
    <t>7043 - Ayuntamiento Municipal de Hato Mayor del Rey</t>
  </si>
  <si>
    <t>7045 - Ayuntamiento Municipal de Hondo Valle</t>
  </si>
  <si>
    <t>7047 - Ayuntamiento Municipal de Imbert</t>
  </si>
  <si>
    <t>7048 - Ayuntamiento Municipal de Jamao al Norte</t>
  </si>
  <si>
    <t>7049 - Ayuntamiento Municipal de Jánico</t>
  </si>
  <si>
    <t>7050 - Ayuntamiento Municipal de Jarabacoa</t>
  </si>
  <si>
    <t>7051 - Ayuntamiento Municipal de Jima Abajo</t>
  </si>
  <si>
    <t>7052 - Ayuntamiento Municipal de Jimaní</t>
  </si>
  <si>
    <t>7055 - Ayuntamiento Municipal de Juan Santiago</t>
  </si>
  <si>
    <t>7056 - Ayuntamiento Municipal de La Descubierta</t>
  </si>
  <si>
    <t>7058 - Ayuntamiento Municipal de Laguna Salada</t>
  </si>
  <si>
    <t>7060 - Junta de Distrito Municipal de La Otra Banda</t>
  </si>
  <si>
    <t>7064 - Ayuntamiento Municipal de Las Guaranas</t>
  </si>
  <si>
    <t>7065 - Ayuntamiento Municipal de Las Matas de Farfan</t>
  </si>
  <si>
    <t>7068 - Ayuntamiento Municipal de Las Terrenas</t>
  </si>
  <si>
    <t>7070 - Ayuntamiento Municipal de La Vega</t>
  </si>
  <si>
    <t>7071 - Ayuntamiento Municipal de Licey al Medio</t>
  </si>
  <si>
    <t>7072 - Ayuntamiento Municipal de Loma de Cabrera</t>
  </si>
  <si>
    <t>7073 - Ayuntamiento Municipal de Villa Los Almacigos</t>
  </si>
  <si>
    <t>7074 - Ayuntamiento Municipal de Los Hidalgos</t>
  </si>
  <si>
    <t>7075 - Ayuntamiento Municipal de San José de Los Llanos</t>
  </si>
  <si>
    <t>7077 - Ayuntamiento Municipal de Luperón</t>
  </si>
  <si>
    <t>7079 - Ayuntamiento Municipal de Mella</t>
  </si>
  <si>
    <t>7080 - Ayuntamiento Municipal de Miches</t>
  </si>
  <si>
    <t>7081 - Ayuntamiento Municipal de Moca</t>
  </si>
  <si>
    <t>7082 - Ayuntamiento Municipal de Monción</t>
  </si>
  <si>
    <t>7083 - Ayuntamiento Municipal de Monseñor Nouel (Bonao)</t>
  </si>
  <si>
    <t>7084 - Ayuntamiento Municipal de Montecristy</t>
  </si>
  <si>
    <t>7086 - Ayuntamiento Municipal de Nagua</t>
  </si>
  <si>
    <t>7087 - Ayuntamiento Municipal de Neyba</t>
  </si>
  <si>
    <t>7090 - Ayuntamiento Municipal de Padre Las Casas</t>
  </si>
  <si>
    <t>7092 - Ayuntamiento Municipal de Partido</t>
  </si>
  <si>
    <t>7093 - Ayuntamiento Municipal de Pedernales</t>
  </si>
  <si>
    <t>7095 - Ayuntamiento Municipal de Pedro Santana</t>
  </si>
  <si>
    <t>7096 - Ayuntamiento Municipal de Pepillo Salcedo</t>
  </si>
  <si>
    <t>7097 - Ayuntamiento Municipal de Peralta</t>
  </si>
  <si>
    <t>7101 - Ayuntamiento Municipal de Postrer Río</t>
  </si>
  <si>
    <t>7102 - Ayuntamiento Municipal de San Felipe de Puerto Plata</t>
  </si>
  <si>
    <t>7103 - Ayuntamiento Municipal de Quisqueya</t>
  </si>
  <si>
    <t>7104 - Ayuntamiento Municipal de Ramón Santana</t>
  </si>
  <si>
    <t>7105 - Ayuntamiento Municipal de Restauración</t>
  </si>
  <si>
    <t>7106 - Ayuntamiento Municipal de Río San Juan</t>
  </si>
  <si>
    <t>7107 - Ayuntamiento Municipal de Sabana de La Mar</t>
  </si>
  <si>
    <t>7108 - Ayuntamiento Municipal de Sabana Gde. de Boyá</t>
  </si>
  <si>
    <t>7109 - Ayuntamiento Municipal de Sabana Gde. de Palenque</t>
  </si>
  <si>
    <t>7110 - Ayuntamiento Municipal de Sabana Iglesia</t>
  </si>
  <si>
    <t>7113 - Ayuntamiento Municipal de Salcedo</t>
  </si>
  <si>
    <t>7114 - Ayuntamiento Municipal de Santa Barbara de Samana</t>
  </si>
  <si>
    <t>7115 - Ayuntamiento Municipal de Sánchez</t>
  </si>
  <si>
    <t>7116 - Ayuntamiento Municipal de San Cristóbal</t>
  </si>
  <si>
    <t>7117 - Ayuntamiento Municipal de San Francisco de Macorís</t>
  </si>
  <si>
    <t>7118 - Ayuntamiento Municipal de San Gregorio de Nigua</t>
  </si>
  <si>
    <t>7119 - Ayuntamiento Municipal de San Ignacio de Sabaneta</t>
  </si>
  <si>
    <t>7120 - Ayuntamiento Municipal de San José de Las Matas</t>
  </si>
  <si>
    <t>7121 - Ayuntamiento Municipal de San José de Ocoa</t>
  </si>
  <si>
    <t>7124 - Ayuntamiento Municipal de Santiago de los Caballeros</t>
  </si>
  <si>
    <t>7125 - Ayuntamiento Municipal de San Rafael del Yuma</t>
  </si>
  <si>
    <t>7126 - Ayuntamiento Municipal de San Víctor</t>
  </si>
  <si>
    <t>7130 - Ayuntamiento Municipal de Tamboril</t>
  </si>
  <si>
    <t>7133 - Ayuntamiento Municipal de Santa Cruz de Mao</t>
  </si>
  <si>
    <t>7134 - Ayuntamiento Municipal de Vallejuelo</t>
  </si>
  <si>
    <t>7135 - Ayuntamiento Municipal de Vicente Noble</t>
  </si>
  <si>
    <t>7137 - Ayuntamiento Municipal de Villa Bisonó</t>
  </si>
  <si>
    <t>7138 - Ayuntamiento Municipal de Villa González</t>
  </si>
  <si>
    <t>7139 - Ayuntamiento Municipal de Villa Isabela</t>
  </si>
  <si>
    <t>7141 - Ayuntamiento Municipal de Villa Riva</t>
  </si>
  <si>
    <t>7142 - Ayuntamiento Municipal de Villa Tapia</t>
  </si>
  <si>
    <t>7144 - Ayuntamiento Municipal de Yaguate</t>
  </si>
  <si>
    <t>7146 - Ayuntamiento Municipal de Pueblo Viejo</t>
  </si>
  <si>
    <t>7148 - Ayuntamiento Municipal de Rancho Arriba</t>
  </si>
  <si>
    <t>7153 - Ayuntamiento Municipal de Baitoa</t>
  </si>
  <si>
    <t>7156 - Junta de Distrito Municipal de Tireo Arriba</t>
  </si>
  <si>
    <t>7161 - Junta de Distrito Municipal de Arroyo Barril</t>
  </si>
  <si>
    <t>7162 - Junta de Distrito Municipal de Arroyo Cano</t>
  </si>
  <si>
    <t>7164 - Junta de Distrito Municipal de Arroyo Salado</t>
  </si>
  <si>
    <t>7166 - Junta de Distrito Municipal de Barro Arriba</t>
  </si>
  <si>
    <t>7168 - Junta de Distrito Municipal de Bayahibe</t>
  </si>
  <si>
    <t>7169 - Junta de Distrito Municipal de Belloso</t>
  </si>
  <si>
    <t>7170 - Junta de Distrito Municipal de Blanco</t>
  </si>
  <si>
    <t>7172 - Junta de Distrito Municipal de Boca de Yuma</t>
  </si>
  <si>
    <t>7174 - Junta de Distrito Municipal de Buena Vista</t>
  </si>
  <si>
    <t>7177 - Junta de Distrito Municipal de Canca la Reyna</t>
  </si>
  <si>
    <t>7179 - Junta de Distrito Municipal de Cañongo</t>
  </si>
  <si>
    <t>7180 - Junta de Distrito Municipal de Capotillo</t>
  </si>
  <si>
    <t>7182 - Junta de Distrito Municipal de Cenoví</t>
  </si>
  <si>
    <t>7183 - Junta de Distrito Municipal de Chirino</t>
  </si>
  <si>
    <t>7187 - Junta de Distrito Municipal de Cumayasa</t>
  </si>
  <si>
    <t>7188 - Junta de Distrito Municipal de Don Juan</t>
  </si>
  <si>
    <t>7189 - Junta de Distrito Municipal El Cachón</t>
  </si>
  <si>
    <t>7190 - Junta de Distrito Municipal El Caimito</t>
  </si>
  <si>
    <t>7195 - Junta de Distrito Municipal El Limón (Jimaní)</t>
  </si>
  <si>
    <t>7196 - Junta de Distrito Municipal El Limon (Samana)</t>
  </si>
  <si>
    <t>7197 - Junta de Distrito Municipal El Limón (Villa González)</t>
  </si>
  <si>
    <t>7207 - Junta de Distrito Municipal El Rubio</t>
  </si>
  <si>
    <t>7208 - Junta de Distrito Municipal El Yaque</t>
  </si>
  <si>
    <t>7209 - Junta de Distrito Municipal de Estero Hondo</t>
  </si>
  <si>
    <t>7210 - Junta de Distrito Municipal de Fondo Negro</t>
  </si>
  <si>
    <t>7213 - Junta de Distrito Municipal de Gautier</t>
  </si>
  <si>
    <t>7214 - Junta de Distrito Municipal de Gonzalo</t>
  </si>
  <si>
    <t>7216 - Junta de Distrito Municipal de Guayabal (Postrer Río)</t>
  </si>
  <si>
    <t>7218 - Ayuntamiento Municipal de Guerra</t>
  </si>
  <si>
    <t>7221 - Junta de Distrito Municipal de Hato del Padre</t>
  </si>
  <si>
    <t>7222 - Junta de Distrito Municipal de Hato del Yaque</t>
  </si>
  <si>
    <t>7223 - Junta de Distrito Municipal de Hato Viejo</t>
  </si>
  <si>
    <t>7224 - Junta de Distrito Municipal de Jaibón (Laguna Salada)</t>
  </si>
  <si>
    <t>7225 - Junta de Distrito Municipal de Jaibón (Pueblo Nuevo)</t>
  </si>
  <si>
    <t>7227 - Ayuntamiento Municipal de Jaquimeyes</t>
  </si>
  <si>
    <t>7231 - Junta de Distrito Municipal de Juan Adrián</t>
  </si>
  <si>
    <t>7235 - Junta de Distrito Municipal de Juncalito</t>
  </si>
  <si>
    <t>7237 - Junta de Distrito Municipal de La Caleta</t>
  </si>
  <si>
    <t>7238 - Junta de Distrito Municipal de La Canela</t>
  </si>
  <si>
    <t>7240 - Ayuntamiento Municipal de La Ciénaga (Barahona)</t>
  </si>
  <si>
    <t>7244 - Junta de Distrito Municipal de La Entrada</t>
  </si>
  <si>
    <t>7246 - Junta de Distrito Municipal de La Jaiba</t>
  </si>
  <si>
    <t>7248 - Junta de Distrito Municipal de La Peña</t>
  </si>
  <si>
    <t>7249 - Junta de Distrito Municipal de La Siembra</t>
  </si>
  <si>
    <t>7250 - Junta de Distrito Municipal de La Victoria</t>
  </si>
  <si>
    <t>7254 - Junta de Distrito Municipal de Las Coles</t>
  </si>
  <si>
    <t>7255 - Junta de Distrito Municipal de Las Galeras</t>
  </si>
  <si>
    <t>7256 - Junta de Distrito Municipal de Las Gordas</t>
  </si>
  <si>
    <t>7259 - Junta de Distrito Municipal de Las Placetas</t>
  </si>
  <si>
    <t>7260 - Junta de Distrito Municipal de Las Táranas</t>
  </si>
  <si>
    <t>7261 - Ayuntamiento Municipal de Los Alcarrizos</t>
  </si>
  <si>
    <t>7262 - Junta de Distrito Municipal de Los Botados</t>
  </si>
  <si>
    <t>7265 - Junta de Distrito Municipal de Los Toros</t>
  </si>
  <si>
    <t>7268 - Junta de Distrito Municipal de Manuel Bueno</t>
  </si>
  <si>
    <t>7270 - Junta de Distrito Municipal de Matayayas</t>
  </si>
  <si>
    <t>7277 - Junta de Distrito Municipal de Palmar Arriba</t>
  </si>
  <si>
    <t>7282 - Ayuntamiento Municipal de Pedro Brand</t>
  </si>
  <si>
    <t>7291 - Junta de Distrito Municipal de Río Verde Arriba</t>
  </si>
  <si>
    <t>7295 - Junta de Distrito Municipal de Sabana Grande de Hostos</t>
  </si>
  <si>
    <t>7296 - Junta de Distrito Municipal de Sabana Larga (Elías Piña)</t>
  </si>
  <si>
    <t>7297 - Junta de Distrito Municipal de Sabaneta</t>
  </si>
  <si>
    <t>7298 - Junta de Distrito Municipal de La Sabina</t>
  </si>
  <si>
    <t>7300 - Junta de Distrito Municipal de San José de Matanzas</t>
  </si>
  <si>
    <t>7302 - Junta de Distrito Municipal de San Luís</t>
  </si>
  <si>
    <t>7305 - Junta de Distrito Municipal de Tábara Abajo</t>
  </si>
  <si>
    <t>7306 - Junta de Distrito Municipal de Venga a Ver</t>
  </si>
  <si>
    <t>7307 - Junta de Distrito Municipal de Veragua</t>
  </si>
  <si>
    <t>7308 - Ayuntamiento Municipal de Villa Montellano</t>
  </si>
  <si>
    <t>7311 - Ayuntamiento Municipal de Villa Hermosa</t>
  </si>
  <si>
    <t>7318 - Ayuntamiento Municipal de Puñal</t>
  </si>
  <si>
    <t>7320 - Junta de Distrito Municipal de Pantoja - Los Alcarrizos</t>
  </si>
  <si>
    <t>7322 - Junta de Distrito Municipal de La Guáyiga</t>
  </si>
  <si>
    <t>7328 - Junta de Distrito Municipal de Doña Emma Balaguer Vda. Vallejo</t>
  </si>
  <si>
    <t>7335 - Junta de Distrito Municipal de Proyecto 2-C</t>
  </si>
  <si>
    <t>7336 - Junta de Distrito Municipal de La Jagua</t>
  </si>
  <si>
    <t>7337 - Junta de Distrito Municipal de Guanito (San Juan de La Maguana)</t>
  </si>
  <si>
    <t>7338 - Junta de Distrito Municipal de Las Charcas de María Nova</t>
  </si>
  <si>
    <t>7340 - Junta de Distrito Municipal de Carrera de Yeguas</t>
  </si>
  <si>
    <t>7347 - Junta de Distrito Municipal de Guanito (El Llano)</t>
  </si>
  <si>
    <t>7358 - Junta de Distrito Municipal de Verón Punta Cana</t>
  </si>
  <si>
    <t>7364 - Junta de Distrito Municipal de Jaya</t>
  </si>
  <si>
    <t>7365 - Junta de Distrito Municipal de Don Antonio Guzmán Fernández</t>
  </si>
  <si>
    <t>7367 - Junta de Distrito Municipal El Aguacate</t>
  </si>
  <si>
    <t>7371 - Junta de Distrito Municipal de Arroyo al Medio</t>
  </si>
  <si>
    <t>7374 - Junta de Distrito Municipal de Guayabal (Puñal)</t>
  </si>
  <si>
    <t>7380 - Junta de Distrito Municipal de Paradero</t>
  </si>
  <si>
    <t>7381 - Junta de Distrito Municipal de Santiago de la Cruz</t>
  </si>
  <si>
    <t>7385 - Ayuntamiento Municipal El Peñón</t>
  </si>
  <si>
    <t>7387 - Junta de Distrito Municipal de Tavera</t>
  </si>
  <si>
    <t xml:space="preserve">1.1.2 - Sociedades Públicas No Financieras </t>
  </si>
  <si>
    <t>6102 - CORPORACIÓN DEL ACUEDUCTO Y ALCANTARILLADO DE SANTO DOMINGO</t>
  </si>
  <si>
    <t>6103 - CORPORACION ESTATAL DE RADIO Y TELEVISON ( CERTV)</t>
  </si>
  <si>
    <t>6104 - CORPORACIÓN DE ACUEDUCTO Y ALCANTARILLADO DE SANTIAGO</t>
  </si>
  <si>
    <t>6105 - CORPORACION DOMINCANA DE EMPRESAS ELECTRICAS ESTATALES ( CDEEE)</t>
  </si>
  <si>
    <t>6107 - CORPORACIÓN DE ACUEDUCTO Y ALCANTARILLADO DE MOCA</t>
  </si>
  <si>
    <t>6108 - CORPORACIÓN DE ACUEDUCTO Y ALCANTARILLADO DE LA ROMANA</t>
  </si>
  <si>
    <t>6109 - CORPORACIÓN DE ACUEDUCTO Y ALCANTARILLADO DE PUERTO PLATA</t>
  </si>
  <si>
    <t>6110 - CONSEJO ESTATAL DEL AZUCAR</t>
  </si>
  <si>
    <t>6111 - INSTITUTO DE ESTABILIZACIÓN DE PRECIOS</t>
  </si>
  <si>
    <t>6112 - INSTITUTO NACIONAL DE AGUAS POTABLES Y ALCANTARILLADOS</t>
  </si>
  <si>
    <t>6114 - CORPORACIÓN DE FOMENTO HOTELERO Y DESARROLLO DEL TURISMO</t>
  </si>
  <si>
    <t>6115 - INSTITUTO POSTAL DOMINICANO</t>
  </si>
  <si>
    <t>6116 - AUTORIDAD PORTUARIA DOMINICANA</t>
  </si>
  <si>
    <t>6118 - LOTERIA NACIONAL</t>
  </si>
  <si>
    <t>6119 - INSTITUTO NACIONAL DE LA VIVIENDA</t>
  </si>
  <si>
    <t>6120 - PROYECTO LA CRUZ DE MANZANILLO</t>
  </si>
  <si>
    <t>6121 - CORPORACION DE ACUEDUCTO Y ALCANTARILLADO DE BOCA CHICA</t>
  </si>
  <si>
    <t>6125 - CORPORACION DE ACUEDUCTO Y ALCANTARILLADO DE LA VEGA</t>
  </si>
  <si>
    <t>5136 - INSTITUTO DOMINICANO DEL CAFÉ</t>
  </si>
  <si>
    <t>7034 - Ayuntamiento Municipal de Estebania</t>
  </si>
  <si>
    <t>7059 - Junta de Distrito Municipal de La Cueva</t>
  </si>
  <si>
    <t>7132 - Junta de Distrito Municipal de Uvilla</t>
  </si>
  <si>
    <t>7186 - Junta de Distrito Municipal de Cruce de Guayacanes</t>
  </si>
  <si>
    <t>7200 - Junta de Distrito Municipal El Pinar</t>
  </si>
  <si>
    <t>7229 - Junta de Distrito Municipal de Joba Arriba</t>
  </si>
  <si>
    <t>7236 - Junta de Distrito Municipal de La Bija</t>
  </si>
  <si>
    <t>7245 - Junta de Distrito Municipal de La Isabela</t>
  </si>
  <si>
    <t>7276 - Junta de Distrito Municipal de Nuevo Brasil</t>
  </si>
  <si>
    <t>7283 - Junta de Distrito Municipal de Pedro Corto</t>
  </si>
  <si>
    <t>7292 - Junta de Distrito Municipal de Sabana Alta</t>
  </si>
  <si>
    <t>7312 - Ayuntamiento Municipal de Villa La Mata</t>
  </si>
  <si>
    <t>7327 - Junta de Distrito Municipal de Barreras</t>
  </si>
  <si>
    <t>7329 - Junta de Distrito Municipal de Las Lomas</t>
  </si>
  <si>
    <t>7331 - Junta de Distrito Municipal de Puerto Viejo</t>
  </si>
  <si>
    <t>7333 - Junta de Distrito Municipal de Los Fríos</t>
  </si>
  <si>
    <t>7342 - Junta de Distrito Municipal de Jorgillo</t>
  </si>
  <si>
    <t>7350 - Junta de Distrito Municipal de Mena</t>
  </si>
  <si>
    <t>7376 - Junta de Distrito Municipal de Maimón (Puerto Plata)</t>
  </si>
  <si>
    <t>7379 - Junta de Distrito Municipal de Boca de Mao</t>
  </si>
  <si>
    <t>7382 - Junta de Distrito Municipal de Gualete</t>
  </si>
  <si>
    <t>6128 - EMPRESA ELECTRICA DEL NORTE (EDENORTE)</t>
  </si>
  <si>
    <t>6129 - EMPRESA ELECTRICA DEL SUR (EDESUR)</t>
  </si>
  <si>
    <t>6123 - Empresa de Generación Hidroeléctrica Dominicana (EGEHID)</t>
  </si>
  <si>
    <t>6130 - Empresa de Electricidad del Este (EDEDESTE)</t>
  </si>
  <si>
    <t>6124 - Empresa de Transmisión Eléctrica Dominicana (ETED)</t>
  </si>
  <si>
    <t>Sistema de Información de la Gestión Financiera (SIGEF)</t>
  </si>
  <si>
    <t>Sistema de Presupuesto de los Gobiernos Locales (SIPREGOL)</t>
  </si>
  <si>
    <t>La cobertura de recursos solo se consideran las instituciones que registraron las transferencias recibidas de Gobierno Central</t>
  </si>
  <si>
    <t>Sistema Presupuestario de las Empresas Públicas (SIPREPUBLI)</t>
  </si>
  <si>
    <t>Demanda Agregada</t>
  </si>
  <si>
    <t xml:space="preserve"> </t>
  </si>
  <si>
    <t>00 - Fortalecimiento De La Eficiencia En La Gestion De Agua Y Saneamiento En Las Provincias, Monte Cristi, Valverde, Dajabon Y Santiago Rodriguez</t>
  </si>
  <si>
    <t>02 - Construcción Acueducto Loma Picada, La Puente, Y La Cuchilla, Moca</t>
  </si>
  <si>
    <t>77 - Construcción Sistemas De Abastecimiento De Agua Potable Al Distrito Municipal De Los Botados Y Comunidades Rurales, Municipio Yamasa, Provincia Monte Plata</t>
  </si>
  <si>
    <t>47 - Rehabilitación Planta De Tratamiento La Cienaga, Municipio Los Alcarrizos</t>
  </si>
  <si>
    <t>38 - Construcción De La Estacion Depuradora De Aguas Residuales Del Rio Ozama,  Distrito Nacional Y Provincia Santo Domingo, Region Ozama</t>
  </si>
  <si>
    <t>35 - Construcción Acueducto Multiple La Cuaba-El Pedregal, Santo Domingo Este</t>
  </si>
  <si>
    <t>33 - Rehabilitación Planta De Tratamiento Puerta De Hierro, Distrito Nacional</t>
  </si>
  <si>
    <t>32 - Construcción De Sistemas De Agua Potable En Zonas Periurbanas De La Provincia Santo Domingo</t>
  </si>
  <si>
    <t>30 - Rehabilitación Sistemas De Produccion De Agua Potable Y Estaciones De Bombeo De Aguas Residuales</t>
  </si>
  <si>
    <t>28 - Rehabilitación Edificaciones De La Planta Fisica De La Sede Central, Nacional</t>
  </si>
  <si>
    <t>25 - Ampliación Acueducto Valdesia Santo Domingo</t>
  </si>
  <si>
    <t>18 - Rehabilitacion Planta De Tratamiento Villa Liberacion, Provincia Santo Domingo, Municipio Santo Domingo Este</t>
  </si>
  <si>
    <t>11 - Ampliación Alcantarillado Sanitario En El Distrito Nacional</t>
  </si>
  <si>
    <t>10 - Rehabilitación De Caã‘Adas, Distrito Nacional, Provincia Santo Domingo</t>
  </si>
  <si>
    <t>07 - Mejoramiento Redes Agua Potable Para Los Barrios Los Olivos, Reparto Rosas, Las Caobas Y Esn. Hermanas Mirabal Del Cafã‰ De Herrera, Municipio Sato. Dgo. Oeste</t>
  </si>
  <si>
    <t>05 - Ampliación Servicios De Agua Potable En El Municipio Santo Domingo Norte, Provincia Santo Domingo</t>
  </si>
  <si>
    <t>04 - Construcción De Acueductos En La Provincia De Puerto Plata</t>
  </si>
  <si>
    <t>01 - Construcción Acueducto Multiple Hermanas Mirabal, Provincia Hermanas Mirabal</t>
  </si>
  <si>
    <t>10 - Conservación De La Capacidad Instalada Del  Sistema De Agua Potable La Isabela, Municipio Santo Domingo Oeste, Provincia Santo Domingo</t>
  </si>
  <si>
    <t>13 - Construccion De La Red De Distribucion De Agua Potable, Barrio Invi-La Virgen, Municipio Santo Domingo Norte, Provincia Santo Domingo</t>
  </si>
  <si>
    <t>20 - Mejoramiento De Las Lineas De Servicio De Agua Potable, Sector La Esperilla, Areoyo Hondo, Miraflores Y Los Cacicazgos, Distrito Nacional, Region Ozama</t>
  </si>
  <si>
    <t>56 - Construcción , Ampliacion Y Rehabilitacion De Sistemas De Agua Potable Y Saneamiento En La Provincia San Pedro De Macoris</t>
  </si>
  <si>
    <t>36 - Construcción De La Red De Distribución De Agua Potable, Barrio Los Barrancones, El Tamarindo, Municipio Sto. Dgo. Este, Provincia Santo Domingo</t>
  </si>
  <si>
    <t>21 - Sistema De Alcantarillado En El Sector Invi -La Virgen-, Distrito Municipal La Victoria, Municipio Sto. Dgo. Norte, Prov. Sto. Dgo.</t>
  </si>
  <si>
    <t>45 - Habilitación De Las Redes Electricas De Los Sistemas Isabela, Isa-Mana, Planta De Valdesia Y Estacion De Bombeo El Caliche, Distrito Nacional Y Prov Santo Domingo</t>
  </si>
  <si>
    <t>04 - Rehabilitación Planta De Tratamiento Vista Bella, Municipio Santo Domingo Norte, Provincia Santo Domingo</t>
  </si>
  <si>
    <t>04 - Ampliación De Redes Del Barrio Villa Zorrilla, Municipio Villa Hermosa, Provincia La Romana, R. D.</t>
  </si>
  <si>
    <t>27 - Rehabilitacion Del Sistema De Pozos Del Acueducto San Felipe ,Al Hombres, Santo Domingo Norte</t>
  </si>
  <si>
    <t>17 - Rehabilitación Planta De Tratamiento Villas De Pantoja, Municipio Los Alcarrizos, Provincia Santo Domingo</t>
  </si>
  <si>
    <t>44 - Rehabilitación De La Planta De Tratamiento De Aguas Residuales Villa Liberacion, Santo Domingo Este , Provincia Santo Domingo</t>
  </si>
  <si>
    <t>07 - Construcción Sistema De Agua Potable Para El Sector Villa Progreso En El Municipio De Villa Hermosa</t>
  </si>
  <si>
    <t>20 - Rehabilitación Planta De Tratamiento Los Americanos, Municipio Los Alcarrizos, Provincia Santo Domingo</t>
  </si>
  <si>
    <t>13 - Construcción Sistema De Alcantarillado Sanitario Los Alcarrizos Sur, Municipio Los Alcarrizos, Provincia Santo Domingo</t>
  </si>
  <si>
    <t>31 - Rehabilitación Sistemas De Produccion De Agua Potable Y Estaciones De Bombeo De Aguas Residuales</t>
  </si>
  <si>
    <t>01 - Ampliación 32,046.20 Mts. De Redes En Pvc A Presión,3 Plgs, Sector 'Villa Caoba' Municipio De Villa Hermosa</t>
  </si>
  <si>
    <t>58 - Ampliación Y Rehabilitacion De Sistemas De Agua Potable Y Saneamiento En La Provincia De Barahona</t>
  </si>
  <si>
    <t>12 - Habilitación Depositos Reguladores En Los Municipios Santo Domingo Norte Y Oeste De La Provincia Santo Domingo, Region Ozama</t>
  </si>
  <si>
    <t>38 - Construcción Red De Distribución Agu Apotable, Barrio Las Flores I Y Ii, Provincia Santo Domingo, Municipio Santo Domingo Este</t>
  </si>
  <si>
    <t>01 - Ampliación Alcantarillado Sanitario Barrio Las Carmelitas En La Provincia De La Vega</t>
  </si>
  <si>
    <t>23 - Habilitación Del Sistema De Producción De Agua Potable, Sector Lecheria, Manoguayabo, Municipio Santo Domingo Oeste</t>
  </si>
  <si>
    <t>24 - Rehabilitación Sistema Haina Manoguayabo, Municipio Santo Domingo Oeste, Provincia Santo Domingo</t>
  </si>
  <si>
    <t>02 - Ampliación Del Acueducto Multiple De Cutupu En La Provincia De La Vega</t>
  </si>
  <si>
    <t>59 - Construcción , Ampliacion Y Rehabilitacion De Sistemas De Aguas Potables Y Saneamiento En La Provincia De Elias Piña</t>
  </si>
  <si>
    <t>01 - Rehabilitación Edificaciones De La Planta FãSica De La Sede Central, Nacional</t>
  </si>
  <si>
    <t>06 - Rehabilitación De La Planta De Tratamiento De Los Alcarrizos, Santo Domingo Oeste</t>
  </si>
  <si>
    <t>53 - Construcción , Ampliacion Y Rehabilitacion De Sistemas De Agua Potable Y Saneamiento En La Provincia De Independencia</t>
  </si>
  <si>
    <t>03 - Ampliación Servicios De Agua Potable En El Municipio Santo Domingo Este, Prov. Santo Domingo</t>
  </si>
  <si>
    <t>55 - Construcción , Ampliacion Y Rehabilitacion De Sistemas De Agua Potable Y Saneamiento En La Provincia San Juan</t>
  </si>
  <si>
    <t>01 - Construcción Y Rehabilitacion De Plantas De Tratamiento De Agua Potable Y Aguas Negras Y El Mejoramiento Institucionnal De Coraamoca</t>
  </si>
  <si>
    <t>29 - Construccion Sistema De Pozos, Provincia Santo Domingo</t>
  </si>
  <si>
    <t>42 - Ampliación Servicios De Agua Potable En El Municipio Santo Domingo Norte, Provincia Santo Domingo</t>
  </si>
  <si>
    <t>46 - Ampliación Acueducto Valdesia Santo Domingo</t>
  </si>
  <si>
    <t>06 - Ampliación Acueducto Oriental, Barrera De Salinidad Y Trasvase Al Municipio Santo Domingo Norte, Provincia Santo Domingo</t>
  </si>
  <si>
    <t>02 - Mejoramiento Del Abastecimiento De Agua Potable En La Provincia Santo Domingo</t>
  </si>
  <si>
    <t>02 - Rehabilitación Planta De Tratamiento Satelite Duarte, Provincia Santo Domingo, Municipio Santo Domingo Santo Domingo Oeste</t>
  </si>
  <si>
    <t>02 - Construcción Acueducto Higuey, Provincia La Altagracia</t>
  </si>
  <si>
    <t>11 - Ampliación Del Sistema De Agua Potable Y Aguas Residuales En La Provincia De Santiago</t>
  </si>
  <si>
    <t>14 - Mejoramiento Del Servicio De Agua Potable En Santiago</t>
  </si>
  <si>
    <t>26 - Rehabilitación De Caã‘Adas, Distrito Nacional, Provincia Santo Domingo</t>
  </si>
  <si>
    <t>24 - Rehabilitación Y Ampliacion Alcantarillado Sanitario De Monte Cristi (2Da. Etapa), Provincia Monte Cristi</t>
  </si>
  <si>
    <t>45 - Construcción Primera Etapa Del Subsistema De Recoleccion Y Transmision De Aguas Residuales La Zurza, Provincia De Santo Domingo</t>
  </si>
  <si>
    <t>54 - Construcción , Ampliacion Y Rehabilitacion De Sistemas De Agua Potable Y Saneamiento En La Provincia San Cristobal</t>
  </si>
  <si>
    <t>03 - Construcción Acueducto Multiple De Peravia (Bani), Provincia Peravia</t>
  </si>
  <si>
    <t>80 - Construcción Alcantarillado Sanitario De San Cristobal, Provincia San Cristobal</t>
  </si>
  <si>
    <t>01 - Rehabilitacion De Las Redes Colectoras Del Sistema De Alcantarillado Sanitario Existentes En La Provincia Santo Domingo, Municipio Los Alcarrizos</t>
  </si>
  <si>
    <t>Otros</t>
  </si>
  <si>
    <t>09 - Construcción Red De Distribución Agua Potable Hipodromo V Centenario, Prov. Santo Domingo, Municipio Sto. Dgo. Este</t>
  </si>
  <si>
    <t>00 - Diagnostico Para Establecer El Sistema De Saneamiento Para Crear La Barrera De Sanidad En La Bahia De Boca Chica</t>
  </si>
  <si>
    <t>91 - Rehabilitación De Redes Y Normalización De Usuarios Del Servicio De Energia</t>
  </si>
  <si>
    <t>01 - Acueducto Oriental - Barrera De Salinidad</t>
  </si>
  <si>
    <t>06 - Equipamiento 10,000 Medidores Sector Urbano</t>
  </si>
  <si>
    <t>01 - Construcción Acueducto Corredor Turistico Cabarete Sosua Montellano Puerto Plata</t>
  </si>
  <si>
    <t>73 - Construcción De 150 Viviendas En La Provincia Pedernales</t>
  </si>
  <si>
    <t>07 - Construcción Planta De Generacion Termoelectrica En Punta Catalina, Bani, Prov. Peravia</t>
  </si>
  <si>
    <t>10 - Reparación Infraestructuras De Salud</t>
  </si>
  <si>
    <t>09 - Construcción Infraestructuras De Salud</t>
  </si>
  <si>
    <t>17 - Construcción Instalaciones Productivas</t>
  </si>
  <si>
    <t>12 - Reparación Infraestructuras Urbanisticas</t>
  </si>
  <si>
    <t>16 - Reparación En Cementerios</t>
  </si>
  <si>
    <t xml:space="preserve">25 - Reparación De Infraestructuras Hidráulicas </t>
  </si>
  <si>
    <t>19 - Construcción De Viviendas</t>
  </si>
  <si>
    <t>23 - Instalaciones, Colocación Eléctricas</t>
  </si>
  <si>
    <t>15 - Construcción En Cementerios</t>
  </si>
  <si>
    <t xml:space="preserve">04 - Reparación De Instalaciones Deportivas </t>
  </si>
  <si>
    <t>13 - Construcción Edificaciones Municipales</t>
  </si>
  <si>
    <t>08 - Reparación Infraestructuras Culturales, Educativas , Religiosas Y Funebre</t>
  </si>
  <si>
    <t>99 - Proyectos Consolidados</t>
  </si>
  <si>
    <t>20 - Reparación De Viviendas</t>
  </si>
  <si>
    <t>21 - Constucción De Infraestructuras Sanitarias Y Medio Ambiente</t>
  </si>
  <si>
    <t xml:space="preserve">24 - Construcción De Infraestructuras Hidráulicas </t>
  </si>
  <si>
    <t>18 - Reparación, Acondicionamiento De Instalaciones Productivas</t>
  </si>
  <si>
    <t>05 - Construcción Instalaciones Recreativas</t>
  </si>
  <si>
    <t xml:space="preserve">03 - Construcción De Instalaciones Deportivas </t>
  </si>
  <si>
    <t>14 - Reparación Edificaciones Municipales</t>
  </si>
  <si>
    <t>22 - Reparación De Infraestructuras Sanitarias Y Medio Ambiente</t>
  </si>
  <si>
    <t>06 - Reparación Instalaciones Recreativas</t>
  </si>
  <si>
    <t>11 - Construcción Infraestructuras Urbanisticas Y Ornamentales</t>
  </si>
  <si>
    <t>07 - Construcción Infraestructuras Culturales, Educativas , Religiosas Y Funebre</t>
  </si>
  <si>
    <t xml:space="preserve">02 - Reparación Y Acondicionamiento De Vias De Comunicación </t>
  </si>
  <si>
    <t>01 - Construcción De Vías De Comunicación Y Anexos</t>
  </si>
  <si>
    <t>1.1.1.2.1 - Gobiernos Centrales Municipales</t>
  </si>
  <si>
    <t>01 - Remodelación Y/O Modernización De La Oficina Central Y Regionales Del Consejo Nacional De Zonas Francas</t>
  </si>
  <si>
    <t>01 - Mejoramiento De La Produccion De Cafe En La Republica Dominicana</t>
  </si>
  <si>
    <t>05 - Construcción Pequeña Presa La Piña, Provincia Dajabon</t>
  </si>
  <si>
    <t>00 - Normalización De Mercado Bienes Y Servicios En La República Dominicana</t>
  </si>
  <si>
    <t>00 - Capacitación Relanzamiento Del Sector Zonas Francas Para La Captación De Nuevos Inversionistas, En República Dominicana</t>
  </si>
  <si>
    <t>00 - CAPACITACIÓN PARA LA APLICACION DE BUENAS PRÁCTICAS DE COSECHA Y POSTCOSECHA EN LOS CLUSTERES DE AGUACATE, MANGO Y BANANO EN SAN CRISTÓBAL, PERAVIA Y AZUA</t>
  </si>
  <si>
    <t>01 - CONSERVACIÓN DEL CORREDOR BIOLOGICO ENTRE REPUBLICA DOMINICNANA ,CUBA Y HAITI</t>
  </si>
  <si>
    <t>02 - CONSTRUCCIÓN DE 1 ESTANCIA INFANTIL EN LA PROVINCIA DE BAHORUCO</t>
  </si>
  <si>
    <t>02 - REHABILITACIÓN PARA EL DESARROLLO TURÍSTICO Y SOCIAL DE LA CIUDAD COLONIAL, SANTO DOMINGO, D.N.</t>
  </si>
  <si>
    <t>04 - CONSTRUCCIÓN DE CAPACIDADES Y RESILIENCIA A LOS DESASTRES NATURALES EN EL ÁMBITO DE INFRAESTRUCTURAS VIALES EN LA PROVINCIA INDEPENDENCIA.</t>
  </si>
  <si>
    <t>04 - CONSTRUCCIÓN DE PLANTELES EDUCATIVOS EN LA PROVINCIA DAJABÓN (Fase 3)</t>
  </si>
  <si>
    <t>04 - RESTAURACIÓN DE LA COBERTURA VEGETAL DE LA SUB CUENCA DEL RIO LIBON EN AMBOS LADOS DE LA FRONTERA ENTRE LA  REPUBLICA DOMINICANA Y HAITI</t>
  </si>
  <si>
    <t>05 - RESTAURACIÓN DE LA CUENCA DEL YAQUE DEL NORTE Y SU COSTA EN LAS PROVINCIAS SANTIAGO, LA VEGA MONTE CRISTI,VALVERDE Y STGO RODRIGUEZ.</t>
  </si>
  <si>
    <t>06 - CONSTRUCCIÓN DE 1 ESTANCIA INFANTIL EN LA PROVINCIA ELIAS PIÑA</t>
  </si>
  <si>
    <t>06 - RESTAURACIÓN DE LA CUENCA DEL RÍO OCOA Y SU COSTA EN LA PROVINCIA SAN JOSÉ DE OCOA</t>
  </si>
  <si>
    <t>07 - AMPLIACIÓN CUENCA DEL RIO OZAMA-ISABELA Y SU COSTA EN LA PROVINCIA SANTO DOMINGO Y MONTE PLATA.</t>
  </si>
  <si>
    <t>07 - CONSTRUCCIÓN DE 2 ESTANCIAS INFANTILES EN LA PROVINCIA ESPAILLAT</t>
  </si>
  <si>
    <t>07 - MEJORAMIENTO DE LOS RIOS NIGUA Y YUBAZO, PROV. SAN CRISTOBAL</t>
  </si>
  <si>
    <t>08 - RESTAURACIÓN DE LA CUENCA PEDERNALES Y SU COSTA EN LA PROVINCIA PEDERNALES</t>
  </si>
  <si>
    <t>09 - CONSTRUCCIÓN DE CAPACIDADES Y RESILIENCIA A LOS DESASTRES NATURALES EN EL ÁMBITO DE INFRAESTRUCTURAS VIALES EN LA PROVINCIA DE SAN JOSÉ DE OCOA.</t>
  </si>
  <si>
    <t>10 - RESTAURACIÓN DE LA CUENCA DEL RIO YUNA-CAMU Y SU COSTA, EN LA PROVINCIA DUARTE, SANCHEZ RAMIREZ, BONAO, SAMANA, ESPAILLAT Y SANTIAGO</t>
  </si>
  <si>
    <t>11 - CONSTRUCCIÓN DE CAPACIDADES Y RESILIENCIA A LOS DESASTRES NATURALES EN EL ÁMBITO DE INFRAESTRUCTURAS VIALES EN LA PROVINCIA SANTO DOMINGO</t>
  </si>
  <si>
    <t>12 - AMPLIACIÓN DE PLANTELES EDUCATIVOS EN LA PROVINCIA DE SAN PEDRO DE MACORÍS (FASE 2)</t>
  </si>
  <si>
    <t>12 - CONSTRUCCIÓN DE 1 ESTANCIA INFANTIL EN LA PROVINCIA DE HATO MAYOR</t>
  </si>
  <si>
    <t>13 - AMPLIACIÓN  DE PLANTELES EDUCATIVOS EN LA PROVINCIA DE SANCHEZ RAMIREZ (FASE 2)</t>
  </si>
  <si>
    <t>13 - CONSTRUCCIÓN DE 1 ESTANCIA INFANTIL EN LA PROVINCIA INDEPENDENCIA</t>
  </si>
  <si>
    <t>14 - RESTAURACIÓN DE LA CUENCA YAQUE DEL SUR Y SU COSTA EN LAS PROVINCIAS AZUA, LA VEGA, BARAHONA, SAN JUAN Y BAHORUCO.</t>
  </si>
  <si>
    <t>15 - CONSTRUCCIÓN DE 1 ESTANCIA INFANTIL EN LA PROVINCIA DE MARIA TRINIDAD SANCHEZ</t>
  </si>
  <si>
    <t>15 - RESTAURACIÓN DE LA COBERTURA VEGETAL Y USO SOSTENIBLE DE SUELOS DE LOS MUNICIPIOS HONDO VALLE Y JUAN SANTIAGO</t>
  </si>
  <si>
    <t>16 - AMPLIACIÓN Y REHABILITACION DE 7 PLANTELES ESCOLARES EN LA PROVINCIA EL SEIBO</t>
  </si>
  <si>
    <t>17 - RECONSTRUCCIÓN CAMINO VECINAL CRUCE CARRETERA HATO MAYOR - EL SEYBO - MAGARIN - CRUCE CARRETERA HATO MAYOR - EL SEYBO</t>
  </si>
  <si>
    <t>18 - CONSTRUCCIÓN MULTIUSO EN JAMAO AL NORTE PROVINCIA ESPAILLAT</t>
  </si>
  <si>
    <t>19 - AMPLIACIÓN DE PLANTELES EDUCATIVOS EN LA PROVINCIA DE LA ROMANA (FASE 2)</t>
  </si>
  <si>
    <t>19 - REHABILITACIÓN HOSPITAL MUNICIPAL DE SOSUA, PROVINCIA PUERTO PLATA</t>
  </si>
  <si>
    <t>19 - REHABILITACIÓN MULTIUSO DE QUITA SUEÑO, MUNICIPIO BAJOS DE HAINA, PROVINCIA SAN CRISTOBAL</t>
  </si>
  <si>
    <t>20 - CONSTRUCCIÓN MULTIUSO Y PARQUEO EN VERON, BAVARO PROVINCIA LA ALTAGRACIA</t>
  </si>
  <si>
    <t>20 - REHABILITACIÓN CIVIL Y ELECTRICA DEL EDIFICIO QUE ALOJA LA UNIDAD DE QUEMADOS DEL HOSPITAL ROBERT READ CABRAL, EN EL DISTRITO NACIONAL</t>
  </si>
  <si>
    <t>21 - CONSTRUCCIÓN DE 1 ESTANCIA INFANTIL EN LA PROVINCIA SAMANA</t>
  </si>
  <si>
    <t>22 - CONSTRUCCIÓN DE 1 ESTANCIA INFANTIL EN LA PROVINCIA DE MONSEÑOR NOUEL</t>
  </si>
  <si>
    <t>22 - CONSTRUCCIÓN DEL TECHADO DE FUTSAL Y BALONMANO DENTRO DEL COMPLEJO DEPORTIVO EN LA PROVINCIA HERMANAS MIRABAL</t>
  </si>
  <si>
    <t>23 - AMPLIACIÓN DE PLANTELES EDUCATIVOS EN LA PROVINCIA DE MONTE CRISTI (FASE 2)</t>
  </si>
  <si>
    <t>23 - CONSTRUCCIÓN DEL TECHADO DE FUTSAL Y BALONMANO EN LA PROVINCIA LA VEGA</t>
  </si>
  <si>
    <t>24 - AMPLIACIÓN DE PLANTELES EDUCATIVOS EN LA PROVINCIA DE MONTE PLATA (FASE 2)</t>
  </si>
  <si>
    <t>24 - CONSTRUCCIÓN TECHADO FUTSAL Y BALONMANO EN PARQUE ECO-DEPORTIVO EN CABALLONA, SANTO DOMINGO</t>
  </si>
  <si>
    <t>24 - REMODELACIÓN OFICINAS DEL TRIBUNAL CONSTITUCIONAL, DISTRITO NACIONAL</t>
  </si>
  <si>
    <t>25 - AMPLIACIÓN DE PLANTELES EDUCATIVOS EN LA PROVINCIA DE AZUA (Fase 3)</t>
  </si>
  <si>
    <t>25 - REPARACIÓN PUENTE DUARTE, DISTRITO NACIONAL</t>
  </si>
  <si>
    <t>27 - CONSTRUCCIÓN CAMPO DE SOFTBOL DE LOS LIMONES, MUNICIPIO DE VILLA TAPIA, PROVINCIA HERMANAS MIRABAL</t>
  </si>
  <si>
    <t>28 - AMPLIACIÓN DE PLANTELES EDUCATIVOS EN LA PROVINCIA ESPAILLAT (Fase 3)</t>
  </si>
  <si>
    <t>28 - CONSTRUCCIÓN DE DOS CANCHAS DE TENIS EN EL COMPLEJO DEPORTIVO SALCEDO,PROVINCIA HERMANAS MIRABAL</t>
  </si>
  <si>
    <t>29 - AMPLIACIÓN DE PLANTELES EDUCATIVOS EN LA PROVINCIA DE BAHORUCO (Fase 3)</t>
  </si>
  <si>
    <t>29 - CONSTRUCCIÓN CANCHA DE VOLEIBOL DE PLAYA EN EL MUNICIPIO VILLA TAPIA,PROVINCIA HERMANAS MIRABAL</t>
  </si>
  <si>
    <t>30 - CONSTRUCCIÓN DISPENSARIO MÉDICO, SALCEDO, PROVINCIA HERMANAS MIRABAL</t>
  </si>
  <si>
    <t>30 - RECONSTRUCCIÓN CARRETERA HATO MAYOR - SABANA DE LA MAR, PROV., HATO MAYOR</t>
  </si>
  <si>
    <t>31 - RECONSTRUCCIÓN COMPLEJO ACUATICO CENTRO OLIMPICO JUAN PABLO DUARTE</t>
  </si>
  <si>
    <t>32 - AMPLIACIÓN DE PLANTELES EDUCATIVOS EN LA PROVINCIA DUARTE (Fase 3)</t>
  </si>
  <si>
    <t>32 - RECONSTRUCCIÓN DE LA CANCHA DE MINI-BALONCESTO DEL CENTRO OLIMPICO JUAN PABLO DUARTE. EN EL DISTRITO NACIONAL</t>
  </si>
  <si>
    <t>33 - CONSTRUCCIÓN  DE 8 ESTANCIAS INFANTILES DE LA PROVINCIA DISTRITO NACIONAL (FASE 2)</t>
  </si>
  <si>
    <t>33 - REPARACIÓN DEL PABELLON DE VOLEIBOL DEL CENTRO OLIMPICO DOMINICANO, EN EL DISTRITO NACIONAL</t>
  </si>
  <si>
    <t>35 - AMPLIACIÓN DE PLANTELES EDUCATIVOS EN LA PROVINCIA HERMANAS MIRABAL (Fase 3)</t>
  </si>
  <si>
    <t>36 - AMPLIACIÓN DE PLANTELES DUCATIVOS EN LA PROVINCA PUERTO PLATA (Fase 3)</t>
  </si>
  <si>
    <t>36 - CONSTRUCCIÓN PUENTE DE HORMIGON POSTENSADO Y PROTECCION DE LOS APROCHES SOBRE EL RIO OCOA, CARRETERA SABANA BUEY - PALMAR DE OCOA, PROVINCIA PERAVIA</t>
  </si>
  <si>
    <t>38 - AMPLIACIÓN DE PLANTELES EDUCATIVOS EN LA PROVINCIA DE LA ALTAGRACIA (Fase 3)</t>
  </si>
  <si>
    <t>38 - RECONSTRUCCIÓN AVENIDA ECOLÓGICA HASTA LA CIUDAD JUAN BOSCH, SANTO DOMINGO</t>
  </si>
  <si>
    <t>41 - CONSTRUCCIÓN  DE INFRAESTRUCTURAS ADICIONALES EN EL CAMPUS DEL INSTITUTO TECNOLÓGICO DE SANTO DOMINGO (INTEC)</t>
  </si>
  <si>
    <t>41 - CONSTRUCCIÓN CALLES DEL BARRIO VILLA HERMOSA, PROV. LA ROMANA</t>
  </si>
  <si>
    <t>41 - CONSTRUCCIÓN Y EQUIPAMIENTO CENTRO DE DIAGNOSTICO Y ATENCION PRIMARIA EN BONAO, PROVINCIA MONSEÑOR NOUEL</t>
  </si>
  <si>
    <t>42 - CONSTRUCCIÓN DEL ELEVADO EN LA INTERSECCIÓN DE LA AVENIDA CHARLES DE GAULLE CON ENTRADA DE INVIVIENDA EN SANTO DOMINGO ESTE</t>
  </si>
  <si>
    <t>42 - RECONSTRUCCIÓN CARRETERA NAGUA - PUERTO PLATA, PROVINCIA MARIA TRINIDAD SANCHEZ</t>
  </si>
  <si>
    <t>43 - AMPLIACIÓN DE PLANTELES EDUCATIVOS EN LA PROVINCIA DE SAN JOSÉ DE OCOA (Fase 3)</t>
  </si>
  <si>
    <t>43 - CONSTRUCCIÓN DEL ELEVADO EN LA INTERSECCIÓN DE LA AVENIDA CHARLES DE GAULLE CON CARRETERA DE MENDOZA EN SANTO DOMINGO ESTE</t>
  </si>
  <si>
    <t>44 - CONSTRUCCIÓN DEL ELEVADO EN LA INTERSECCIÓN  DE LA AVENIDA CHARLES DE GAULLE CON ENTRADA SABANA PERDIDA EN SANTO DOMINGO ESTE</t>
  </si>
  <si>
    <t>45 - AMPLIACIÓN DE PLANTELES EDUCATIVOS EN LA PROVINCIA DE MARIA TRINIDAD SANCHEZ (Fase 3)</t>
  </si>
  <si>
    <t>45 - AMPLIACIÓN Y REHABILITACION DE 9 PLANTELES ESCOLARES EN LA PROVINCIA MARIA TRINIDAD SANCHEZ</t>
  </si>
  <si>
    <t>45 - CONSTRUCCIÓN DEL ELEVADO EN EL KILÓMETRO 17 DE LA AUTOPISTA JUAN PABLO DUARTE EN LA PROVINCIA SANTO DOMINGO</t>
  </si>
  <si>
    <t>46 - CONSTRUCCIÓN DEL ELEVADO EN EL KILÓMETRO 22 DE LA AUTOPISTA JUAN PABLO DUARTE EN LA PROVINCIA SANTO DOMINGO</t>
  </si>
  <si>
    <t>47 - CONSTRUCCIÓN DEL TRAMO III DE LA AVENIDA CIRCUNVALACIÓN SANTO DOMINGO (PROF. JUAN BOSCH)</t>
  </si>
  <si>
    <t>48 - CONSTRUCCIÓN  DE 1 ESTANCIA INFANTIL EN LA PROVINCIA DE PEDERNALES (FASE 2)</t>
  </si>
  <si>
    <t>48 - CONSTRUCCIÓN DE PASO A DESNIVEL EN LA AVENIDA 27 DE FEBRERO CON AVENIDA ISABEL AGUIAR (PINTURA) EN SANTO DOMINGO</t>
  </si>
  <si>
    <t>49 - CONSTRUCCIÓN  DE 1 ESTANCIA INFANTIL EN LA PROVINCIA ELIAS PIÑA (FASE 2)</t>
  </si>
  <si>
    <t>49 - CONSTRUCCIÓN DE LA AVENIDA CIRCUNVALACIÓN DE SAN FRANCISCO DE MACORÍS, PROVINCIA DUARTE</t>
  </si>
  <si>
    <t>50 - AMPLIACIÓN DE PLANTELES EDUCATIVOS EN LA PROVINCIA SANTIAGO (Fase 3)</t>
  </si>
  <si>
    <t>51 - CONSTRUCCIÓN  1 ESTANCIA INFANTIL EN LA PROVINCIA DE SAN JOSE DE OCOA (FASE 2)</t>
  </si>
  <si>
    <t>52 - CONSTRUCCIÓN  DE 1 ESTANCIA INFANTIL EN LA PROVINCIA DE HATO MAYOR (FASE 2)</t>
  </si>
  <si>
    <t>52 - CONSTRUCCIÓN DE 6 PLANTELES ESCOLARES EN LA PROVINCIA EL SEIBO</t>
  </si>
  <si>
    <t>53 - AMPLIACIÓN Y REHABILITACION DE 4 PLANTELES ESCOLARES EN LA PROVINCIA ESPAILLAT</t>
  </si>
  <si>
    <t>53 - CONSTRUCCIÓN  DE 1 ESTANCIA INFANTIL EN LA PROVINCIA HERMANAS MIRABAL (FASE 2)</t>
  </si>
  <si>
    <t>54 - CONSTRUCCIÓN  DE 1 ESTANCIA INFANTIL EN LA PROVINCIA DE SANTIAGO RODRIGUEZ (FASE 2)</t>
  </si>
  <si>
    <t>54 - CONSTRUCCIÓN Y EQUIPAMIENTO DEL CENTRO DE DIAGNÓSTICO Y ATENCIÓN PRIMARIA EN MANOGUAYABO,  MUNICIPIO SANTO DOMINGO OESTE, PROVINCIA SANTO DOMINGO</t>
  </si>
  <si>
    <t>55 - AMPLIACIÓN DE PLANTELES EDUCATIVOS EN LA PROVINCIA VALVERDE (Fase 3)</t>
  </si>
  <si>
    <t>55 - CONSTRUCCIÓN  DE 1 ESTANCIA INFANTIL EN LA PROVINCIA DE EL SEIBO (FASE 2)</t>
  </si>
  <si>
    <t>56 - AMPLIACIÓN Y REHABILITACION DE 2 PLANTELES ESCOLARES EN LA PROVINCIA LA ROMANA</t>
  </si>
  <si>
    <t>57 - CONSTRUCCIÓN  DE 1 ESTANCIA INFANTIL EN LA PROVINCIA DE MONTE CRISTI (FASE 2)</t>
  </si>
  <si>
    <t>58 - CONSTRUCCIÓN EDIFICIO DE DOS NIVELES DEL INSTITUTO DE CARDIOLOGÍA EN EL MUNICIPIO SANTO DOMINGO NORTE</t>
  </si>
  <si>
    <t>59 - CONSTRUCCIÓN DEL PARQUE  DISTRITO INDUSTRIAL SANTO DOMINGO OESTE (DISDO), EN HATO NUEVO, MANOGUAYABO</t>
  </si>
  <si>
    <t>60 - CONSTRUCCIÓN  DE 1 ESTANCIAS INFANTILES EN LA PROVINCIA DE MONSEÑOR NOUEL (FASE 2)</t>
  </si>
  <si>
    <t>60 - CONSTRUCCIÓN PALACIO DE JUSTICIA DE SANTO DOMINGO ESTE</t>
  </si>
  <si>
    <t>61 - CONSTRUCCIÓN DE 2 ESTANCIAS INFANTILES EN LA PROVINCIA DE SANCHEZ RAMIREZ (FASE 2)</t>
  </si>
  <si>
    <t>62 - CONSTRUCCIÓN  DE 1 ESTANCIA INFANTIL EN LA PROVINCIA DE MONTE PLATA (FASE 2)</t>
  </si>
  <si>
    <t>63 - REPARACIÓN DEL DISTRIBUIDOR DEL KILÓMETRO 9 DE LA AVENIDA JOHN F. KENNEDY CON AVENIDA LUPERÓN EN EL DISTRITO NACIONAL</t>
  </si>
  <si>
    <t>64 - CONSTRUCCIÓN DE 1 ESTANCIA INFANTIL EN LA PROVINCIA INDEPENDENCIA (FASE 2)</t>
  </si>
  <si>
    <t>65 - RECONSTRUCCIÓN DE LA CARRETERA CABRAL - PEÑON EN LA PROVINCIA BARAHONA</t>
  </si>
  <si>
    <t>67 - CONSTRUCCIÓN CENTRO DE ATENCION INTEGRAL PARA LA DISCAPACIDAD -CAID- SAN PEDRO DE MACORIS</t>
  </si>
  <si>
    <t>69 - CONSTRUCCIÓN DE 1 ESTANCIAS INFANTILES EN LA PROVINCIA DE PUERTO PLATA (FASE 3)</t>
  </si>
  <si>
    <t>69 - CONSTRUCCIÓN DEL MERCADO EN EL MUNICIPIO LA VEGA</t>
  </si>
  <si>
    <t>69 - RECONSTRUCCIÓN HOSPITAL DOCENTE UNIVERSITARIO DR. DARIO CONTRERAS</t>
  </si>
  <si>
    <t>75 - CONSTRUCCIÓN DE 1 ESTANCIAS INFANTILES EN LA PROVINCIA DE MONTECRISTI (FASE 3)</t>
  </si>
  <si>
    <t>76 - CONSTRUCCIÓN DE 1 ESTANCIAS INFANTILES EN LA PROVINCIA DE SAN CRISTÓBAL (FASE 3)</t>
  </si>
  <si>
    <t>81 - CONSTRUCCIÓN DE 1 ESTANCIA INFANTIL EN LA PROVINCIA DE INDEPENDENCIA  (FASE 3)</t>
  </si>
  <si>
    <t>82 - CONSTRUCCIÓN DE 1 ESTANCIAS INFANTILES EN LA PROVINCIA DE MOSEÑOR NOUEL (FASE 3)</t>
  </si>
  <si>
    <t>85 - RECONSTRUCCIÓN CARRETERA DE LOS LLANOS-AL PUERTO, PROVINCIA SAN PEDRO DE MACORIS</t>
  </si>
  <si>
    <t>86 - RECONSTRUCCIÓN DE LA CARRETERA LA YAGUIZA - LOS ZACONES - LOS CACAOS - SAN FRANCISCO DE MACORÍS</t>
  </si>
  <si>
    <t>05 - MEJORAMIENTO APOYO A LA INNOVACION TECNOLOGICA AGROPECUARIA EN LA REPÚBLICA DOMINICANA (PATCA II).</t>
  </si>
  <si>
    <t>01 - CONSERVACIÓN Y MANEJO SOSTENIBLE DE LOS RECURSOS NATURALES EN LA REGION FRONTERIZA</t>
  </si>
  <si>
    <t>25 - CONSTRUCCIÓN Y EQUIPAMIENTO DEL  CENTRO DE DIAGNÓSTICO Y ATENCIÓN PRIMARIA EN  EL MUNICIPIO PALENQUE. PROV. SAN CRISTÓBAL.</t>
  </si>
  <si>
    <t>34 - RECONSTRUCCIÓN DEL EDIFICIO DE LA SEDE CENTRAL DEL MIDEREC EN EL DISTRITO NACIONAL</t>
  </si>
  <si>
    <t>65 - CONSTRUCCIÓN DE 1 ESTANCIAS INFANTILES EN LA PROVINCIA DE MARIA TRINIDAD SÁNCHEZ (FASE 3)</t>
  </si>
  <si>
    <t>26 - CONSTRUCCIÓN CAMPO SOFTBALL COROZAL ABAJO TENARES PROVINCIA HERMANAS MIRABAL</t>
  </si>
  <si>
    <t>25 - REPARACIÓN CAMPO DE SOFTBALL PASO HONDO, TENARES, PROVINCIA HERMANAS MIRABAL</t>
  </si>
  <si>
    <t>62 - AMPLIACIÓN Y REHABILITACION DE 1 PLANTEL ESCOLAR EN LA PROVINCIA PERAVIA</t>
  </si>
  <si>
    <t>70 - CONSTRUCCIÓN DE 2 ESTANCIAS INFANTILES EN LA PROVINCIA DE ESPAILLAT (FASE 3)</t>
  </si>
  <si>
    <t>60 - CONSTRUCCIÓN Y EQUIPAMIENTO CENTRO DE DIAGNOSTICO Y ATENCION PRIMARIA EN EL DISTRITO MUNICIPAL TIREO, MUNICIPIO CONSTANZA, PROVINCIA LA VEGA</t>
  </si>
  <si>
    <t>64 - AMPLIACIÓN Y REHABILITACION DE 11 PLANTELES ESCOLARES E EN LA PROVINCIA SAMANA</t>
  </si>
  <si>
    <t>42 - CONSTRUCCIÓN Y EQUIPAMIENTO DEL CENTRO DE DIAGNÓSTICO Y ATENCIÓN PRIMARIA EN EL MUNICIPIO DAJABÓN, PROVINCIA DAJABÓN</t>
  </si>
  <si>
    <t>28 - CONSTRUCCIÓN 1 ESTANCIA INFANTIL EN LA PROVINCIA DE SAN JOSE DE OCOA</t>
  </si>
  <si>
    <t>45 - CONSTRUCCIÓN Y EQUIPAMIENTO CENTRO DE DIAGNOSTICO Y ATENCION PRIMARIA EN EL MUNICIPIO LAS YAYAS DE VIAJAMA, PROVINCIA AZUA</t>
  </si>
  <si>
    <t>36 - REHABILITACIÓN DEL PABELLÓN DE GIMNASIA EN PARQUE DEL ESTE SANTO DOMINGO</t>
  </si>
  <si>
    <t>07 - AMPLIACIÓN DE PLANTELES EDUCATIVOS EN LA PROVINCIA DE ESPAILLAT (FASE 2)</t>
  </si>
  <si>
    <t>61 - CONSTRUCCIÓN Y EQUIPAMIENTO CENTRO DE DIAGNOSTICO Y ATENCION PRIMARIA EN EL MUNICIPIO SAN JUAN DE LA MAGUANA, PROVINCIA SAN JUAN</t>
  </si>
  <si>
    <t>20 - AMPLIACIÓN DE PLANTELES EDUCATIVOS EN LA PROVINCIA DE LA VEGA (FASE 2)</t>
  </si>
  <si>
    <t>18 - CONSTRUCCIÓN Y EQUIPAMIENTO DEL CENTRO DE DIAGNOSTICO Y ATENCION PRIMARIA EN EL MUNICIPIO BAYAGUANA, PROVINCIA MONTE PLATA</t>
  </si>
  <si>
    <t>30 - CONSTRUCCIÓN Y EQUIPAMIENTO CENTRO DE DIAGNOSTICO Y ATENCION PRIMARIA EN EL MUNICIPIO DE SOSUA, PROVINCIA PUERTO PLATA</t>
  </si>
  <si>
    <t>36 - CONSTRUCCIÓN Y EQUIPAMIENTO CENTRO DE DIAGNOSTICO Y ATENCION PRIMARIA EN EL MUNICIPIO PIMENTEL, PROVINCIA DUARTE</t>
  </si>
  <si>
    <t>48 - CONSTRUCCIÓN Y EQUIPAMIENTO DEL CENTRO DE DIAGNÓSTICO Y ATENCIÓN PRIMARIA EN EL MUNICIPIO LA ROMANA, PROVINCIA LA ROMANA</t>
  </si>
  <si>
    <t>49 - CONSTRUCCIÓN Y EQUIPAMIENTO DEL CENTRO DE DIAGNÓSTICO Y ATENCIÓN PRIMARIA EN EL MUNICIPIO PEDERNALES, PROVINCIA PEDERNALES</t>
  </si>
  <si>
    <t>55 - CONSTRUCCIÓN Y EQUIPAMIENTO CENTRO DE DIAGNOSTICO Y ATENCION PRIMARIA EN EL MUNICIPIO VICENTE NOBLE, PROVINCIA BARAHONA</t>
  </si>
  <si>
    <t>20 - CONSTRUCCIÓN 4 ESTANCIAS INFANTILES EN LA PROVINCIA DE PUERTO PLATA</t>
  </si>
  <si>
    <t>27 - CONSTRUCCIÓN DE I ESTANCIA INFATIL EN LA PROVINCIA DE PERAVIA</t>
  </si>
  <si>
    <t>41 - CONSTRUCCIÓN DE 4 ESTANCIAS INFANTILES EN LA PROVINCIA DE PUERTO PLATA (FASE 2)</t>
  </si>
  <si>
    <t>38 - CONSTRUCCIÓN Y EQUIPAMIENTO DEL  CENTRO DE DIAGNÓSTICO  Y ATENCIÓN PRIMARIA EN  EL MUNICIPIO LOS ALCARRIZOS,  PROV. STO. DGO.</t>
  </si>
  <si>
    <t>26 - CONSTRUCCIÓN Y EQUIPAMIENTO DEL  CENTRO DE DIAGNÓSTICO Y ATENCIÓN PRIMARIA EN  EL MUNICIPIO VILLA ALTAGRACIA. PROV. SAN CRISTÓBAL.</t>
  </si>
  <si>
    <t>01 - CONSTRUCCIÓN DE 1 ESTANCIA INFANTIL EN LA PROVINCIA DE DAJABON</t>
  </si>
  <si>
    <t>17 - CONSTRUCCIÓN Y EQUIPAMIENTO DEL CENTRO DE DIAGNOSTICO Y ATENCION PRIMARIA EN EL MUNICIPIO DE GUERRA, PROVINCIA SANTO DOMINGO.</t>
  </si>
  <si>
    <t>18 - CONSTRUCCIÓN DE 1 ESTANCIA INFANTIL EN LA PROVINCIA DE MONTE CRISTI</t>
  </si>
  <si>
    <t>30 - RECONSTRUCCIÓN INFRAESTRUCTURA VIAL EN LA PROVINCIA SANTIAGO I, (DAÑOS POR PASO DE VAGUADAS ABRIL 2012, DECRETO NO.230-2012 D/F 12/05/2012)</t>
  </si>
  <si>
    <t>73 - AMPLIACIÓN Y REHABILITACION DE 5 PLANTELES ESCOLARES EN LA PROVINCIA VALVERDE</t>
  </si>
  <si>
    <t>68 - CONSTRUCCIÓN DE 1 ESTANCIAS INFANTILES EN LA PROVINCIA DE LA ROMANA  (FASE 3)</t>
  </si>
  <si>
    <t>46 - AMPLIACIÓN  Y REHABILITACION DE 12 PLANTELES ESCOLARES EN LA PROVINCIA BAHORUCO</t>
  </si>
  <si>
    <t>61 - AMPLIACIÓN Y REHABILITACION DE 3 PLANTELES ESCOLARES EN LA PROVINCIA PEDERNALES</t>
  </si>
  <si>
    <t>21 - RECONSTRUCCIÓN DE LA PISCINA Y DEL COMPLEJO DEPORTIVO DE LA VEGA, PROVINCIA LA VEGA</t>
  </si>
  <si>
    <t>40 - CONSTRUCCIÓN Y EQUIPAMIENTO CENTRO DE DIAGNOSTICO Y ATENCION PRIMARIA EN SAN LUIS, MUNICIPIO SANTO DOMINGO ESTE, PROVINCIA SANTO DOMINGO</t>
  </si>
  <si>
    <t>23 - CONSTRUCCIÓN Y EQUIPAMIENTO DEL  CENTRO DE DIAGNÓSTICOS Y ATENCIÓN PRIMARIA EN  EL BARRIO BUENOS AIRES (INDEPENDENCIA) DISTRITO NACIONAL.</t>
  </si>
  <si>
    <t>47 - CONSTRUCCIÓN  DE 2 ESTANCIAS INFANTILES EN LA PROVINCIA DE VALVERDE (FASE 2)</t>
  </si>
  <si>
    <t>33 - CONSTRUCCIÓN Y EQUIPAMIENTO CENTRO DE DIAGNOSTICO Y ATENCION PRIMARIA EN LOS PRADITOS, SECTOR JULIETA MORALES, DISTRITO NACIONAL</t>
  </si>
  <si>
    <t>14 - CONSTRUCCIÓN DE CAPACIDADES Y RESILIENCIA A LOS DESASTRES NATURALES EN EL ÁMBITO DE INFRAESTRUCTURAS VIALES EN LA PROVINCIA DE BAHORUCO.</t>
  </si>
  <si>
    <t>44 - CONSTRUCCIÓN Y EQUIPAMIENTO DEL CENTRO DE DIAGNÓSTICO Y ATENCIÓN PRIMARIA EN EL MUNICIPIO EL FACTOR, PROVINCIA MARÍA TRINIDAD SÁNCHEZ.</t>
  </si>
  <si>
    <t>58 - AMPLIACIÓN Y REHABILITACION DE 6 PLANTELES ESCOLARES EN LA  PROVINCIA MONSEÑOR NOUEL</t>
  </si>
  <si>
    <t>35 - CONSTRUCCIÓN Y EQUIPAMIENTO DEL  CENTRO DE DIAGNÓSTICO  Y ATENCIÓN PRIMARIA EN LA OTRA BANDA, MUNICIPIO SANTIAGO.  PROV. SANTIAGO.</t>
  </si>
  <si>
    <t>81 - RECONSTRUCCIÓN CARRETERA BAYAGUANA - EL PUERTO, PROVINCIA MONTE PLATA</t>
  </si>
  <si>
    <t>24 - CONSTRUCCIÓN Y EQUIPAMIENTO DEL CENTROS DE DIAGNOSTICO Y ATENCION PRIMARIA EN EL DISTRITO MUNICIPAL PAYA, MUNICIPIO BANI, PROVINCIA PERAVIA</t>
  </si>
  <si>
    <t>47 - CONSTRUCCIÓN Y EQUIPAMIENTO DEL CENTRO DE DIAGNÓSTICOS Y ATENCIÓN PRIMARIA EN EL MUNICIPIO ESPERANZA, PROVINCIA VALVERDE</t>
  </si>
  <si>
    <t>42 - CONSTRUCCIÓN  DE 3 ESTANCIAS INFANTILES EN LA PROVINCIA DE LA ALTAGRACIA (FASE 2)</t>
  </si>
  <si>
    <t>31 - AMPLIACIÓN DE PLANTELES EDUCATIVOS EN LA PROVINCIA DISTRITO NACIONAL (Fase 3)</t>
  </si>
  <si>
    <t>46 - CONSTRUCCIÓN Y EQUIPAMIENTO CENTRO DE DIAGNOSTICO Y ATENCION PRIMARIA EN EL MUNICIPIO SAN PEDRO DE MACORIS, PROVINCIA SAN PEDRO DE MACORIS</t>
  </si>
  <si>
    <t>25 - CONSTRUCCIÓN DE 11 PLANTELES ESCOLARES EN LA PROVINCIA MONSEÑOR NOUEL</t>
  </si>
  <si>
    <t>02 - HABILITACIÓN SISTEMA BIOMÉTRICO EN INSTITUCIONES PENITENCIARIAS DE REP. DOM</t>
  </si>
  <si>
    <t>84 - RECONSTRUCCIÓN DE LA CARRETERA ANTIGUA ANGELITA INTERSECCION LA CIENEGA - CABALLONA - LOS RIELES EN SANTO DOMINGO OESTE</t>
  </si>
  <si>
    <t>22 - CONSTRUCCIÓN Y EQUIPAMIENTO DEL CENTRO DE DIAGNÓSTICO Y ATENCIÓN PRIMARIA EN CONSTANZA, MUNICIPIO CONSTANZA, PROVINCIA LA VEGA</t>
  </si>
  <si>
    <t>46 - CONSTRUCCIÓN  DE 1 ESTANCIA INFANTIL EN LA PROVINCIA ESPAILLAT (FASE 2)</t>
  </si>
  <si>
    <t>39 - CONSTRUCCIÓN Y EQUIPAMIENTO DEL  CENTRO DE DIAGNÓSTICO Y ATENCIÓN PRIMARIA EN  MADRE VIEJA, MUNICIPIO SAN CRISTÓBAL. PROV. SAN CRISTÓBAL.</t>
  </si>
  <si>
    <t>25 - CONSTRUCCIÓN DE 1 ESTANCIA INFANTIL EN LA PROVINCIA DE SANTIAGO RODRIGUEZ</t>
  </si>
  <si>
    <t>51 - CONSTRUCCIÓN Y EQUIPAMIENTO DEL CENTRO DE DIAGNÓSTICOS Y ATENCIÓN PRIMARIA MUNICIPIO HIGÜEY, PROVINCIA LA ALTAGRACIA.</t>
  </si>
  <si>
    <t>65 - CONSTRUCCIÓN Y EQUIPAMIENTO DEL  CENTRO DE DIAGNÓSTICO Y ATENCIÓN PRIMARIA II, EN BANÍ,  MUNICIPIO BANI,  PROV.  PERAVIA .</t>
  </si>
  <si>
    <t>66 - AMPLIACIÓN Y REHABILITACION DE 14 PLANTELES ESCOLARES  EN LA PROVINCIA SAN CRISTOBAL</t>
  </si>
  <si>
    <t>65 - CONSTRUCCIÓN LABORATORIO NACIONAL DE TAMIZ NEONATAL Y ALTO RIESGO EN SANTO DOMINGO, DISTRITO NACIONAL</t>
  </si>
  <si>
    <t>72 - CONSTRUCCIÓN DE 1 ESTANCIAS INFANTILES EN LA PROVINCIA DE HATO MAYOR  (FASE 3)</t>
  </si>
  <si>
    <t>11 - CONSTRUCCIÓN DE 17 PLANTELES ESCOLARES EN LA PROVINCIA AZUA</t>
  </si>
  <si>
    <t>50 - CONSTRUCCIÓN  DE 2 ESTANCIAS INFATILES EN LA PROVINCIA DE PERAVIA (FASE 2)</t>
  </si>
  <si>
    <t>36 - CONSTRUCCIÓN CONSTRUCCIÓN DE 2 ESTANCIAS INFANTILES EN LA PROVINCIA SAN JUAN (FASE 2)</t>
  </si>
  <si>
    <t>37 - CONSTRUCCIÓN  DE 5 ESTANCIAS INFANTILES EN LA PROVINCIA DE SAN CRISTOBAL (FASE 2)</t>
  </si>
  <si>
    <t>71 - CONSTRUCCIÓN DE 2 ESTANCIAS INFANTILES EN LA PROVINCIA DE PERAVIA (FASE 3)</t>
  </si>
  <si>
    <t>74 - CONSTRUCCIÓN DE 1 ESTANCIAS INFANTILES EN LA PROVINCIA DE BAHORUCO (FASE 3)</t>
  </si>
  <si>
    <t>79 - CONSTRUCCIÓN DE 1 ESTANCIAS INFANTILES EN LA PROVINCIA DE DUARTE (FASE 3)</t>
  </si>
  <si>
    <t>80 - CONSTRUCCIÓN DE 1 ESTANCIAS INFANTILES EN LA PROVINCIA DE LA VEGA (FASE 3)</t>
  </si>
  <si>
    <t>08 - CONSTRUCCIÓN DE 1 ESTANCIA INFANTIL EN LA PROVINCIA DE EL SEIBO</t>
  </si>
  <si>
    <t>19 - CONSTRUCCIÓN DE 1 ESTANCIA INFANTIL EN LA PROVINCIA DE MONTE PLATA</t>
  </si>
  <si>
    <t>26 - CONSTRUCCIÓN DE 2 ESTANCIAS INFANTILES EN LA PROVINCIA AZUA</t>
  </si>
  <si>
    <t>12 - CONSTRUCCIÓN DE 5 PLANTELES ESCOLARES EN LA PROVINCIA BAHORUCO</t>
  </si>
  <si>
    <t>32 - CONSTRUCCIÓN 1 ESTANCIA INFANTIL EN LA PROVINCIA DE SANCHEZ RAMIREZ</t>
  </si>
  <si>
    <t>63 - CONSTRUCCIÓN  DE 1 ESTANCIA INFANTIL EN LA PROVINCIA DE BAHORUCO (FASE 2)</t>
  </si>
  <si>
    <t>63 - CONSTRUCCIÓN Y EQUIPAMIENTO DEL CENTRO DE DIAGNÓSTICOS Y ATENCIÓN PRIMARIA EN  EL MUNICIPIO DE COTUÍ, PROVINCIA SÁNCHEZ RAMÍREZ.</t>
  </si>
  <si>
    <t>06 - AMPLIACIÓN DE PLANTELES EDUCATIVOS EN LA PROVINCIA DE EL SEIBO (FASE 2)</t>
  </si>
  <si>
    <t>41 - AMPLIACIÓN DE PLANTELES EDUCATIVOS EN LA PROVINCIA DE LA VEGA (Fase 3)</t>
  </si>
  <si>
    <t>65 - AMPLIACIÓN Y REHABILITACION DE 6 PLANTELES ESCOLARES  EN LA PROVINCIA SANCHEZ RAMIREZ</t>
  </si>
  <si>
    <t>16 - CONSTRUCCIÓN DE 5 ESTANCIAS INFANTILES EN LA PROVINCIA SAN JUAN</t>
  </si>
  <si>
    <t>29 - CONSTRUCCIÓN Y EQUIPAMIENTO DEL CENTRO DE DIAGNOSTICOS Y ATENCION PRIMARIA EN EL MUNICIPIO SAN FRANCISCO DE MACORIS, PROVINCIA DUARTE</t>
  </si>
  <si>
    <t>27 - CONSTRUCCIÓN Y EQUIPAMIENTO DEL CENTRO DE DIAGNOSTICOS Y ATENCION PRIMARIA EN EL MUNICIPIO DE PUERTO PLATA, PROVINCIA PUERTO PLATA</t>
  </si>
  <si>
    <t>09 - RECONSTRUCCIÓN TRAMO II DE LA CARRETERA LA CUESTA DEL JOBO - DON JUAN - MATA DE JAGUACEVICOS, PROV. MONTE</t>
  </si>
  <si>
    <t>10 - CONSTRUCCIÓN DE CAPACIDADES Y RESILIENCIA A LOS DESASTRES NATURALES EN EL ÁMBITO DE INFRAESTRUCTURAS VIALES EN LA PROVINCIA SAN JUAN DE LA MAGUANA</t>
  </si>
  <si>
    <t>15 - AMPLIACIÓN DE PLANTELES EDUCATIVOS EN LA PROVINCIA DE SANTIAGO RODRÍGUEZ (FASE 2)</t>
  </si>
  <si>
    <t>09 - CONSTRUCCIÓN DE 1 ESTANCIA INFANTIL EN LA PROVINCIA HERMANAS MIRABAL</t>
  </si>
  <si>
    <t>22 - CONSTRUCCIÓN Y REHABILITACIÓN DE LAS INFRAESTRUCTURAS VINCULADAS AL COMERCIO EN EL CORREDOR NORTE DE LA REPUBLICA DOMINICANA.</t>
  </si>
  <si>
    <t>77 - CONSTRUCCIÓN DE 1 ESTANCIA INFANTIL EN LA PROVINCIA DE ELÍAS PIÑA (FASE 3)</t>
  </si>
  <si>
    <t>28 - CONSTRUCCIÓN Y  EQUIPAMIENTO DEL  CENTRO DE DIAGNÓSTICO Y ATENCIÓN PRIMARIA EN  HATILLO, MUNICIPIO SAN CRISTÓBAL. PROV. SAN CRISTÓBAL</t>
  </si>
  <si>
    <t>35 - CONSTRUCCIÓN MULTIUSO EN EL MUNICIPIO DE SALCEDO PROVINCIA HERMANAS MIRABAL</t>
  </si>
  <si>
    <t>08 - CONSTRUCCIÓN DE CAPACIDADES Y RESILIENCIA A LOS DESASTRES NATURALES EN EL ÁMBITO DE INFRAESTRUCTURAS VIALES EN LA PROVINCIA  SAN CRISTÓBAL</t>
  </si>
  <si>
    <t>75 - CONSTRUCCIÓN DE 11 PLANTELES ESCOLARES EN LA PROVINCIA SANCHEZ RAMIREZ</t>
  </si>
  <si>
    <t>17 - AMPLIACIÓN DE PLANTELES EDUCATIVOS EN LA PROVINCIA DE VALVERDE (FASE 2)</t>
  </si>
  <si>
    <t>10 - CONSTRUCCIÓN Y RECONST. DE LAS CALLES DEL MUNICIPIO DE COMENDADOR Y REHAB. DE LA CARRETERA LAS MATAS-ELÍAS PIÑA, PROV., ELÍAS PIÑA.</t>
  </si>
  <si>
    <t>14 - CONSTRUCCIÓN DE 3 ESTANCIAS INFANTIESL EN LA PROVINCIA DE LA VEGA</t>
  </si>
  <si>
    <t>35 - CONSTRUCCIÓN DE 6 PLANTELES ESCOLARES EN LA PROVINCIA SAN JOSE DE OCOA</t>
  </si>
  <si>
    <t>01 - CONSTRUCCIÓN DE 22 UNIDADES DE ATENCIÓN A VÍCTIMAS DE VIOLENCIA DE GÉNERO, INTRAFAMILIAR Y DELITOS SEXUALES A NIVEL NACIONAL.</t>
  </si>
  <si>
    <t>57 - CONSTRUCCIÓN DEL PUENTE EL LLANO, PROVINCIA ELIAS PIÑA</t>
  </si>
  <si>
    <t>03 - CONSTRUCCIÓN DE CAPACIDADES Y RESILIENCIA A LOS DESASTRES NATURALES EN EL ÁMBITO DE INFRAESTRUCTURAS VIALES EN LA PROVINCIA DE ELÍAS PIÑA.</t>
  </si>
  <si>
    <t>40 - CONSTRUCCIÓN  DE 2  ESTANCIAS INFANTILES EN LA PROVINCIA DUARTE (FASE 2)</t>
  </si>
  <si>
    <t>01 - CONSTRUCCIÓN DE PLANTELES ESCOLARES EN LA PROVINCIA AZUA (FASE 3)</t>
  </si>
  <si>
    <t>55 - AMPLIACIÓN Y REHABILTACION DE 5 PLANTELES ESCOLARES EN LA PROVINCIA INDEPENDENCIA</t>
  </si>
  <si>
    <t>19 - CONSTRUCCIÓN Y EQUIPAMIENTO DEL CENTRO DE DIAGNÓSTICO Y ATENCIÓN PRIMARIA  EN EL MUNICIPIO COMENDADOR, PROVINCIA ELÍAS PIÑA</t>
  </si>
  <si>
    <t>59 - CONSTRUCCIÓN Y EQUIPAMIENTO CENTRO DE DIAGNOSTICO Y ATENCION PRIMARIA EN EL MUNICIPIO SAN FERNANDO DE MONTECRISTI, PROVINCIA MONTE CRISTI</t>
  </si>
  <si>
    <t>27 - CONSTRUCCIÓN DE 7 PLANTELES ESCOLARES EN LA PROVINCIA MONTE PLATA</t>
  </si>
  <si>
    <t>50 - CONSTRUCCIÓN  Y EQUIPAMIENTO DEL CENTRO DE DIAGNÓSTICOS Y ATENCIÓN PRIMARIA EN EL MUNICIPIO FANTINO, PROVINCIA SÁNCHEZ RAMÍREZ.</t>
  </si>
  <si>
    <t>39 - CONSTRUCCIÓN  DE 3 ESTANCIAS INFANTILES EN LA PROVINCIA DE SAN PEDRO DE MACORIS (FASE 2)</t>
  </si>
  <si>
    <t>58 - CONSTRUCCIÓN DE PLANTELES EDUCATIVOS EN LA PROVINCIA SÁNCHEZ RAMÍREZ (FASE 3)</t>
  </si>
  <si>
    <t>51 - CONSTRUCCIÓN DE PLANTELES EDUCATIVOS EN LA PROVINCIA DE SAMANÁ (FASE 2)</t>
  </si>
  <si>
    <t>44 - CONSTRUCCIÓN  2 ESTANCIAS INFANTILES EN LA PROVINCIA DE BARAHONA (FASE 2)</t>
  </si>
  <si>
    <t>73 - CONSTRUCCIÓN DE 3 ESTANCIAS INFANTILES EN LA PROVINCIA DE MONTE PLATA (FASE 3)</t>
  </si>
  <si>
    <t>78 - CONSTRUCCIÓN DE 1 ESTANCIAS INFANTILES EN LA PROVINCIA DE SAN JOSÉ DE OCOA (FASE 3)</t>
  </si>
  <si>
    <t>40 - CONSTRUCCIÓN DE PLANTELES EDUCATIVOS EN LA PROVINCIA DE HERMANAS MIRABAL (FASE 2)</t>
  </si>
  <si>
    <t>56 - CONSTRUCCIÓN DE 1 ESTANCIA INFANTIL EN LA PROVINCIA DE DAJABON (FASE 2)</t>
  </si>
  <si>
    <t>34 - CONSTRUCCIÓN Y EQUIPAMIENTO DEL  CENTRO DE DIAGNÓSTICO  Y ATENCIÓN PRIMARIA EN  LA JOYA, MUNICIPIO SANTIAGO,  PROVINCIA  SANTIAGO</t>
  </si>
  <si>
    <t>16 - CONSTRUCCIÓN DE PLANTELES EDUCATIVOS EN LA PROVINCIA MONSEÑOR NOUEL (Fase 3)</t>
  </si>
  <si>
    <t>47 - AMPLIACIÓN DE PLANTELES EDUCATIVOS EN LA PROVINCIA DE MONSEÑOR NOUEL (Fase 3)</t>
  </si>
  <si>
    <t>43 - CONSTRUCCIÓN Y EQUIPAMIENTO DEL CENTRO DE DIAGNÓSTICO Y ATENCIÓN PRIMARIA EN EL MUNICIPIO CABRERA, PROVINCIA MARÍA TRINIDAD SÁNCHEZ.</t>
  </si>
  <si>
    <t>35 - CONSTRUCCIÓN  DE 8 ESTANCIAS INFANTILES EN LA PROVINCIA SANTIAGO (FASE 2)</t>
  </si>
  <si>
    <t>30 - CONSTRUCCIÓN DE 15 PLANTELES ESCOLARES EN LA PROVINCIA PERAVIA</t>
  </si>
  <si>
    <t>12 - CONSTRUCCIÓN DE CAPACIDADES Y RESILIENCIA A LOS DESASTRES NATURALES EN EL ÁMBITO DE INFRAESTRUCTURAS VIALES EN LA PROVINCIA BARAHONA</t>
  </si>
  <si>
    <t>64 - CONSTRUCCIÓN  DE 10 ESTANCIAS INFANTILES DE LA PROVINCIA DISTRITO NACIONAL (FASE 3)</t>
  </si>
  <si>
    <t>20 - RECONSTRUCCIÓN RED DE CAMINOS VECINALES DE CABRERA, PROV., MARIA TRINIDAD SANCHEZ</t>
  </si>
  <si>
    <t>58 - CONSTRUCCIÓN  DE 1 ESTANCIA INFANTIL EN LA PROVINCIA DE MARIA TRINIDAD SANCHEZ (FASE 2)</t>
  </si>
  <si>
    <t>62 - CONSTRUCCIÓN DE PLANTELES EDUCATIVOS EN LA PROVINCIA VALVERDE (Fase 3)</t>
  </si>
  <si>
    <t>59 - CONSTRUCCIÓN  DE 2 ESTANCIA INFANTIL EN LA PROVINCIA SAMANA (FASE 2)</t>
  </si>
  <si>
    <t>21 - AMPLIACIÓN DE PLANTELES EDUCATIVOS EN LA PROVINCIA DE MARIA TRINIDAD SANCHEZ (FASE 2)</t>
  </si>
  <si>
    <t>37 - CONSTRUCCIÓN Y EQUIPAMIENTO CENTRO DE DIAGNOSTICO Y ATENCION PRIMARIA EN RIO ARRIBA, MUNICIPIO BANI, PROVINCIA PERAVIA</t>
  </si>
  <si>
    <t>02 - AMPLIACIÓN DE PLANTELES EDUCATIVOS EN LA PROVINCIA DE BAHORUCO (FASE 2)</t>
  </si>
  <si>
    <t>63 - AMPLIACIÓN Y REHABILITACION DE 15 PLANTELES ESCOLARES  EN LA PROVINCIA PUERTO PLATA</t>
  </si>
  <si>
    <t>51 - AMPLIACIÓN Y REHABILITACION DE 12 PLANTELES ESCOLARES  EN LA PROVINCIA ELIAS PIÑA</t>
  </si>
  <si>
    <t>47 - CONSTRUCCIÓN  DE PLANTELES EDUCATIVOS EN LA PROVINCIA DE MONTE CRISTI (FASE 2)</t>
  </si>
  <si>
    <t>27 - AMPLIACIÓN DE PLANTELES EDUCATIVOS EN LA PROVINCIA DE PUERTO PLATA (FASE 2)</t>
  </si>
  <si>
    <t>66 - CONSTRUCCIÓN DE 7 ESTANCIAS INFANTILES EN LA PROVINCIA DE SANTIAGO (FASE 3)</t>
  </si>
  <si>
    <t>77 - AMPLIACIÓN  Y REHABILITACION DE 18 PLANTELES ESCOLARES EN LA PROVINCIA BARAHONA</t>
  </si>
  <si>
    <t>52 - CONSTRUCCIÓN Y EQUIPAMIENTO DEL CENTRO DE DIAGNÓSTICOS Y ATENCIÓN PRIMARIA MUNICIPIO LAS MATAS DE FARFÁN, PROVINCIA SAN JUAN DE LA MAGUANA</t>
  </si>
  <si>
    <t>11 - CONSTRUCCIÓN DE PLANTELES EDUCATIVOS EN LA PROVINCIA HERMANAS MIRABAL (Fase 3)</t>
  </si>
  <si>
    <t>19 - CONSTRUCCIÓN DE 5 PLANTELES ESCOLARES EN LA PROVINCIA HATO MAYOR</t>
  </si>
  <si>
    <t>23 - CONSTRUCCIÓN DE 12 PLANTELES ESCOLARES EN LA PROVINCIA LA ALTAGRACIA</t>
  </si>
  <si>
    <t>21 - REMODELACIÓN CAMPAMENTO DUARTE - UNIVERSIDAD POLICIA NACIONAL, DISTRITO NACIONAL</t>
  </si>
  <si>
    <t>18 - CONSTRUCCIÓN DE 11 PLANTELES ESCOLARES EN LA PROVINCIA HERMANAS MIRABAL</t>
  </si>
  <si>
    <t>24 - CONSTRUCCIÓN DE 1 ESTANCIA INFANTIL EN LA PROVINCIA DE PEDERNALES</t>
  </si>
  <si>
    <t>35 - CONSTRUCCIÓN DE PLANTELES EDUCATIVOS EN LA PROVINCIA DE DISTRITO NACIONAL (FASE 2)</t>
  </si>
  <si>
    <t>59 - CONSTRUCCIÓN DE PLANTELES EDUCATIVOS EN LA PROVINCIA SANTIAGO RODRÍGUEZ (Fase 3)</t>
  </si>
  <si>
    <t>58 - CONSTRUCCIÓN Y EQUIPAMIENTO DEL CENTRO DE DIAGNÓSTICO Y ATENCIÓN PRIMARIA EN EL MUNICIPIO DE JARABACOA, PROVINCIA LA VEGA.</t>
  </si>
  <si>
    <t>48 - AMPLIACIÓN Y REHABILITACION DE 4 PLANTELES ESCOLARES EN EL DISTRITO NACIONAL</t>
  </si>
  <si>
    <t>17 - CONSTRUCCIÓN DE 5 ESTANCIAS INFANTILES EN LA PROVINCIA DE SAN CRISTOBAL</t>
  </si>
  <si>
    <t>57 - CONSTRUCCIÓN Y EQUIPAMIENTO CENTRO DE DIAGNOSTICO Y ATENCION PRIMARIA EN EL DISTRITO MUNICIPAL VILLA CENTRAL, MUNICIPIO BARAHONA, PROVINCIA BARAHONA</t>
  </si>
  <si>
    <t>54 - AMPLIACIÓN DE PLANTELES EDUCATIVOS EN LA PROVINCIA SANTO DOMINGO (Fase 3)</t>
  </si>
  <si>
    <t>31 - CONSTRUCCIÓN Y EQUIPAMIENTO DEL  CENTRO DE DIAGNÓSTICO Y ATENCIÓN PRIMARIA EN  EL DISTRITO MUNICIPAL HATO DEL YAQUE, MUNICIPIO SANTIAGO.  PROV. SANTIAGO.</t>
  </si>
  <si>
    <t>38 - CONSTRUCCIÓN DE  3 ESTANCIAS INFANTILES EN LA PROVINCIA DE LA ROMANA (FASE 2)</t>
  </si>
  <si>
    <t>56 - CONSTRUCCIÓN Y EQUIPAMIENTO DEL CENTRO DE DIAGNÓSTICO Y ATENCIÓN PRIMARIA EN EL MUNICIPIO MAO, PROVINCIA VALVERDE</t>
  </si>
  <si>
    <t>93 - RECONSTRUCCIÓN HOSPITAL TEOFILO HERNANDEZ, EL SEIBO</t>
  </si>
  <si>
    <t>20 - CONSTRUCCIÓN DE 3 PLANTELES ESCOLARES EN LA PROVINCIA INDEPENDENCIA</t>
  </si>
  <si>
    <t>01 - NORMALIZACIÓN DEL SISTEMA DE EMISIÓN DE PASAPORTES ELECTRÓNICOS EN LA REPUBLICA DOMINICANA</t>
  </si>
  <si>
    <t>68 - AMPLIACIÓN Y REHABILITACION DE 16 PLANTELES ESCOLARES EN LA PROVINCIA SAN JUAN</t>
  </si>
  <si>
    <t>29 - CONSTRUCCIÓN DE 3 PLANTELES ESCOLARES EN LA PROVINCIA PEDERNALES</t>
  </si>
  <si>
    <t>78 - CONSTRUCCIÓN DE 8 PLANTELES ESCOLARES EN LA PROVINCIA DUARTE</t>
  </si>
  <si>
    <t>03 - CONSTRUCCIÓN 2 ESTANCIAS INFANTILES EN LA PROVINCIA DE BARAHONA</t>
  </si>
  <si>
    <t>16 - AMPLIACIÓN DE PLANTELES EDUCATIVOS EN LA PROVINCIA DE SANTO DOMINGO (FASE 2)</t>
  </si>
  <si>
    <t>57 - CONSTRUCCIÓN DE PLANTELES EDUCATIVOS EN LA PROVINCIA DE SANCHEZ RAMÍREZ (FASE 2)</t>
  </si>
  <si>
    <t>40 - CONSTRUCCIÓN DE 13 PLANTELES ESCOLARES EN LA PROVINCIA VALVERDE</t>
  </si>
  <si>
    <t>32 - CONSTRUCCIÓN Y EQUIPAMIENTO DEL  CENTRO DE DIAGNÓSTICO Y ATENCIÓN PRIMARIA EN  EL MUNICIPIO HATO MAYOR.  PROV. HATO MAYOR</t>
  </si>
  <si>
    <t>21 - CONSTRUCCIÓN Y EQUIPAMIENTO DEL  CENTRO DE DIAGNÓSTICOS Y ATENCIÓN PRIMARIA EN  EL MUNICIPIO EL SEYBO.  PROV. EL SEYBO.</t>
  </si>
  <si>
    <t>45 - CONSTRUCCIÓN DE 2 ESTANCIAS INFANTILES EN LA PROVINCIA AZUA (FASE 2)</t>
  </si>
  <si>
    <t>01 - NORMALIZACIÓN Y MODERNIZACION DEL SISTEMA NACIONAL PARA CONTROL MIGRATORIO EN LA REPUBLICA DOMINICANA</t>
  </si>
  <si>
    <t>62 - CONSTRUCCIÓN Y EQUIPAMIENTO DEL CENTRO DE DIAGNÓSTICOS Y ATENCIÓN PRIMARIA EN EL MUNICIPIO VILLA JARAGUA, PROVINCIA BAHORUCO.</t>
  </si>
  <si>
    <t>20 - CONSTRUCCIÓN DE PLANTELES EDUCATIVOS EN LA PROVINCIA PUERTO PLATA (Fase 3)</t>
  </si>
  <si>
    <t>20 - CONSTRUCCIÓN Y EQUIPAMIENTO DEL CENTRO DE DIAGNOSTICO Y ATENCION PRIMARIA EN EL MUNICIPIO HAINA, PROVINCIA SAN CRISTOBAL</t>
  </si>
  <si>
    <t>70 - AMPLIACIÓN  Y REHABILITACION DE 12 PLANTELES ESCOLARES EN LA PROVINCIA SANTIAGO</t>
  </si>
  <si>
    <t>11 - CONSTRUCCIÓN DE 4 ESTANCIAS INFANTILES EN LA PROVINCIA DE LA ALTAGRACIA</t>
  </si>
  <si>
    <t>30 - CONSTRUCCIÓN DE 2 ESTANCIAS INFANTILES EN LA PROVINCIA DE VALVERDE</t>
  </si>
  <si>
    <t>58 - CONSTRUCCIÓN DE PLANTELES EDUCATIVOS EN LA PROVINCIA DE SANTIAGO RODRÍGUEZ (FASE 2)</t>
  </si>
  <si>
    <t>74 - CONSTRUCCIÓN DE 11 PLANTELES ESCOLARES EN LA PROVINCIA BARAHONA</t>
  </si>
  <si>
    <t>53 - CONSTRUCCIÓN Y EQUIPAMIENTO CENTRO DE DIAGNOSTICO Y ATENCION PRIMARIA EN EL MUNICIPIO VALLEJUELO, PROVINCIA SAN JUAN DE LA MAGUANA</t>
  </si>
  <si>
    <t>41 - AMPLIACIÓN Y REHABILITACION DE 17 PLANTELES ESCOLARES EN LA PROVINCIA AZUA</t>
  </si>
  <si>
    <t>66 - CONSTRUCCIÓN Y EQUIPAMIENTO DEL  CENTRO DE DIAGNÓSTICOS Y ATENCIÓN PRIMARIA EN  EL MIRADOR DEL ESTE. MUNICIPIO SANTO DOMINGO ESTE. PROV. SANTO DOMINGO</t>
  </si>
  <si>
    <t>44 - CONSTRUCCIÓN DE 10 PLANTELES ESCOLARES EN LA PROVINCIA LA ROMANA</t>
  </si>
  <si>
    <t>24 - CONSTRUCCIÓN DE 12 PLANTELES ESCOLARES EN LA PROVINCIA MARIA TRINIDAD SANCHEZ</t>
  </si>
  <si>
    <t>57 - AMPLIACIÓN Y REHABILITACION DE 22 PLANTELES ECOLARES EN LA PROVINCIA DE LA VEGA</t>
  </si>
  <si>
    <t>49 - CONSTRUCCIÓN DE PLANTELES EDUCATIVOS EN LA PROVINCIA DE PERAVIA (FASE 2)</t>
  </si>
  <si>
    <t>34 - CONSTRUCCIÓN DE 18 PLANTELES ESCOLARES EN LA PROVINCIA SAN JUAN</t>
  </si>
  <si>
    <t>08 - HABILITACIÓN DE LA INDUSTRIA DEL BAMBÚ EN LA REPÚBLICA DOMINICANA</t>
  </si>
  <si>
    <t>64 - CONSTRUCCIÓN Y EQUIPAMIENTO DEL  CENTRO DE DIAGNÓSTICOYATENCIÓN PRIMARIA EN BANÍ,  MUNICIPIO BANI,  PROV.  PERAVIA .</t>
  </si>
  <si>
    <t>06 - CONSTRUCCIÓN DE PLANTELES EDUCATIVOS EN LA PROVINCIA DUARTE (Fase 3)</t>
  </si>
  <si>
    <t>13 - AMPLIACIÓN Y REHABILITACION DE 12 PLANTELES ESCOLARES EN LA PROVINCIA DAJABON</t>
  </si>
  <si>
    <t>46 - MEJORAMIENTO DE LA INFRAESTRUCTURA VIAL EN LA PROVINCIA VALVERDE</t>
  </si>
  <si>
    <t>15 - CONSTRUCCIÓN DE PLANTELES EDUCATIVOS EN LA PROVINCIA MARIA TRINIDAD SÁNCHEZ (Fase 3 )</t>
  </si>
  <si>
    <t>08 - CONSTRUCCIÓN DE PLANTELES EDUCATIVOS EN LA PROVINCIA ELÍAS PIÑA (Fase 3)</t>
  </si>
  <si>
    <t>28 - REMODELACIÓN DE LA CIUDAD ESPERANZA DE LOS BARRANCONES, PROVINCIA BARAHONA</t>
  </si>
  <si>
    <t>05 - CONSTRUCCIÓN DE 4 ESTANCIAS INFANTILES EN LA PROVINCIA DUARTE</t>
  </si>
  <si>
    <t>42 - AMPLIACIÓN Y REHABILITACION DE 8 PLANTELES ESCOLARES EN LA PROVINCIAHATO MAYOR</t>
  </si>
  <si>
    <t>32 - CONSTRUCCIÓN DE 12 PLANTELES ESCOLARES EN LA PROVINCIA SAMANA</t>
  </si>
  <si>
    <t>04 - CONSTRUCCIÓN DE 14 ESTANCIAS INFANTILES DE LA PROVINCIA DISTRITO NACIONAL</t>
  </si>
  <si>
    <t>29 - CONSTRUCCIÓN DE 10 ESTANCIAS INFANTILES EN LA PROVINCIA SANTIAGO</t>
  </si>
  <si>
    <t>53 - CONSTRUCCIÓN DE PLANTELES EDUCATIVOS EN LA PROVINCIA DE SAN JOSÉ DE OCOA (FASE 2)</t>
  </si>
  <si>
    <t>61 - MEJORAMIENTO DE LA INFRAESTRUCTURA VIAL EN LA PROVINCIA MONTECRISTI</t>
  </si>
  <si>
    <t>83 - REMODELACIÓN HOSPITAL DE LA PROVINCIA MARÍA TRINIDAD SÁNCHEZ</t>
  </si>
  <si>
    <t>10 - CONSTRUCCIÓN DE PLANTELES EDUCATIVOS EN LA PROVINCIA HATO MAYOR (Fase 3)</t>
  </si>
  <si>
    <t>60 - AMPLIACIÓN Y REHABILITACION DE 15 PLANTELES ESCOLARES  EN LA PROVINCIA MONTE PLATA</t>
  </si>
  <si>
    <t>54 - AMPLIACIÓN Y REHABILITACION DE 17 PLANTELES ESCOLARES EN LA PROVINCIA HERMANAS MIRABAL</t>
  </si>
  <si>
    <t>29 - AMPLIACIÓN DE PLANTELES EDUCATIVOS EN LA PROVINCIA DE SAN CRISTÓBAL (FASE 2)</t>
  </si>
  <si>
    <t>84 - AMPLIACIÓN DEL PLANTEL EDUCATIVO INSTITUTO POLITÉCNICO LOYOLA, EN LA PROVINCIA SAN CRISTÓBAL</t>
  </si>
  <si>
    <t>26 - CONSTRUCCIÓN DE 9 PLANTELES ESCOLARES EN LA PROVINCIA MONTECRISTI</t>
  </si>
  <si>
    <t>17 - CONSTRUCCIÓN DE PLANTELES EDUCATIVOS EN LA PROVINCIA MONTE CRISTI (Fase 3)</t>
  </si>
  <si>
    <t>04 - CONSTRUCCIÓN DEL CENTRO DE CORRECCION Y REHABILITACIÓN DEL MUNICIPIO DE PEDRO CORTO DE LA PROVINCIA DE SAN JUAN MAGUANA</t>
  </si>
  <si>
    <t>21 - AMPLIACIÓN Y REHABILITACION DE 10 PLANTELES ESCOLARES EN LA PROVINCIA LA ALTAGRACIA</t>
  </si>
  <si>
    <t>39 - CONSTRUCCIÓN DE PLANTELES EDUCATIVOS EN LA PROVINCIA DE HATO MAYOR (FASE 2)</t>
  </si>
  <si>
    <t>85 - AMPLIACIÓN DEL INSTITUTO PREPARATORIO DE MENORES SC REFOR, PROVINCIA DE SAN CRISTÓBAL.</t>
  </si>
  <si>
    <t>40 - CONSTRUCCIÓN CORREDOR DUARTE II (SOLUCIÓN AV. REPÚBLICA DE COLOMBIA), SANTO DOMINGO</t>
  </si>
  <si>
    <t>38 - CONSTRUCCIÓN DE PLANTELES EDUCATIVOS EN LA PROVINCIA DE ELIAS PIÑA (FASE 2)</t>
  </si>
  <si>
    <t>61 - CONSTRUCCIÓN HOSPITAL LAS TERRENAS, PROVINCIA SAMANÁ</t>
  </si>
  <si>
    <t>17 - CONSTRUCCIÓN DE 15 PLANTELES ESCOLARES EN LA PROVINCIA ESPAILLAT</t>
  </si>
  <si>
    <t>41 - CONSTRUCCIÓN DE PLANTELES EDUCATIVOS EN LA PROVINCIA DE INDEPENDENCIA (FASE 2)</t>
  </si>
  <si>
    <t>69 - AMPLIACIÓN Y REHABILITACION DE 16 PLANTELES ESCOLARES EN LA PROVINCIA SAN PEDRO DE MACORIS.</t>
  </si>
  <si>
    <t>43 - CONSTRUCCIÓN  DE 3 ESTANCIAS INFANTIESL EN LA PROVINCIA DE LA VEGA (FASE 2)</t>
  </si>
  <si>
    <t>80 - REPARACIÓN HOSPITAL DE LA PROVINCIA DAJABÓN</t>
  </si>
  <si>
    <t>36 - CONSTRUCCIÓN DE 16 PLANTELES ESCOLARES EN LA PROVINCIA SAN PEDRO DE MACORIS</t>
  </si>
  <si>
    <t>23 - CONSTRUCCIÓN DE PLANTEL EDUCATIVO EN LA PROVINCIA SAN JOSÉ DE OCOA (FASE 3)</t>
  </si>
  <si>
    <t>03 - CONSTRUCCIÓN DE PLANTELES EDUCATIVOS EN LA PROVINCIA BARAHONA (Fase 3)</t>
  </si>
  <si>
    <t>59 - AMPLIACIÓN Y REHABILITACION DE 19 PLANTELES ESCOLARES EN LA PROVINCIA MONTECRISTI</t>
  </si>
  <si>
    <t>47 - CONSTRUCCIÓN DE 3 PLANTELES ESCOLARES EN LA PROVINCIA DAJABON</t>
  </si>
  <si>
    <t>03 - AMPLIACIÓN DEL HOSPITAL DR. MARCELINO VELEZ SANTANA, EN HERRERA</t>
  </si>
  <si>
    <t>23 - CONSTRUCCIÓN DE 4 ESTANCIAS INFANTILES EN LA PROVINCIA DE SAN PEDRO DE MACORIS</t>
  </si>
  <si>
    <t>34 - CONSTRUCCIÓN DE PLANTELES EDUCATIVOS EN LA PROVINCIA DE DAJABÓN (FASE 2)</t>
  </si>
  <si>
    <t>36 - CONSTRUCCIÓN  DE PLANTELES EDUCATIVOS EN LA PROVINCIA DE DUARTE (FASE 2)</t>
  </si>
  <si>
    <t>31 - CONSTRUCCIÓN DE PLANTELES EDUCATIVOS EN LA PROVINCIA DE AZUA (FASE 2)</t>
  </si>
  <si>
    <t>67 - CONSTRUCCIÓN DE 13 ESTANCIAS INFANTILES EN LA PROVINCIA SANTO DOMINGO (FASE 3)</t>
  </si>
  <si>
    <t>10 - CONSTRUCCIÓN 4 ESTANCIAS INFANTILES EN LA PROVINCIA DE LA ROMANA</t>
  </si>
  <si>
    <t>99 - REPARACIÓN HOSPITAL DE LA PROVINCIA DE MONTECRISTI</t>
  </si>
  <si>
    <t>61 - CONSTRUCCIÓN DE PLANTELES EDUCATIVOS EN LA PROVINCIA DE EL SEIBO (FASE 2)</t>
  </si>
  <si>
    <t>00 - APOYO  AL SECTOR  ARTESANAL EN LA REGIÓN DE ENRIQUILLO (SUROESTE RD FASE 1).</t>
  </si>
  <si>
    <t>21 - CONSTRUCCIÓN DE PLANTELES EDUCATIVOS EN LA PROVINCIA SAMANÁ (Fase 3)</t>
  </si>
  <si>
    <t>55 - MEJORAMIENTO  DE LA INFRAESTRUCTURA VIAL EN LA PROVINCIA SAN JOSÉ DE OCOA</t>
  </si>
  <si>
    <t>45 - CONSTRUCCIÓN DE PLANTELES EDUCATIVOS EN LA PROVINCIA DE MARIA TRINIDAD SANCHEZ (FASE 2)</t>
  </si>
  <si>
    <t>07 - CONSTRUCCIÓN DE PLANTELES EDUCATIVOS EN LA PROVINCIA EL SEIBO (Fase 3)</t>
  </si>
  <si>
    <t>56 - CONSTRUCCIÓN DE PLANTELES EDUCATIVOS EN LA PROVINCIA SAN JUAN (Fase 3)</t>
  </si>
  <si>
    <t>10 - CONSTRUCCIÓN DE LA INTERCONEXION CARRETERA ZONA FRANCA GUERRA Y NUEVA AUTOPISTA DEL NORDESTE</t>
  </si>
  <si>
    <t>32 - CONSTRUCCIÓN DE PLANTELES EDUCATIVOS EN LA PROVINCIA DE BAHORUCO (FASE 2)</t>
  </si>
  <si>
    <t>59 - MEJORAMIENTO DE LA INFRAESTRUCTURA VIAL EN LA PROVINCIA ELIAS PIÑA</t>
  </si>
  <si>
    <t>83 - CONSTRUCCIÓN DE PROLONGACIÓN CIRCUNVALACIÓN NORTE, PROVINCIA SANTIAGO</t>
  </si>
  <si>
    <t>16 - RECONSTRUCCIÓN CARRETERA CRUCE 15 DE AZUA ENTRADA BARAHONA PROVINCIAS AZUA, BAHORUCO Y BARAHONA</t>
  </si>
  <si>
    <t>28 - CONSTRUCCIÓN DE 5 PLANTELES ESCOLARES EN LA PROVINCIA ELIAS PIÑA</t>
  </si>
  <si>
    <t>70 - CONSTRUCCIÓN  HOSPITAL REGIONAL EN SAN FRANCISCO DE MACORIS, PROV. DUARTE</t>
  </si>
  <si>
    <t>05 - CONSTRUCCIÓN DE CAPACIDADES Y RESILIENCIA A LOS DESASTRES NATURALES EN EL ÁMBITO DE INFRAESTRUCTURAS VIALES EN LA PROVINCIA MONTE PLATA.</t>
  </si>
  <si>
    <t>53 - MEJORAMIENTO DE LA INFRAESTRUCTURA VIAL EN EL DISTRITO NACIONAL</t>
  </si>
  <si>
    <t>05 - CONSTRUCCIÓN CENTRO MODELO DE PRESTACIÓN DE SERVICIOS PARA MUJERES (CIUDAD MUJER)</t>
  </si>
  <si>
    <t>31 - CONSTRUCCIÓN DE 18 ESTANCIAS INFANTILES EN LA PROVINCIA SANTO DOMINGO</t>
  </si>
  <si>
    <t>31 - CONSTRUCCIÓN DE 18 PLANTELES ESCOLARES EN LA PROVINCIA PUERTO PLATA</t>
  </si>
  <si>
    <t>54 - CONSTRUCCIÓN DE PLANTELES EDUCATIVOS EN LA PROVINCIA DE SAN JUAN (FASE 2)</t>
  </si>
  <si>
    <t>01 - MEJORAMIENTO DE LA SANIDAD E INOCUIDAD AGROALIMENTARIA EN LA REPUBLICA DOMINICANA (PATCA III)</t>
  </si>
  <si>
    <t>50 - AMPLIACIÓN  Y REHABILITACION DE 29 PLANTELES ESCOLARES EN LA PROVINCIA DUARTE</t>
  </si>
  <si>
    <t>72 - AMPLIACIÓN Y REHABILITACION DE 28 PLANTELES ESCOLARES EN LA PROVINCIA SANTO DOMINGO</t>
  </si>
  <si>
    <t>68 - CONSTRUCCIÓN CENTRO DE ATENCION INTEGRAL PARA LA DISCAPACIDAD -CAID- SANTO DOMINGO ESTE.</t>
  </si>
  <si>
    <t>40 - AMPLIACIÓN DE LAS VIAS DE ACCESO DE LA ENTRADA A HIGUEY, PROVINCIA LA ALTAGRACIA</t>
  </si>
  <si>
    <t>28 - CONSTRUCCIÓN DE LA CIRCUNVALACION DE AZUA 1RA. ETAPA, EN LA PROVINCIA AZUA</t>
  </si>
  <si>
    <t>64 - RECONSTRUCCIÓN DE LA CAPA DE RODADURA DE LA AUTOPISTA JUAN PABLO DUARTE</t>
  </si>
  <si>
    <t>57 - MEJORAMIENTO DE LA INFRAESTRUCTURA VIAL EN LA PROVINCIA MONSEÑOR NOUEL</t>
  </si>
  <si>
    <t>52 - MEJORAMIENTO DE LA INFRAESTRUCTURA VIAL EN LA PROVINCIA SAN JUAN</t>
  </si>
  <si>
    <t>05 - CONSTRUCCIÓN DE PLANTELES EDUCATIVOS EN LA PROVINCIA DISTRITO NACIONAL (Fase 3)</t>
  </si>
  <si>
    <t>00 - DIAGNOSTICO Y RACIONALIDAD DEL GASTO DE LA FUNCIÓN PÚBLICA EN LA REPÚBLICA DOMINICANA.</t>
  </si>
  <si>
    <t>72 - REMODELACIÓN DE LOS HOSPITALES DE LA PROVINCIA DE DUARTE</t>
  </si>
  <si>
    <t>13 - CONSTRUCCIÓN Y DISEÑO DE LAS NUEVAS INSTALACIONES DE LA BASE NAVAL MARINA DE GUERRA, DISTRITO NACIONAL</t>
  </si>
  <si>
    <t>48 - CONSTRUCCIÓN DE PLANTELES EDUCATIVOS EN LA PROVINCIA DE MONTE PLATA (FASE 2)</t>
  </si>
  <si>
    <t>66 - CONSTRUCCIÓN  Y RECUNSTRUCCIÓN DE VIVIENDAS Y EDIFICACIONES PÚBLICAS A NIVEL NACIONAL</t>
  </si>
  <si>
    <t>77 - REPARACIÓN HOSPITAL DE LA PROVINCIA BAHORUCO</t>
  </si>
  <si>
    <t>07 - CONSTRUCCIÓN DE CAPACIDADES Y RESILIENCIA A LOS DESASTRES NATURALES EN EL ÁMBITO DE INFRAESTRUCTURAS VIALES EN LA PROVINCIA DE PEDERNALES.</t>
  </si>
  <si>
    <t>00 - FORTALECIMIENTO DE LOS SERVICIOS INTERMEDIACIÓN DE EMPLEO INCLUSIVOS DEL MINISTERIO DE TRABAJO EN EL DISTRITO NACIONAL,</t>
  </si>
  <si>
    <t>12 - CONSTRUCCIÓN DE PLANTELES EDUCATIVOS EN LA PROVINCIA LA ALTAGRACIA (Fase 3)</t>
  </si>
  <si>
    <t>22 - CONSTRUCCIÓN DE 35 PLANTELES ESCOLARES EN LA PROVINCIA LA VEGA</t>
  </si>
  <si>
    <t>02 - CONSTRUCCIÓN DE PLANTELES EDUCATIVOS EN LA PROVINCIA BAHORUCO (Fase 3)</t>
  </si>
  <si>
    <t>18 - CONSTRUCCIÓN DE PLANTELES EDUCATIVOS EN LA PROVINCIA MONTE PLATA (Fase 3)</t>
  </si>
  <si>
    <t>33 - CONSTRUCCIÓN DE 43 PLANTELES ESCOLARES EN LA PROVINCIA SAN CRISTOBAL</t>
  </si>
  <si>
    <t>46 - CONSTRUCCIÓN DE PLANTELES EDUCATIVOS EN LA PROVINCIA DE MONSEÑOR NOUEL (FASE 2)</t>
  </si>
  <si>
    <t>48 - RECONSTRUCCIÓN CARRETERA SALIDA BANI-CRUCE 15 DE AZUA, PROVINCIAS PERAVIA Y AZUA</t>
  </si>
  <si>
    <t>78 - REPARACIÓN DE LOS HOSPITALES DE LA PROVINCIA SAN JUAN DE LA MAGUANA</t>
  </si>
  <si>
    <t>60 - MEJORAMIENTO DE LA  INFRAESTRUCTURA VIAL EN LA PROVINCIA HATO MAYOR</t>
  </si>
  <si>
    <t>55 - CONSTRUCCIÓN DEL PUENTE LA MATA - COTUI, PROVINCIA SÁNCHEZ RAMIREZ</t>
  </si>
  <si>
    <t>91 - REPARACIÓN HOSPITAL DE LA PROVINCIA SANTIAGO RODRÍGUEZ</t>
  </si>
  <si>
    <t>86 - REPARACIÓN DE LOS HOSPITALES DE LA PROVINCIA VALVERDE</t>
  </si>
  <si>
    <t>42 - MEJORAMIENTO DE LA INFRAESTRUCTURA VIAL EN LA PROVINCIA SAN CRISTÓBAL</t>
  </si>
  <si>
    <t>42 - CONSTRUCCIÓN DE PLANTELES EDUCATIVOS EN LA PROVINCIA DE LA ALTAGRACIA (FASE 2)</t>
  </si>
  <si>
    <t>63 - CONSTRUCCIÓN EDIFICIO PARA EL SISTEMA NACIONAL DE ATENCIÓN A EMERGENCIAS Y SEGURIDAD 911 EN LA CIUDAD DE SANTIAGO.</t>
  </si>
  <si>
    <t>50 - CONSTRUCCIÓN DE PLANTELES EDUCATIVOS EN LA PROVINCIA DE PUERTO PLATA (FASE 2)</t>
  </si>
  <si>
    <t>38 - CONSTRUCCIÓN DE 46 PLANTELES ESCOLARES EN LA PROVINCIA SANTIAGO</t>
  </si>
  <si>
    <t>32 - RECONSTRUCCIÓN CARRETERA HATO MAYOR - EL PUERTO, PROVINCIA HATO MAYOR</t>
  </si>
  <si>
    <t>15 - CONSTRUCCIÓN CENTRO COMPRENSIVO DE CANCER ROSA EMILIA DE TAVAREZ (2DA FASE), DISTRITO NACIONAL</t>
  </si>
  <si>
    <t>19 - CONSTRUCCIÓN DE PLANTELES EDUCATIVOS EN LA PROVINCIA PERAVIA (Fase 3)</t>
  </si>
  <si>
    <t>01 - HABILITACIÓN DEL SISTEMA NACIONAL DE COMPRAS PÚBLICAS DE LA REPÚBLICA DOMINICANA</t>
  </si>
  <si>
    <t>33 - CONSTRUCCIÓN DE PLANTELES EDUCATIVOS EN LA PROVINCIA DE BARAHONA (FASE 2)</t>
  </si>
  <si>
    <t>49 - CONSTRUCCIÓN DE 26 PLANTELES ESCOLARES EN EL DISTRITO NACIONAL</t>
  </si>
  <si>
    <t>73 - REPARACIÓN HOSPITAL EN LA PROVINCIA SAN PEDRO DE MACORÍS</t>
  </si>
  <si>
    <t>16 - CONSTRUCCIÓN SISTEMAS DE PRODUCCION PARA LA RECONVERSION AGRICOLA DE SAN JUAN DE LA MAGUANA</t>
  </si>
  <si>
    <t>74 - REPARACIÓN DE LOS HOSPITALES DE LA PROVINCIA SANTIAGO DE LOS CABALLEROS</t>
  </si>
  <si>
    <t>97 - CONSTRUCCIÓN SUBCENTRO HOSPITALARIO DE MANZANILLO, PROV. MONTE CRISTI</t>
  </si>
  <si>
    <t>44 - CONSTRUCCIÓN DE PLANTELES EDUCATIVOS EN LA PROVINCIA DE LA VEGA (FASE 2)</t>
  </si>
  <si>
    <t>34 - CONSTRUCCIÓN DE 36 ESTANCIAS INFANTILES EN LA PROVINCIA SANTO DOMINGO (FASE 2)</t>
  </si>
  <si>
    <t>37 - CONSTRUCCIÓN DE PLANTELES EDUCATIVOS EN LA PROVINCIA DE ESPAILLAT (FASE 2)</t>
  </si>
  <si>
    <t>43 - MEJORAMIENTO DE LA INFRAESTRUCTURA VIAL EN LA PROVINCIA SAN PEDRO DE MACORIS</t>
  </si>
  <si>
    <t>55 - CONSTRUCCIÓN DE PLANTELES EDUCATIVOS EN LA PROVINCIA DE SAN PEDRO DE MACORÍS (FASE 2)</t>
  </si>
  <si>
    <t>09 - CONSTRUCCIÓN DE PLANTELES EDUCATIVOS EN LA PROVINCIA ESPAILLAT (Fase 3)</t>
  </si>
  <si>
    <t>43 - CONSTRUCCIÓN DE PLANTELES EDUCATIVOS EN LA PROVINCIA DE LA ROMANA (FASE 2)</t>
  </si>
  <si>
    <t>82 - REPARACIÓN HOSPITALES DE LA PROVINCIA ESPAILLAT</t>
  </si>
  <si>
    <t>57 - CONSTRUCCIÓN DE PLANTELES EDUCATIVOS EN LA PROVINCIA SAN PEDRO DE MACORÍS (FASE 3)</t>
  </si>
  <si>
    <t>28 - CONSTRUCCIÓN CARRETERA TURISTICA GREGORIO LUPERÓN, PROVINCIA PUERTO PLATA</t>
  </si>
  <si>
    <t>13 - CONSTRUCCIÓN DE PLANTELES EDUCATIVOS EN LA PROVINCIA LA ROMANA (Fase 3)</t>
  </si>
  <si>
    <t>45 - MEJORAMIENTO DE LA INFRAESTRUCTURA VIAL EN LA PROVINCIA MONTE PLATA</t>
  </si>
  <si>
    <t>90 - REPARACIÓN HOSPITALES DE LA PROVINCIA LA ALTAGRACIA</t>
  </si>
  <si>
    <t>71 - REPARACIÓN DE LOS HOSPITALES DE LA PROVINCIA SAMANÁ</t>
  </si>
  <si>
    <t>20 - NORMALIZACIÓN SEMAFORIZACION MODERNA Y CONTROLES DIGITALES DE VIA</t>
  </si>
  <si>
    <t>60 - CONSTRUCCIÓN DE PLANTELES EDUCATIVOS EN LA PROVINCIA DE VALVERDE (FASE 2)</t>
  </si>
  <si>
    <t>54 - MEJORAMIENTO DE LA INFRAESTRUCTURA VIAL EN LA PROVINCIA LA ALTAGRACIA</t>
  </si>
  <si>
    <t>14 - CONSTRUCCIÓN DE PLANTELES EDUCATIVOS EN LA PROVINCIA LA VEGA (Fase 3)</t>
  </si>
  <si>
    <t>84 - REPARACIÓN DE LOS HOSPITALES DE LA PROVINCIA ELIAS PIÑA</t>
  </si>
  <si>
    <t>48 - MEJORAMIENTO DE LA INFRAESTRUCTURA VIAL EN LA PROVINCIA DUARTE</t>
  </si>
  <si>
    <t>40 - RECONSTRUCCIÓN CARRETERA CRUCE DE OCOA - SAN JOSE DE OCOA Y PUENTE SABANA LARGA (TRAMO ARRIBA - NIZAO - SABANA LARGA)</t>
  </si>
  <si>
    <t>22 - CONSTRUCCIÓN DE PLANTELES EDUCATIVOS EN LA PROVINCIA SAN CRISTÓBAL (Fase 3)</t>
  </si>
  <si>
    <t>56 - MEJORAMIENTO DE LA INFRAESTRUCTURA VIAL EN LA PROVINCIA PEDERNALES</t>
  </si>
  <si>
    <t>62 - MEJORAMIENTO DE LA INFRAESTRUCTURA VIAL EN LA PROVINCIA SÁNCHEZ RAMÍREZ</t>
  </si>
  <si>
    <t>75 - REPARACIÓN HOSPITALES DE LA PROVINCIA BARAHONA</t>
  </si>
  <si>
    <t>89 - REMODELACIÓN HOSPITALES DE LA PROVINCIA SAN CRISTÓBAL</t>
  </si>
  <si>
    <t>52 - CONSTRUCCIÓN DE PLANTELES EDUCATIVOS EN LA PROVINCIA DE SAN CRISTÓBAL (FASE 2)</t>
  </si>
  <si>
    <t>58 - MEJORAMIENTO DE LA INFRAESTRUCTURA VIAL EN LA PROVINCIA DE SAMANA</t>
  </si>
  <si>
    <t>41 - MEJORAMIENTO DE LA INFRAESTRUCTURA VIAL EN LA PROVINCIA BARAHONA</t>
  </si>
  <si>
    <t>13 - CONSTRUCCIÓN DE CAPACIDADES Y RESILIENCIA A LOS DESASTRES NATURALES EN EL ÁMBITO DE INFRAESTRUCTURAS VIALES EN LA PROVINCIA DE AZUA</t>
  </si>
  <si>
    <t>01 - Recuperación de la Cobertura Vegetal en Cuencas Hidrográficas de la República Dominicana.</t>
  </si>
  <si>
    <t>00 - CATASTRO NACIONAL DE LA REPÚBLICA DOMINICANA</t>
  </si>
  <si>
    <t>96 - CONSTRUCCIÓN HOSPITAL DE LA CIUDAD JUAN BOSCH, SANTO DOMINGO ESTE</t>
  </si>
  <si>
    <t>01 - MEJORAMIENTO TURISMO SOSTENIBLE CIUDAD COLONIAL</t>
  </si>
  <si>
    <t>49 - MEJORAMIENTO DE LA INFRAESTRUCTURA VIAL EN LA PROVINCIA PUERTO PLATA</t>
  </si>
  <si>
    <t>62 - CONSTRUCCIÓN DE 600 APARTAMENTOS EN LA MESOPOTAMIA, PROVINCIA SAN JUAN</t>
  </si>
  <si>
    <t>79 - REMODELACIÓN DEL HOSPITAL DE LA PROVINCIA MONSEÑOR NOUEL</t>
  </si>
  <si>
    <t>85 - REMODELACIÓN HOSPITALES DE LA PROVINCIA PUERTO PLATA</t>
  </si>
  <si>
    <t>01 - MEJORAMIENTO INTEGRAL DE LA COMUNIDAD LA BARQUITA, MUNICIPIO SANTO DOMINGO ESTE</t>
  </si>
  <si>
    <t>44 - MEJORAMIENTO DE LA INFRAESTRUCTURA VIAL EN LA PROVINCIA EL SEIBO</t>
  </si>
  <si>
    <t>60 - CONSTRUCCIÓN DE PLANTELES EDUCATIVOS EN LA PROVINCIA SANTIAGO (Fase 3)</t>
  </si>
  <si>
    <t>07 - CONSTRUCCIÓN DE SISTEMAS DE PRODUCCION PARA LA RECONVERSION AGRICOLA DE SAN JUAN DE LA MAGUANA</t>
  </si>
  <si>
    <t>50 - MEJORAMIENTO DE LA INFRAESTRUCTURA VIAL EN LA PROVINCIA LA VEGA</t>
  </si>
  <si>
    <t>00 - LEVANTAMIENTO CENSO NACIONAL DE POBLACION Y VIVIENDA 2020 DE LA REPUBLICA DOMINICANA. X EDICION</t>
  </si>
  <si>
    <t>76 - REMODELACIÓN DE LOS HOSPITALES DE LA PROVINCIA INDEPENDENCIA</t>
  </si>
  <si>
    <t>82 - RECONSTRUCCIÓN DE CAMINOS VECINALES LA MAGUANITA - MONCIÓN, SABANETA - LA MAGUANA Y LA MAGUANA - LA LEONOR, PROVINCIA SANTIAGO RODRÍGUEZ</t>
  </si>
  <si>
    <t>00 - MANEJO , FORTALECIMIENTO E INVERSIONES MUNICIPALES PARA EL DESARROLLO REGIONAL, LOCAL Y COMUNITARIO DE LA REPUBLICA DOMINICANA - PRODEM</t>
  </si>
  <si>
    <t>02 - CONSTRUCCIÓN DE OBRAS COMPLEMENTARIAS PARA EL ALCANTARILLADO SANITARIO DE LA PROVINCIA PUERTO PLATA</t>
  </si>
  <si>
    <t>56 - CONSTRUCCIÓN DE PLANTELES EDUCATIVOS EN LA PROVINCIA DE SANTIAGO (FASE 2)</t>
  </si>
  <si>
    <t>39 - CONSTRUCCIÓN DE 78 PLANTELES ESCOLARES EN LA PROVINCIA SANTO DOMINGO</t>
  </si>
  <si>
    <t>81 - REPARACIÓN HOSPITALES DEL DISTRITO NACIONAL</t>
  </si>
  <si>
    <t>92 - REPARACIÓN HOSPITALES DE LA PROVINCIA SANTO DOMINGO</t>
  </si>
  <si>
    <t>00 - FORTALECIMIENTO-INSTITUCIONAL DE LAS ENTIDADES DE SEGURIDAD CIUDADANA, MIP Y MP</t>
  </si>
  <si>
    <t>00 - Fortalecimiento Institucional Y Desarrollo De Capacidades De La Dirección General De Presupuesto, Rep. Dom. (Profidec)</t>
  </si>
  <si>
    <t>88 - Reparación Hospitales De La Provincia La Vega</t>
  </si>
  <si>
    <t>35 - Construcción Corredor Ecologico Pontezuela - Santiago De Los Caballeros - Ecovía -  (Circunvalacion De Santiago), Provincia Santiago.</t>
  </si>
  <si>
    <t>87 - Reparación Hospitales De La Provincia Sánchez Ramírez</t>
  </si>
  <si>
    <t>51 - Mejoramiento De La Infraestructura Vial En La Provincia Santo Domingo</t>
  </si>
  <si>
    <t>01 - Habilitación Del Sistema Nacional De Emergencia Y Seguridad 9-1-1 En La Republica Dominicana</t>
  </si>
  <si>
    <t>00 - Fortalecimiento-Institucional De La Cooperacion Binacional Haiti-R.D.</t>
  </si>
  <si>
    <t>01 - Reconstrucción Carretera Bavaro - Uvero Alto - Miches - Sabana De La Mar Y Construccion Terminal Portuaria En Sabana De La Mar</t>
  </si>
  <si>
    <t>47 - Mejoramiento De La Infraestructura Vial En La Provincia Santiago</t>
  </si>
  <si>
    <t>10 - Reconstrucción Hospital Jose Maria Cabral Y Baez, Santiago, Provincia Santiago</t>
  </si>
  <si>
    <t>61 - Construcción De Planteles Educativos En La Provincia Santo Domingo (Fase 3)</t>
  </si>
  <si>
    <t>39 - Construcción Corredor Duarte Ii (Paso Inferior Av. 27 De Febrero - Av. Privada)</t>
  </si>
  <si>
    <t>38 - Construcción Corredor Duarte Ii (Elevado Av. Charles De Gaulle - Carretera Mella), Santo Domingo Este</t>
  </si>
  <si>
    <t>10 - Construcción De  176 Aulas De Educación Básica Y 324 Aulas De Educación Media En Las Provincias: La Altagracia,  La Romana</t>
  </si>
  <si>
    <t>59 - Construcción De Planteles Educativos En La Provincia De Santo Domingo (Fase 2)</t>
  </si>
  <si>
    <t>00 - Fortalecimiento De Las Capacidades Para La Gestión Integral Del Riesgo En El Sector Agropecuario En La República Dominicana</t>
  </si>
  <si>
    <t>02 - Construcción Primera Linea Del Teleférico De Santo Domingo, Provincia Santo Domingo</t>
  </si>
  <si>
    <t>00 - Fortalecimiento De Control Y Supervision De Operaciones De Bancas Y Casinos</t>
  </si>
  <si>
    <t>16 - Construcción De La Ciudad Sanitaria Dr. Luis E. Aybar, Distrito Nacional</t>
  </si>
  <si>
    <t>00 - Apoyo Centros De Atencion A La Primera Infancia</t>
  </si>
  <si>
    <t>00 - Desarrollo De Capacidades Para La Implementación Y Seguimiento Del Plan Nacional De Derechos Humanos 2016-2020 De La Republica Dominicana</t>
  </si>
  <si>
    <t>03 - Construcción Linea 2-B Del Metro De Santo Domingo (Desde El Puente De La 17 Hasta Megacentro)</t>
  </si>
  <si>
    <t>00 - Apoyo A La Proteccion Y Promocion Social (Prosoli)</t>
  </si>
  <si>
    <t>1.1.1.1.1 - Administración central</t>
  </si>
  <si>
    <t>% 
PIB</t>
  </si>
  <si>
    <t>% 
Ejecución</t>
  </si>
  <si>
    <t>Variación</t>
  </si>
  <si>
    <t>Ejecución 
2017</t>
  </si>
  <si>
    <t>Inicial 
2017</t>
  </si>
  <si>
    <t>Proyecto</t>
  </si>
  <si>
    <t>Proyectos de Inversión</t>
  </si>
  <si>
    <t xml:space="preserve">Presupuesto Formulado y Ejecutado Consolidado por Ámbito del SPNF </t>
  </si>
  <si>
    <t>Sueldos y Salarios Promedio del SPNF</t>
  </si>
  <si>
    <t>Remuneraciones del SPNF</t>
  </si>
  <si>
    <t xml:space="preserve">Fuente: Elaboración propia con datos del Sistema de Información de la Gestión Financiera </t>
  </si>
  <si>
    <t>Panorama Macroeconómico</t>
  </si>
  <si>
    <t>Nota: Para este documento solo se están tomando las transacciones de carácter presupuestario y aplicables a transacciones del SPNF.</t>
  </si>
  <si>
    <t>Existe en el Presupuesto Ejecutado del SPNF 2017</t>
  </si>
  <si>
    <t>Pagos corrientes sin contrapartida que las unidades gubernamentales hacen a las demas intituciones con el fin de subsidiar la reducción de tarifa y precio de los servicios.</t>
  </si>
  <si>
    <t>Ámbitos e Instituciones incluidas en el Presupuesto Consolidado del SPNF</t>
  </si>
  <si>
    <t>7241 - Junta de Distrito Municipal de La Colonia</t>
  </si>
  <si>
    <t>7360 - Junta de Distrito Municipal de Arroyo Toro Masipedro</t>
  </si>
  <si>
    <t>7171 - Junta de Distrito Municipal de Boca de Cachón</t>
  </si>
  <si>
    <t>7351 - Junta de Distrito Municipal de Santa Bárbara el 6</t>
  </si>
  <si>
    <t>7212 - Junta de Distrito Municipal de Ganadero</t>
  </si>
  <si>
    <t>7251 - Junta de Distrito Municipal de Las Barías (Baní)</t>
  </si>
  <si>
    <t>7345 - Junta de Distrito Municipal de Sabana Higuero</t>
  </si>
  <si>
    <t>7332 - Junta de Distrito Municipal de Monte Bonito</t>
  </si>
  <si>
    <t>7357 - Junta de Distrito Municipal de Gina</t>
  </si>
  <si>
    <t>7369 - Junta de Distrito Municipal de Caballero</t>
  </si>
  <si>
    <t>7349 - Junta de Distrito Municipal de Cabeza de Toro</t>
  </si>
  <si>
    <t>7353 - Junta de Distrito Municipal de Batey 8</t>
  </si>
  <si>
    <t>7239 - Junta de Distrito Municipal de La Caya</t>
  </si>
  <si>
    <t>7165 - Junta de Distrito Municipal de Baoruco</t>
  </si>
  <si>
    <t>7191 - Junta de Distrito Municipal El Carretón</t>
  </si>
  <si>
    <t>7267 - Junta de Distrito Municipal de Majagual</t>
  </si>
  <si>
    <t>7288 - Junta de Distrito Municipal de Quita Coraza</t>
  </si>
  <si>
    <t>7253 - Junta de Distrito Municipal de Las Clavellinas</t>
  </si>
  <si>
    <t>7287 - Junta de Distrito Municipal de Proyecto 4</t>
  </si>
  <si>
    <t>7378 - Junta de Distrito Municipal El Estrecho de Luperón Omar Bross</t>
  </si>
  <si>
    <t>7152 - Junta de Distrito Municipal de Sabana Buey</t>
  </si>
  <si>
    <t>7363 - Junta de Distrito Municipal de Villa Magante</t>
  </si>
  <si>
    <t>7362 - Junta de Distrito Municipal de Manabao</t>
  </si>
  <si>
    <t>7304 - Junta de Distrito Municipal de Santana (Tamayo)</t>
  </si>
  <si>
    <t>7278 - Junta de Distrito Municipal de Palmar de Ocoa</t>
  </si>
  <si>
    <t>7334 - Junta de Distrito Municipal de Hato Nuevo Cortés</t>
  </si>
  <si>
    <t>7284 - Junta de Distrito Municipal de Pescadería</t>
  </si>
  <si>
    <t>7228 - Junta de Distrito Municipal de Jicomé</t>
  </si>
  <si>
    <t>7377 - Junta de Distrito Municipal de Río Grande</t>
  </si>
  <si>
    <t>7352 - Junta de Distrito Municipal El Salado</t>
  </si>
  <si>
    <t>7154 - Junta de Distrito Municipal de La Ciénaga (San José de Ocoa)</t>
  </si>
  <si>
    <t>7243 - Junta de Distrito Municipal de La Cuesta</t>
  </si>
  <si>
    <t>7339 - Junta de Distrito Municipal de Las Maguanas Hato Nuevo</t>
  </si>
  <si>
    <t>7247 - Junta de Distrito Municipal de La Ortega</t>
  </si>
  <si>
    <t>7094 - Junta de Distrito Municipal de Pedro García</t>
  </si>
  <si>
    <t>7273 - Junta de Distrito Municipal de Monte de la Jagua</t>
  </si>
  <si>
    <t>7203 - Junta de Distrito Municipal El Puerto</t>
  </si>
  <si>
    <t>7289 - Junta de Distrito Municipal de Quita Sueño</t>
  </si>
  <si>
    <t>7346 - Junta de Distrito Municipal de Rancho de La Guardia</t>
  </si>
  <si>
    <t>7263 - Junta de Distrito Municipal de Los Jovillos</t>
  </si>
  <si>
    <t>7226 - Junta de Distrito Municipal de Jamao Afuera</t>
  </si>
  <si>
    <t>7230 - Junta de Distrito Municipal de José Francisco Peña Gómez</t>
  </si>
  <si>
    <t>7393 - Junta De Distrito Municipal De Santa María</t>
  </si>
  <si>
    <t>7293 - Junta de Distrito Municipal de Sabaneta de Yásica</t>
  </si>
  <si>
    <t>7361 - Junta de Distrito Municipal de La Salvia -Los Quemados</t>
  </si>
  <si>
    <t>7343 - Junta de Distrito Municipal de Guayabo</t>
  </si>
  <si>
    <t>7368 - Junta de Distrito Municipal de Comedero Arriba</t>
  </si>
  <si>
    <t>7184 - Junta de Distrito Municipal de Cristo Rey de Guaraguao</t>
  </si>
  <si>
    <t>7285 - Junta de Distrito Municipal de Pizarrete</t>
  </si>
  <si>
    <t>7323 - Junta de Distrito Municipal de La Cuaba</t>
  </si>
  <si>
    <t>7271 - Junta de Distrito Municipal de Medina</t>
  </si>
  <si>
    <t>7303 - Junta de Distrito Municipal de Santana (Nizao)</t>
  </si>
  <si>
    <t>7326 - Junta de Distrito Municipal de Las Barías -La Estancia (Azua)</t>
  </si>
  <si>
    <t>7341 - Junta de Distrito Municipal de Jínova</t>
  </si>
  <si>
    <t>7176 - Junta de Distrito Municipal de Cana Chapetón</t>
  </si>
  <si>
    <t>7354 - Junta de Distrito Municipal de Caleta (La Romana)</t>
  </si>
  <si>
    <t>7159 - Junta de Distrito Municipal de Amina</t>
  </si>
  <si>
    <t>7242 - Junta de Distrito Municipal de La Cuchilla</t>
  </si>
  <si>
    <t>7314 - Junta de Distrito Municipal de Villa Soñador</t>
  </si>
  <si>
    <t>7076 - Ayuntamiento Municipal de Los Rios</t>
  </si>
  <si>
    <t>7151 - Junta de Distrito Municipal de Villa Fundación</t>
  </si>
  <si>
    <t>7211 - Ayuntamiento Municipal de Fundación</t>
  </si>
  <si>
    <t>7316 - Junta de Distrito Municipal de Yásica Arriba</t>
  </si>
  <si>
    <t>7063 - Ayuntamiento Municipal de Las Salinas</t>
  </si>
  <si>
    <t>7089 - Ayuntamiento Municipal de Oviedo</t>
  </si>
  <si>
    <t>7129 - Ayuntamiento Municipal de Tamayo</t>
  </si>
  <si>
    <t>7061 - Ayuntamiento Municipal de Los Cacaos</t>
  </si>
  <si>
    <t>7266 - Junta de Distrito Municipal de Maizal</t>
  </si>
  <si>
    <t>7321 - Junta de Distrito Municipal de Palmarejo -Villa Linda</t>
  </si>
  <si>
    <t>7100 - Ayuntamiento Municipal de Polo</t>
  </si>
  <si>
    <t>7054 - Ayuntamiento Municipal de Juan de Herrera</t>
  </si>
  <si>
    <t>7014 - Ayuntamiento Municipal de Castañuelas</t>
  </si>
  <si>
    <t>7372 - Junta de Distrito Municipal de Canca La Piedra</t>
  </si>
  <si>
    <t>7062 - Ayuntamiento Municipal de Las Charcas</t>
  </si>
  <si>
    <t>7294 - Junta de Distrito Municipal de Sabana del Puerto</t>
  </si>
  <si>
    <t>7091 - Ayuntamiento Municipal de Paraíso</t>
  </si>
  <si>
    <t>7390 - Junta De Distrito Municipal De Doña Ana</t>
  </si>
  <si>
    <t>7201 - Junta de Distrito Municipal El Pozo</t>
  </si>
  <si>
    <t>7359 - Junta de Distrito Municipal de Jayaco</t>
  </si>
  <si>
    <t>7111 - Ayuntamiento Municipal de Sabana Larga (San José de Ocoa)</t>
  </si>
  <si>
    <t>7140 - Ayuntamiento Municipal de Villa Jaragua</t>
  </si>
  <si>
    <t>7066 - Ayuntamiento Municipal de Las Matas de Sta. Cruz</t>
  </si>
  <si>
    <t>7198 - Junta de Distrito Municipal El Palmar</t>
  </si>
  <si>
    <t>7153 - Junta de Distrito Municipal de Baitoa</t>
  </si>
  <si>
    <t>7290 - Junta de Distrito Municipal de Rincón</t>
  </si>
  <si>
    <t>7258 - Junta de Distrito Municipal de Las Lagunas Abajo (Moca)</t>
  </si>
  <si>
    <t>7220 - Junta de Distrito Municipal de Hato Damas</t>
  </si>
  <si>
    <t>7204 - Junta de Distrito Municipal El Ranchito</t>
  </si>
  <si>
    <t>7232 - Junta de Distrito Municipal de Juan López</t>
  </si>
  <si>
    <t>7088 - Ayuntamiento Municipal de Nizao</t>
  </si>
  <si>
    <t>7301 - Junta de Distrito Municipal de San José del Puerto</t>
  </si>
  <si>
    <t>7026 - Ayuntamiento Municipal El Factor</t>
  </si>
  <si>
    <t>7099 - Ayuntamiento Municipal de Piedra Blanca</t>
  </si>
  <si>
    <t>7011 - Ayuntamiento Municipal de Cabral</t>
  </si>
  <si>
    <t>7373 - Junta de Distrito Municipal de Las Palomas</t>
  </si>
  <si>
    <t>7112 - Ayuntamiento Municipal de Sabana Yegua</t>
  </si>
  <si>
    <t>7024 - Ayuntamiento Municipal de Duverge</t>
  </si>
  <si>
    <t>7375 - Junta de Distrito Municipal de Canabacoa</t>
  </si>
  <si>
    <t>7150 - Ayuntamiento Municipal de Matanzas</t>
  </si>
  <si>
    <t>7017 - Ayuntamiento Municipal de Cevicos</t>
  </si>
  <si>
    <t>7234 - Junta de Distrito Municipal de Juma Bejucal</t>
  </si>
  <si>
    <t>7078 - Ayuntamiento Municipal de Maimón (Bonao)</t>
  </si>
  <si>
    <t>7098 - Ayuntamiento Municipal de Pimentel</t>
  </si>
  <si>
    <t>7149 - Ayuntamiento Municipal de Peralvillo</t>
  </si>
  <si>
    <t>7281 - Junta de Distrito Municipal de Paya</t>
  </si>
  <si>
    <t>7319 - Ayuntamiento Municipal de Guayacanes</t>
  </si>
  <si>
    <t>7013 - Ayuntamiento Municipal de Cambita Garabitos</t>
  </si>
  <si>
    <t>7388 - Junta de Distrito Municipal de Zambrana Abajo</t>
  </si>
  <si>
    <t>7392 - Junta De Distrito Municipal De Quita Sueño (Bajos De Haina)</t>
  </si>
  <si>
    <t>7175 - Junta de Distrito Municipal de Cabarete</t>
  </si>
  <si>
    <t>7131 - Ayuntamiento Municipal de Tenares</t>
  </si>
  <si>
    <t>7389 - Junta De Distrito Municipal De Don Juan Rodríguez</t>
  </si>
  <si>
    <t>7299 - Junta de Distrito Municipal de San Fco. de Jacagua</t>
  </si>
  <si>
    <t>7145 - Ayuntamiento Municipal de Yamasá</t>
  </si>
  <si>
    <t>7018 - Ayuntamiento Municipal de Consuelo</t>
  </si>
  <si>
    <t>7035 - Ayuntamiento Municipal de Fantino</t>
  </si>
  <si>
    <t>7136 - Ayuntamiento Municipal de Villa Altagracia</t>
  </si>
  <si>
    <t>7122 - Ayuntamiento Municipal de San Juan de la Maguana</t>
  </si>
  <si>
    <t>7005 - Ayuntamiento Municipal de Bajos de Haina</t>
  </si>
  <si>
    <t>7069 - Ayuntamiento Municipal de La Romana</t>
  </si>
  <si>
    <t>7044 - Ayuntamiento Municipal de Salvaleón de Higuey</t>
  </si>
  <si>
    <t>Var. %</t>
  </si>
  <si>
    <t>Presupuesto</t>
  </si>
  <si>
    <t>Gobiernos Centrales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</si>
</sst>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 * #,##0.00_ ;_ * \-#,##0.00_ ;_ * &quot;-&quot;??_ ;_ @_ "/>
    <numFmt numFmtId="167" formatCode="#,##0.0,,_);\(#,##0.0,,\)"/>
    <numFmt numFmtId="168" formatCode="_(* #,##0.0,,_);_(* \(#,##0.0,,\);_(* &quot;-&quot;?_);_(@_)"/>
    <numFmt numFmtId="169" formatCode="0.0%"/>
    <numFmt numFmtId="170" formatCode="#,##0.0"/>
    <numFmt numFmtId="171" formatCode="_-* #,##0.0_-;\-* #,##0.0_-;_-* &quot;-&quot;??_-;_-@_-"/>
    <numFmt numFmtId="172" formatCode="_(* #,##0.0_);_(* \(#,##0.0\);_(* &quot;-&quot;??_);_(@_)"/>
    <numFmt numFmtId="173" formatCode="_-* #,##0_-;\-* #,##0_-;_-* &quot;-&quot;??_-;_-@_-"/>
    <numFmt numFmtId="174" formatCode="0.0000%"/>
    <numFmt numFmtId="175" formatCode="_(* #,##0_);_(* \(#,##0\);_(* &quot;-&quot;??_);_(@_)"/>
    <numFmt numFmtId="176" formatCode="#,##0.00000_);\(#,##0.00000\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0"/>
      <color theme="0"/>
      <name val="BenchNine Regular "/>
    </font>
    <font>
      <b/>
      <sz val="10"/>
      <color theme="1"/>
      <name val="BenchNine Regular "/>
    </font>
    <font>
      <sz val="10"/>
      <color theme="1"/>
      <name val="BenchNine Regular "/>
    </font>
    <font>
      <sz val="8"/>
      <color theme="1"/>
      <name val="BenchNine Regular "/>
    </font>
    <font>
      <b/>
      <sz val="10"/>
      <name val="BenchNine Regular "/>
    </font>
    <font>
      <sz val="10"/>
      <name val="BenchNine Regular 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BenchNine Regular "/>
    </font>
    <font>
      <sz val="8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7"/>
      <color rgb="FFFFFF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theme="4" tint="0.39997558519241921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6" fillId="0" borderId="0"/>
    <xf numFmtId="166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4">
    <xf numFmtId="0" fontId="0" fillId="0" borderId="0" xfId="0"/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/>
    </xf>
    <xf numFmtId="167" fontId="11" fillId="0" borderId="0" xfId="0" applyNumberFormat="1" applyFont="1" applyBorder="1" applyAlignment="1">
      <alignment horizontal="center"/>
    </xf>
    <xf numFmtId="43" fontId="11" fillId="0" borderId="0" xfId="5" applyFont="1" applyBorder="1" applyAlignment="1">
      <alignment horizontal="center"/>
    </xf>
    <xf numFmtId="167" fontId="10" fillId="5" borderId="0" xfId="0" applyNumberFormat="1" applyFont="1" applyFill="1" applyAlignment="1">
      <alignment horizontal="center"/>
    </xf>
    <xf numFmtId="167" fontId="11" fillId="2" borderId="0" xfId="0" applyNumberFormat="1" applyFont="1" applyFill="1" applyAlignment="1">
      <alignment horizontal="center"/>
    </xf>
    <xf numFmtId="167" fontId="10" fillId="2" borderId="0" xfId="0" applyNumberFormat="1" applyFont="1" applyFill="1" applyAlignment="1">
      <alignment horizontal="center"/>
    </xf>
    <xf numFmtId="43" fontId="10" fillId="0" borderId="2" xfId="5" applyFont="1" applyBorder="1" applyAlignment="1">
      <alignment horizontal="center"/>
    </xf>
    <xf numFmtId="39" fontId="11" fillId="0" borderId="0" xfId="0" applyNumberFormat="1" applyFont="1" applyAlignment="1">
      <alignment horizontal="center"/>
    </xf>
    <xf numFmtId="10" fontId="10" fillId="5" borderId="0" xfId="1" applyNumberFormat="1" applyFont="1" applyFill="1" applyAlignment="1">
      <alignment horizontal="center"/>
    </xf>
    <xf numFmtId="167" fontId="10" fillId="0" borderId="0" xfId="0" applyNumberFormat="1" applyFont="1" applyBorder="1" applyAlignment="1">
      <alignment horizontal="center"/>
    </xf>
    <xf numFmtId="167" fontId="10" fillId="0" borderId="0" xfId="0" applyNumberFormat="1" applyFont="1" applyFill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/>
    <xf numFmtId="165" fontId="10" fillId="0" borderId="2" xfId="6" applyNumberFormat="1" applyFont="1" applyBorder="1" applyAlignment="1">
      <alignment horizontal="left" wrapText="1"/>
    </xf>
    <xf numFmtId="0" fontId="9" fillId="4" borderId="2" xfId="0" applyFont="1" applyFill="1" applyBorder="1" applyAlignment="1">
      <alignment horizontal="center" vertical="center" wrapText="1"/>
    </xf>
    <xf numFmtId="165" fontId="11" fillId="0" borderId="0" xfId="6" applyFont="1" applyAlignment="1">
      <alignment horizontal="left" wrapText="1" indent="1"/>
    </xf>
    <xf numFmtId="0" fontId="10" fillId="0" borderId="2" xfId="0" applyFont="1" applyFill="1" applyBorder="1" applyAlignment="1">
      <alignment horizontal="left" wrapText="1"/>
    </xf>
    <xf numFmtId="0" fontId="0" fillId="0" borderId="0" xfId="0"/>
    <xf numFmtId="0" fontId="9" fillId="4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horizontal="left" wrapText="1"/>
    </xf>
    <xf numFmtId="0" fontId="0" fillId="0" borderId="0" xfId="0"/>
    <xf numFmtId="0" fontId="10" fillId="0" borderId="2" xfId="0" applyFont="1" applyBorder="1" applyAlignment="1">
      <alignment horizontal="left" wrapText="1"/>
    </xf>
    <xf numFmtId="0" fontId="11" fillId="2" borderId="0" xfId="0" applyFont="1" applyFill="1" applyAlignment="1">
      <alignment wrapText="1"/>
    </xf>
    <xf numFmtId="0" fontId="11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 indent="1"/>
    </xf>
    <xf numFmtId="0" fontId="9" fillId="4" borderId="1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vertical="center" wrapText="1" readingOrder="1"/>
    </xf>
    <xf numFmtId="0" fontId="5" fillId="0" borderId="4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vertical="top" readingOrder="1"/>
    </xf>
    <xf numFmtId="0" fontId="4" fillId="0" borderId="4" xfId="0" applyNumberFormat="1" applyFont="1" applyFill="1" applyBorder="1" applyAlignment="1">
      <alignment vertical="top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4" xfId="0" applyNumberFormat="1" applyFont="1" applyFill="1" applyBorder="1" applyAlignment="1">
      <alignment vertical="top" wrapText="1" readingOrder="1"/>
    </xf>
    <xf numFmtId="0" fontId="9" fillId="3" borderId="5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10" fontId="10" fillId="0" borderId="2" xfId="1" applyNumberFormat="1" applyFont="1" applyBorder="1" applyAlignment="1">
      <alignment horizontal="center"/>
    </xf>
    <xf numFmtId="10" fontId="11" fillId="2" borderId="0" xfId="1" applyNumberFormat="1" applyFont="1" applyFill="1" applyAlignment="1">
      <alignment horizontal="center"/>
    </xf>
    <xf numFmtId="10" fontId="11" fillId="0" borderId="0" xfId="1" applyNumberFormat="1" applyFont="1" applyBorder="1" applyAlignment="1">
      <alignment horizontal="center"/>
    </xf>
    <xf numFmtId="10" fontId="10" fillId="0" borderId="0" xfId="1" applyNumberFormat="1" applyFont="1" applyBorder="1" applyAlignment="1">
      <alignment horizontal="center"/>
    </xf>
    <xf numFmtId="10" fontId="10" fillId="0" borderId="0" xfId="1" applyNumberFormat="1" applyFont="1" applyFill="1" applyAlignment="1">
      <alignment horizontal="center"/>
    </xf>
    <xf numFmtId="10" fontId="10" fillId="2" borderId="0" xfId="1" applyNumberFormat="1" applyFont="1" applyFill="1" applyAlignment="1">
      <alignment horizontal="center"/>
    </xf>
    <xf numFmtId="10" fontId="11" fillId="0" borderId="0" xfId="1" applyNumberFormat="1" applyFont="1" applyAlignment="1">
      <alignment horizontal="center"/>
    </xf>
    <xf numFmtId="167" fontId="10" fillId="5" borderId="0" xfId="0" applyNumberFormat="1" applyFont="1" applyFill="1" applyAlignment="1">
      <alignment horizontal="right"/>
    </xf>
    <xf numFmtId="167" fontId="10" fillId="0" borderId="2" xfId="0" applyNumberFormat="1" applyFont="1" applyBorder="1" applyAlignment="1">
      <alignment horizontal="right"/>
    </xf>
    <xf numFmtId="167" fontId="11" fillId="2" borderId="0" xfId="0" applyNumberFormat="1" applyFont="1" applyFill="1" applyAlignment="1">
      <alignment horizontal="right"/>
    </xf>
    <xf numFmtId="167" fontId="11" fillId="0" borderId="0" xfId="0" applyNumberFormat="1" applyFont="1" applyBorder="1" applyAlignment="1">
      <alignment horizontal="right"/>
    </xf>
    <xf numFmtId="167" fontId="10" fillId="0" borderId="0" xfId="0" applyNumberFormat="1" applyFont="1" applyBorder="1" applyAlignment="1">
      <alignment horizontal="right"/>
    </xf>
    <xf numFmtId="167" fontId="10" fillId="0" borderId="0" xfId="0" applyNumberFormat="1" applyFont="1" applyFill="1" applyAlignment="1">
      <alignment horizontal="right"/>
    </xf>
    <xf numFmtId="167" fontId="10" fillId="2" borderId="0" xfId="0" applyNumberFormat="1" applyFont="1" applyFill="1" applyAlignment="1">
      <alignment horizontal="right"/>
    </xf>
    <xf numFmtId="39" fontId="11" fillId="0" borderId="0" xfId="0" applyNumberFormat="1" applyFont="1" applyAlignment="1">
      <alignment horizontal="right"/>
    </xf>
    <xf numFmtId="10" fontId="11" fillId="0" borderId="0" xfId="1" applyNumberFormat="1" applyFont="1" applyAlignment="1">
      <alignment horizontal="right"/>
    </xf>
    <xf numFmtId="168" fontId="11" fillId="0" borderId="0" xfId="0" applyNumberFormat="1" applyFont="1" applyAlignment="1">
      <alignment horizontal="right" vertical="center"/>
    </xf>
    <xf numFmtId="168" fontId="11" fillId="0" borderId="0" xfId="0" applyNumberFormat="1" applyFont="1" applyFill="1" applyAlignment="1">
      <alignment horizontal="right" vertical="center"/>
    </xf>
    <xf numFmtId="168" fontId="10" fillId="0" borderId="2" xfId="0" applyNumberFormat="1" applyFont="1" applyBorder="1" applyAlignment="1">
      <alignment horizontal="right" vertical="center"/>
    </xf>
    <xf numFmtId="168" fontId="10" fillId="5" borderId="0" xfId="0" applyNumberFormat="1" applyFont="1" applyFill="1" applyAlignment="1">
      <alignment horizontal="right" vertical="center"/>
    </xf>
    <xf numFmtId="168" fontId="11" fillId="0" borderId="0" xfId="0" applyNumberFormat="1" applyFont="1" applyFill="1" applyAlignment="1">
      <alignment horizontal="right" vertical="center" wrapText="1"/>
    </xf>
    <xf numFmtId="168" fontId="10" fillId="0" borderId="2" xfId="0" applyNumberFormat="1" applyFont="1" applyFill="1" applyBorder="1" applyAlignment="1">
      <alignment horizontal="right" vertical="center" wrapText="1"/>
    </xf>
    <xf numFmtId="168" fontId="10" fillId="5" borderId="0" xfId="0" applyNumberFormat="1" applyFont="1" applyFill="1" applyAlignment="1">
      <alignment horizontal="right" vertical="center" wrapText="1"/>
    </xf>
    <xf numFmtId="0" fontId="2" fillId="0" borderId="0" xfId="0" applyFont="1"/>
    <xf numFmtId="167" fontId="10" fillId="0" borderId="2" xfId="5" applyNumberFormat="1" applyFont="1" applyBorder="1" applyAlignment="1">
      <alignment horizontal="right" vertical="center"/>
    </xf>
    <xf numFmtId="167" fontId="11" fillId="0" borderId="0" xfId="5" applyNumberFormat="1" applyFont="1" applyAlignment="1">
      <alignment horizontal="right" vertical="center"/>
    </xf>
    <xf numFmtId="167" fontId="9" fillId="4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10" fontId="9" fillId="3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168" fontId="10" fillId="5" borderId="0" xfId="0" applyNumberFormat="1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69" fontId="10" fillId="5" borderId="0" xfId="1" applyNumberFormat="1" applyFont="1" applyFill="1" applyAlignment="1">
      <alignment horizontal="center"/>
    </xf>
    <xf numFmtId="0" fontId="12" fillId="0" borderId="0" xfId="0" applyFont="1" applyFill="1" applyBorder="1" applyAlignment="1">
      <alignment horizontal="left" vertical="center" wrapText="1"/>
    </xf>
    <xf numFmtId="0" fontId="15" fillId="0" borderId="0" xfId="0" applyFont="1" applyFill="1" applyAlignment="1"/>
    <xf numFmtId="0" fontId="15" fillId="0" borderId="0" xfId="0" applyFont="1" applyAlignment="1"/>
    <xf numFmtId="0" fontId="8" fillId="0" borderId="0" xfId="0" applyFont="1" applyFill="1" applyAlignment="1"/>
    <xf numFmtId="0" fontId="15" fillId="2" borderId="0" xfId="0" applyFont="1" applyFill="1" applyAlignment="1"/>
    <xf numFmtId="0" fontId="8" fillId="2" borderId="0" xfId="0" applyFont="1" applyFill="1" applyAlignment="1"/>
    <xf numFmtId="0" fontId="15" fillId="0" borderId="0" xfId="0" applyFont="1" applyFill="1" applyAlignment="1">
      <alignment wrapText="1"/>
    </xf>
    <xf numFmtId="0" fontId="2" fillId="2" borderId="0" xfId="0" applyFont="1" applyFill="1" applyAlignment="1">
      <alignment horizontal="left" vertical="top" indent="1"/>
    </xf>
    <xf numFmtId="0" fontId="0" fillId="0" borderId="0" xfId="0" applyFont="1" applyFill="1" applyAlignment="1"/>
    <xf numFmtId="0" fontId="0" fillId="0" borderId="0" xfId="0" applyFont="1" applyAlignment="1"/>
    <xf numFmtId="0" fontId="9" fillId="3" borderId="5" xfId="0" applyFont="1" applyFill="1" applyBorder="1" applyAlignment="1">
      <alignment horizontal="center" vertical="center" wrapText="1"/>
    </xf>
    <xf numFmtId="164" fontId="0" fillId="0" borderId="0" xfId="8" applyFont="1"/>
    <xf numFmtId="0" fontId="0" fillId="0" borderId="0" xfId="0" applyAlignment="1"/>
    <xf numFmtId="170" fontId="0" fillId="0" borderId="0" xfId="0" applyNumberFormat="1"/>
    <xf numFmtId="170" fontId="2" fillId="0" borderId="12" xfId="0" applyNumberFormat="1" applyFont="1" applyBorder="1" applyAlignment="1">
      <alignment horizontal="center"/>
    </xf>
    <xf numFmtId="170" fontId="2" fillId="0" borderId="13" xfId="0" applyNumberFormat="1" applyFont="1" applyBorder="1" applyAlignment="1">
      <alignment horizontal="center"/>
    </xf>
    <xf numFmtId="0" fontId="17" fillId="0" borderId="14" xfId="0" applyFont="1" applyBorder="1" applyAlignment="1"/>
    <xf numFmtId="170" fontId="2" fillId="0" borderId="17" xfId="0" applyNumberFormat="1" applyFont="1" applyBorder="1" applyAlignment="1">
      <alignment horizontal="center"/>
    </xf>
    <xf numFmtId="170" fontId="2" fillId="0" borderId="0" xfId="0" applyNumberFormat="1" applyFont="1" applyBorder="1" applyAlignment="1">
      <alignment horizontal="center"/>
    </xf>
    <xf numFmtId="0" fontId="17" fillId="0" borderId="18" xfId="0" applyFont="1" applyBorder="1" applyAlignment="1"/>
    <xf numFmtId="0" fontId="0" fillId="0" borderId="0" xfId="0" applyBorder="1"/>
    <xf numFmtId="170" fontId="2" fillId="6" borderId="17" xfId="0" applyNumberFormat="1" applyFont="1" applyFill="1" applyBorder="1" applyAlignment="1">
      <alignment horizontal="center"/>
    </xf>
    <xf numFmtId="170" fontId="2" fillId="6" borderId="0" xfId="0" applyNumberFormat="1" applyFont="1" applyFill="1" applyBorder="1" applyAlignment="1">
      <alignment horizontal="center"/>
    </xf>
    <xf numFmtId="0" fontId="17" fillId="6" borderId="0" xfId="0" applyFont="1" applyFill="1" applyBorder="1" applyAlignment="1"/>
    <xf numFmtId="0" fontId="18" fillId="6" borderId="18" xfId="0" applyFont="1" applyFill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170" fontId="2" fillId="0" borderId="20" xfId="0" applyNumberFormat="1" applyFont="1" applyBorder="1" applyAlignment="1">
      <alignment horizontal="center"/>
    </xf>
    <xf numFmtId="170" fontId="2" fillId="0" borderId="21" xfId="0" applyNumberFormat="1" applyFont="1" applyBorder="1" applyAlignment="1">
      <alignment horizontal="center"/>
    </xf>
    <xf numFmtId="0" fontId="17" fillId="0" borderId="22" xfId="0" applyFont="1" applyBorder="1" applyAlignment="1"/>
    <xf numFmtId="0" fontId="0" fillId="0" borderId="0" xfId="0" applyAlignment="1">
      <alignment horizontal="left" indent="1"/>
    </xf>
    <xf numFmtId="10" fontId="0" fillId="0" borderId="0" xfId="1" applyNumberFormat="1" applyFont="1"/>
    <xf numFmtId="169" fontId="0" fillId="0" borderId="0" xfId="1" applyNumberFormat="1" applyFont="1"/>
    <xf numFmtId="169" fontId="10" fillId="0" borderId="0" xfId="1" applyNumberFormat="1" applyFont="1" applyFill="1" applyBorder="1" applyAlignment="1">
      <alignment horizontal="right" vertical="center"/>
    </xf>
    <xf numFmtId="43" fontId="0" fillId="0" borderId="0" xfId="0" applyNumberFormat="1"/>
    <xf numFmtId="9" fontId="0" fillId="0" borderId="0" xfId="1" applyFont="1"/>
    <xf numFmtId="172" fontId="0" fillId="0" borderId="0" xfId="8" applyNumberFormat="1" applyFont="1"/>
    <xf numFmtId="172" fontId="0" fillId="0" borderId="0" xfId="0" applyNumberFormat="1"/>
    <xf numFmtId="0" fontId="16" fillId="9" borderId="0" xfId="0" applyFont="1" applyFill="1"/>
    <xf numFmtId="165" fontId="0" fillId="0" borderId="0" xfId="6" applyFont="1"/>
    <xf numFmtId="167" fontId="0" fillId="0" borderId="0" xfId="0" applyNumberFormat="1" applyFont="1"/>
    <xf numFmtId="0" fontId="19" fillId="5" borderId="0" xfId="0" applyFont="1" applyFill="1" applyBorder="1" applyAlignment="1">
      <alignment horizontal="left"/>
    </xf>
    <xf numFmtId="0" fontId="16" fillId="9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173" fontId="0" fillId="0" borderId="26" xfId="0" applyNumberFormat="1" applyFont="1" applyBorder="1" applyAlignment="1">
      <alignment horizontal="center" vertical="center"/>
    </xf>
    <xf numFmtId="173" fontId="16" fillId="3" borderId="2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170" fontId="0" fillId="0" borderId="0" xfId="0" applyNumberFormat="1" applyAlignment="1">
      <alignment horizontal="center" vertical="center"/>
    </xf>
    <xf numFmtId="0" fontId="19" fillId="8" borderId="0" xfId="0" applyFont="1" applyFill="1" applyBorder="1" applyAlignment="1">
      <alignment horizontal="left" vertical="center" wrapText="1"/>
    </xf>
    <xf numFmtId="0" fontId="20" fillId="2" borderId="0" xfId="0" applyFont="1" applyFill="1" applyBorder="1"/>
    <xf numFmtId="0" fontId="20" fillId="8" borderId="0" xfId="0" applyFont="1" applyFill="1" applyBorder="1" applyAlignment="1">
      <alignment horizontal="left" vertical="center" wrapText="1"/>
    </xf>
    <xf numFmtId="0" fontId="16" fillId="3" borderId="0" xfId="0" applyFont="1" applyFill="1"/>
    <xf numFmtId="0" fontId="0" fillId="2" borderId="0" xfId="0" applyFill="1"/>
    <xf numFmtId="170" fontId="0" fillId="2" borderId="0" xfId="0" applyNumberFormat="1" applyFill="1" applyAlignment="1">
      <alignment horizontal="center" vertical="center"/>
    </xf>
    <xf numFmtId="170" fontId="16" fillId="8" borderId="0" xfId="0" applyNumberFormat="1" applyFont="1" applyFill="1" applyBorder="1" applyAlignment="1">
      <alignment horizontal="center" vertical="center" wrapText="1"/>
    </xf>
    <xf numFmtId="170" fontId="16" fillId="3" borderId="0" xfId="0" applyNumberFormat="1" applyFont="1" applyFill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43" fontId="0" fillId="0" borderId="26" xfId="0" applyNumberFormat="1" applyFont="1" applyBorder="1" applyAlignment="1">
      <alignment horizontal="center" vertical="center"/>
    </xf>
    <xf numFmtId="43" fontId="16" fillId="3" borderId="26" xfId="0" applyNumberFormat="1" applyFont="1" applyFill="1" applyBorder="1" applyAlignment="1">
      <alignment horizontal="center" vertical="center"/>
    </xf>
    <xf numFmtId="170" fontId="0" fillId="0" borderId="0" xfId="9" applyNumberFormat="1" applyFont="1" applyAlignment="1">
      <alignment horizontal="center" vertical="center"/>
    </xf>
    <xf numFmtId="170" fontId="16" fillId="3" borderId="0" xfId="9" applyNumberFormat="1" applyFont="1" applyFill="1" applyAlignment="1">
      <alignment horizontal="center" vertical="center"/>
    </xf>
    <xf numFmtId="174" fontId="0" fillId="0" borderId="0" xfId="1" applyNumberFormat="1" applyFont="1"/>
    <xf numFmtId="174" fontId="0" fillId="0" borderId="0" xfId="0" applyNumberFormat="1"/>
    <xf numFmtId="4" fontId="0" fillId="0" borderId="0" xfId="0" applyNumberFormat="1"/>
    <xf numFmtId="169" fontId="0" fillId="0" borderId="0" xfId="0" applyNumberFormat="1"/>
    <xf numFmtId="10" fontId="0" fillId="0" borderId="0" xfId="0" applyNumberFormat="1"/>
    <xf numFmtId="0" fontId="5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top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9" fillId="4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75" fontId="0" fillId="0" borderId="0" xfId="8" applyNumberFormat="1" applyFont="1"/>
    <xf numFmtId="0" fontId="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171" fontId="9" fillId="8" borderId="0" xfId="5" applyNumberFormat="1" applyFont="1" applyFill="1" applyBorder="1" applyAlignment="1">
      <alignment vertical="center"/>
    </xf>
    <xf numFmtId="171" fontId="9" fillId="4" borderId="7" xfId="5" applyNumberFormat="1" applyFont="1" applyFill="1" applyBorder="1" applyAlignment="1">
      <alignment vertical="center"/>
    </xf>
    <xf numFmtId="169" fontId="21" fillId="0" borderId="0" xfId="1" applyNumberFormat="1" applyFont="1"/>
    <xf numFmtId="169" fontId="22" fillId="2" borderId="0" xfId="1" applyNumberFormat="1" applyFont="1" applyFill="1" applyBorder="1" applyAlignment="1">
      <alignment horizontal="center" vertical="center"/>
    </xf>
    <xf numFmtId="171" fontId="14" fillId="0" borderId="7" xfId="5" applyNumberFormat="1" applyFont="1" applyFill="1" applyBorder="1" applyAlignment="1">
      <alignment horizontal="center" vertical="center"/>
    </xf>
    <xf numFmtId="171" fontId="11" fillId="10" borderId="7" xfId="5" applyNumberFormat="1" applyFont="1" applyFill="1" applyBorder="1" applyAlignment="1">
      <alignment vertical="center"/>
    </xf>
    <xf numFmtId="171" fontId="11" fillId="0" borderId="7" xfId="5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vertical="center" wrapText="1"/>
    </xf>
    <xf numFmtId="164" fontId="21" fillId="0" borderId="0" xfId="0" applyNumberFormat="1" applyFont="1"/>
    <xf numFmtId="172" fontId="21" fillId="0" borderId="0" xfId="0" applyNumberFormat="1" applyFont="1"/>
    <xf numFmtId="171" fontId="14" fillId="2" borderId="0" xfId="5" applyNumberFormat="1" applyFont="1" applyFill="1" applyBorder="1" applyAlignment="1">
      <alignment horizontal="center" vertical="center"/>
    </xf>
    <xf numFmtId="169" fontId="11" fillId="2" borderId="0" xfId="1" applyNumberFormat="1" applyFont="1" applyFill="1" applyBorder="1" applyAlignment="1">
      <alignment vertical="center"/>
    </xf>
    <xf numFmtId="171" fontId="10" fillId="5" borderId="7" xfId="5" applyNumberFormat="1" applyFont="1" applyFill="1" applyBorder="1" applyAlignment="1">
      <alignment vertical="center"/>
    </xf>
    <xf numFmtId="0" fontId="13" fillId="5" borderId="7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169" fontId="14" fillId="2" borderId="0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9" fillId="8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top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8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9" fillId="4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176" fontId="0" fillId="0" borderId="0" xfId="0" applyNumberFormat="1"/>
    <xf numFmtId="10" fontId="11" fillId="0" borderId="7" xfId="0" applyNumberFormat="1" applyFont="1" applyBorder="1" applyAlignment="1">
      <alignment horizontal="center" vertical="center" wrapText="1"/>
    </xf>
    <xf numFmtId="10" fontId="10" fillId="0" borderId="0" xfId="1" applyNumberFormat="1" applyFont="1" applyFill="1" applyBorder="1" applyAlignment="1">
      <alignment horizontal="right" vertical="center"/>
    </xf>
    <xf numFmtId="10" fontId="14" fillId="2" borderId="0" xfId="1" applyNumberFormat="1" applyFont="1" applyFill="1" applyBorder="1" applyAlignment="1">
      <alignment horizontal="center" vertical="center"/>
    </xf>
    <xf numFmtId="10" fontId="22" fillId="2" borderId="0" xfId="1" applyNumberFormat="1" applyFont="1" applyFill="1" applyBorder="1" applyAlignment="1">
      <alignment horizontal="center" vertical="center"/>
    </xf>
    <xf numFmtId="10" fontId="21" fillId="0" borderId="0" xfId="1" applyNumberFormat="1" applyFont="1"/>
    <xf numFmtId="0" fontId="15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167" fontId="0" fillId="0" borderId="0" xfId="0" applyNumberFormat="1"/>
    <xf numFmtId="164" fontId="0" fillId="0" borderId="0" xfId="8" applyFont="1" applyBorder="1"/>
    <xf numFmtId="10" fontId="0" fillId="0" borderId="0" xfId="0" applyNumberFormat="1" applyAlignment="1">
      <alignment horizontal="center"/>
    </xf>
    <xf numFmtId="10" fontId="11" fillId="2" borderId="0" xfId="1" applyNumberFormat="1" applyFont="1" applyFill="1" applyBorder="1" applyAlignment="1">
      <alignment vertical="center"/>
    </xf>
    <xf numFmtId="171" fontId="0" fillId="0" borderId="0" xfId="0" applyNumberFormat="1"/>
    <xf numFmtId="0" fontId="24" fillId="11" borderId="16" xfId="0" applyFont="1" applyFill="1" applyBorder="1" applyAlignment="1">
      <alignment vertical="center"/>
    </xf>
    <xf numFmtId="0" fontId="25" fillId="12" borderId="15" xfId="0" applyFont="1" applyFill="1" applyBorder="1" applyAlignment="1">
      <alignment vertical="center"/>
    </xf>
    <xf numFmtId="0" fontId="26" fillId="0" borderId="15" xfId="0" applyFont="1" applyBorder="1" applyAlignment="1">
      <alignment horizontal="left" vertical="center" indent="1"/>
    </xf>
    <xf numFmtId="9" fontId="9" fillId="3" borderId="10" xfId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0" fontId="18" fillId="2" borderId="19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/>
    </xf>
    <xf numFmtId="0" fontId="16" fillId="7" borderId="22" xfId="0" applyFont="1" applyFill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/>
    </xf>
    <xf numFmtId="9" fontId="9" fillId="3" borderId="9" xfId="1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  <xf numFmtId="170" fontId="1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0" fillId="0" borderId="0" xfId="0" applyFill="1"/>
    <xf numFmtId="10" fontId="16" fillId="3" borderId="0" xfId="1" applyNumberFormat="1" applyFont="1" applyFill="1" applyAlignment="1">
      <alignment horizontal="right"/>
    </xf>
    <xf numFmtId="172" fontId="16" fillId="3" borderId="0" xfId="8" applyNumberFormat="1" applyFont="1" applyFill="1"/>
    <xf numFmtId="0" fontId="16" fillId="3" borderId="0" xfId="0" applyFont="1" applyFill="1" applyAlignment="1">
      <alignment horizontal="left" indent="1"/>
    </xf>
    <xf numFmtId="10" fontId="0" fillId="0" borderId="0" xfId="1" applyNumberFormat="1" applyFont="1" applyAlignment="1">
      <alignment horizontal="right"/>
    </xf>
    <xf numFmtId="10" fontId="27" fillId="0" borderId="2" xfId="1" applyNumberFormat="1" applyFont="1" applyBorder="1" applyAlignment="1">
      <alignment horizontal="right"/>
    </xf>
    <xf numFmtId="172" fontId="27" fillId="0" borderId="2" xfId="8" applyNumberFormat="1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5" fillId="0" borderId="0" xfId="0" applyNumberFormat="1" applyFont="1" applyFill="1" applyBorder="1" applyAlignment="1">
      <alignment vertical="center" readingOrder="1"/>
    </xf>
    <xf numFmtId="0" fontId="8" fillId="0" borderId="0" xfId="0" applyFont="1" applyFill="1" applyAlignment="1">
      <alignment horizontal="center"/>
    </xf>
    <xf numFmtId="167" fontId="0" fillId="0" borderId="0" xfId="0" applyNumberFormat="1" applyFont="1" applyAlignment="1">
      <alignment horizontal="center"/>
    </xf>
    <xf numFmtId="167" fontId="20" fillId="5" borderId="0" xfId="0" applyNumberFormat="1" applyFont="1" applyFill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23" fillId="0" borderId="21" xfId="0" applyFont="1" applyBorder="1" applyAlignment="1">
      <alignment horizontal="left" wrapText="1"/>
    </xf>
    <xf numFmtId="0" fontId="5" fillId="0" borderId="3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4" fillId="0" borderId="3" xfId="0" applyNumberFormat="1" applyFont="1" applyFill="1" applyBorder="1" applyAlignment="1">
      <alignment horizontal="center" vertical="top" readingOrder="1"/>
    </xf>
    <xf numFmtId="0" fontId="4" fillId="0" borderId="0" xfId="0" applyNumberFormat="1" applyFont="1" applyFill="1" applyBorder="1" applyAlignment="1">
      <alignment horizontal="center" vertical="top" readingOrder="1"/>
    </xf>
    <xf numFmtId="0" fontId="28" fillId="0" borderId="3" xfId="0" applyNumberFormat="1" applyFont="1" applyFill="1" applyBorder="1" applyAlignment="1">
      <alignment horizontal="center" vertical="top" wrapText="1" readingOrder="1"/>
    </xf>
    <xf numFmtId="0" fontId="28" fillId="0" borderId="0" xfId="0" applyNumberFormat="1" applyFont="1" applyFill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9" fillId="4" borderId="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6" fillId="9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wrapText="1"/>
    </xf>
    <xf numFmtId="0" fontId="16" fillId="9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5" fillId="0" borderId="3" xfId="0" applyNumberFormat="1" applyFont="1" applyFill="1" applyBorder="1" applyAlignment="1">
      <alignment horizontal="center" vertical="center" readingOrder="1"/>
    </xf>
    <xf numFmtId="0" fontId="5" fillId="0" borderId="0" xfId="0" applyNumberFormat="1" applyFont="1" applyFill="1" applyBorder="1" applyAlignment="1">
      <alignment horizontal="center" vertical="center" readingOrder="1"/>
    </xf>
    <xf numFmtId="0" fontId="4" fillId="0" borderId="3" xfId="0" applyNumberFormat="1" applyFont="1" applyFill="1" applyBorder="1" applyAlignment="1">
      <alignment horizontal="center" vertical="center" readingOrder="1"/>
    </xf>
    <xf numFmtId="0" fontId="4" fillId="0" borderId="0" xfId="0" applyNumberFormat="1" applyFont="1" applyFill="1" applyBorder="1" applyAlignment="1">
      <alignment horizontal="center" vertical="center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3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center" vertical="center" readingOrder="1"/>
    </xf>
    <xf numFmtId="0" fontId="3" fillId="0" borderId="0" xfId="0" applyNumberFormat="1" applyFont="1" applyFill="1" applyBorder="1" applyAlignment="1">
      <alignment horizontal="center" vertical="center" readingOrder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vertical="center" readingOrder="1"/>
    </xf>
    <xf numFmtId="0" fontId="15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169" fontId="29" fillId="2" borderId="7" xfId="1" applyNumberFormat="1" applyFont="1" applyFill="1" applyBorder="1" applyAlignment="1">
      <alignment vertical="center"/>
    </xf>
    <xf numFmtId="175" fontId="30" fillId="0" borderId="7" xfId="0" applyNumberFormat="1" applyFont="1" applyBorder="1" applyAlignment="1">
      <alignment vertical="center"/>
    </xf>
    <xf numFmtId="0" fontId="30" fillId="0" borderId="7" xfId="0" applyFont="1" applyBorder="1" applyAlignment="1">
      <alignment vertical="center"/>
    </xf>
    <xf numFmtId="175" fontId="31" fillId="2" borderId="7" xfId="8" applyNumberFormat="1" applyFont="1" applyFill="1" applyBorder="1" applyAlignment="1">
      <alignment vertical="center"/>
    </xf>
    <xf numFmtId="175" fontId="31" fillId="2" borderId="7" xfId="8" applyNumberFormat="1" applyFont="1" applyFill="1" applyBorder="1" applyAlignment="1">
      <alignment horizontal="left" vertical="center"/>
    </xf>
    <xf numFmtId="0" fontId="31" fillId="2" borderId="7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31" fillId="2" borderId="7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2" fillId="11" borderId="7" xfId="0" applyFont="1" applyFill="1" applyBorder="1" applyAlignment="1">
      <alignment horizontal="center" vertical="center"/>
    </xf>
    <xf numFmtId="0" fontId="32" fillId="11" borderId="7" xfId="0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vertical="center" wrapText="1" readingOrder="1"/>
    </xf>
    <xf numFmtId="0" fontId="4" fillId="0" borderId="4" xfId="0" applyNumberFormat="1" applyFont="1" applyFill="1" applyBorder="1" applyAlignment="1">
      <alignment vertical="center" readingOrder="1"/>
    </xf>
    <xf numFmtId="0" fontId="4" fillId="0" borderId="0" xfId="0" applyNumberFormat="1" applyFont="1" applyFill="1" applyBorder="1" applyAlignment="1">
      <alignment vertical="center" readingOrder="1"/>
    </xf>
  </cellXfs>
  <cellStyles count="10">
    <cellStyle name="Millares" xfId="8" builtinId="3"/>
    <cellStyle name="Millares 2" xfId="3"/>
    <cellStyle name="Millares 2 2" xfId="6"/>
    <cellStyle name="Millares 2 3" xfId="9"/>
    <cellStyle name="Millares 3" xfId="5"/>
    <cellStyle name="Millares 5" xfId="7"/>
    <cellStyle name="Normal" xfId="0" builtinId="0"/>
    <cellStyle name="Normal 2" xfId="2"/>
    <cellStyle name="Normal 2 2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323848</xdr:rowOff>
    </xdr:from>
    <xdr:to>
      <xdr:col>1</xdr:col>
      <xdr:colOff>730800</xdr:colOff>
      <xdr:row>4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5400" y="323848"/>
          <a:ext cx="730800" cy="771527"/>
        </a:xfrm>
        <a:prstGeom prst="rect">
          <a:avLst/>
        </a:prstGeom>
      </xdr:spPr>
    </xdr:pic>
    <xdr:clientData/>
  </xdr:twoCellAnchor>
  <xdr:twoCellAnchor editAs="oneCell">
    <xdr:from>
      <xdr:col>4</xdr:col>
      <xdr:colOff>148590</xdr:colOff>
      <xdr:row>0</xdr:row>
      <xdr:rowOff>209549</xdr:rowOff>
    </xdr:from>
    <xdr:to>
      <xdr:col>5</xdr:col>
      <xdr:colOff>708480</xdr:colOff>
      <xdr:row>3</xdr:row>
      <xdr:rowOff>146592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63515" y="209549"/>
          <a:ext cx="1436190" cy="756193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0</xdr:row>
      <xdr:rowOff>0</xdr:rowOff>
    </xdr:from>
    <xdr:to>
      <xdr:col>0</xdr:col>
      <xdr:colOff>304800</xdr:colOff>
      <xdr:row>7</xdr:row>
      <xdr:rowOff>173400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" y="0"/>
          <a:ext cx="304798" cy="18212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5</xdr:row>
      <xdr:rowOff>209550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0" y="0"/>
          <a:ext cx="447675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0</xdr:row>
      <xdr:rowOff>38100</xdr:rowOff>
    </xdr:from>
    <xdr:to>
      <xdr:col>0</xdr:col>
      <xdr:colOff>1397550</xdr:colOff>
      <xdr:row>2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52750" y="38100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57150</xdr:rowOff>
    </xdr:from>
    <xdr:to>
      <xdr:col>8</xdr:col>
      <xdr:colOff>678000</xdr:colOff>
      <xdr:row>2</xdr:row>
      <xdr:rowOff>171450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478125" y="57150"/>
          <a:ext cx="1440000" cy="742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5</xdr:row>
      <xdr:rowOff>209550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47675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0</xdr:row>
      <xdr:rowOff>38100</xdr:rowOff>
    </xdr:from>
    <xdr:to>
      <xdr:col>0</xdr:col>
      <xdr:colOff>1397550</xdr:colOff>
      <xdr:row>2</xdr:row>
      <xdr:rowOff>133350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0" y="38100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0</xdr:row>
      <xdr:rowOff>57150</xdr:rowOff>
    </xdr:from>
    <xdr:to>
      <xdr:col>9</xdr:col>
      <xdr:colOff>39825</xdr:colOff>
      <xdr:row>2</xdr:row>
      <xdr:rowOff>171450</xdr:rowOff>
    </xdr:to>
    <xdr:pic>
      <xdr:nvPicPr>
        <xdr:cNvPr id="4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192125" y="57150"/>
          <a:ext cx="1440000" cy="7429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457200</xdr:colOff>
      <xdr:row>5</xdr:row>
      <xdr:rowOff>209550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95525" y="0"/>
          <a:ext cx="447675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0</xdr:row>
      <xdr:rowOff>57149</xdr:rowOff>
    </xdr:from>
    <xdr:to>
      <xdr:col>0</xdr:col>
      <xdr:colOff>1416600</xdr:colOff>
      <xdr:row>2</xdr:row>
      <xdr:rowOff>152399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71800" y="57149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0</xdr:row>
      <xdr:rowOff>180975</xdr:rowOff>
    </xdr:from>
    <xdr:to>
      <xdr:col>7</xdr:col>
      <xdr:colOff>87450</xdr:colOff>
      <xdr:row>3</xdr:row>
      <xdr:rowOff>95250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467600" y="180975"/>
          <a:ext cx="1440000" cy="742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457200</xdr:colOff>
      <xdr:row>5</xdr:row>
      <xdr:rowOff>209550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447675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0</xdr:row>
      <xdr:rowOff>57149</xdr:rowOff>
    </xdr:from>
    <xdr:to>
      <xdr:col>0</xdr:col>
      <xdr:colOff>1416600</xdr:colOff>
      <xdr:row>2</xdr:row>
      <xdr:rowOff>152399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5800" y="57149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0</xdr:row>
      <xdr:rowOff>123825</xdr:rowOff>
    </xdr:from>
    <xdr:to>
      <xdr:col>7</xdr:col>
      <xdr:colOff>287475</xdr:colOff>
      <xdr:row>3</xdr:row>
      <xdr:rowOff>38100</xdr:rowOff>
    </xdr:to>
    <xdr:pic>
      <xdr:nvPicPr>
        <xdr:cNvPr id="4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791450" y="123825"/>
          <a:ext cx="1440000" cy="7429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324971</xdr:colOff>
      <xdr:row>5</xdr:row>
      <xdr:rowOff>209550</xdr:rowOff>
    </xdr:to>
    <xdr:pic>
      <xdr:nvPicPr>
        <xdr:cNvPr id="7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4971" cy="146460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0</xdr:row>
      <xdr:rowOff>38100</xdr:rowOff>
    </xdr:from>
    <xdr:to>
      <xdr:col>0</xdr:col>
      <xdr:colOff>1397550</xdr:colOff>
      <xdr:row>2</xdr:row>
      <xdr:rowOff>133350</xdr:rowOff>
    </xdr:to>
    <xdr:pic>
      <xdr:nvPicPr>
        <xdr:cNvPr id="8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0" y="38100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582706</xdr:colOff>
      <xdr:row>0</xdr:row>
      <xdr:rowOff>112059</xdr:rowOff>
    </xdr:from>
    <xdr:to>
      <xdr:col>8</xdr:col>
      <xdr:colOff>498706</xdr:colOff>
      <xdr:row>3</xdr:row>
      <xdr:rowOff>25774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418294" y="112059"/>
          <a:ext cx="1440000" cy="7429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457200</xdr:colOff>
      <xdr:row>7</xdr:row>
      <xdr:rowOff>123825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447675" cy="1857375"/>
        </a:xfrm>
        <a:prstGeom prst="rect">
          <a:avLst/>
        </a:prstGeom>
      </xdr:spPr>
    </xdr:pic>
    <xdr:clientData/>
  </xdr:twoCellAnchor>
  <xdr:twoCellAnchor editAs="oneCell">
    <xdr:from>
      <xdr:col>0</xdr:col>
      <xdr:colOff>942975</xdr:colOff>
      <xdr:row>1</xdr:row>
      <xdr:rowOff>28575</xdr:rowOff>
    </xdr:from>
    <xdr:to>
      <xdr:col>1</xdr:col>
      <xdr:colOff>730800</xdr:colOff>
      <xdr:row>4</xdr:row>
      <xdr:rowOff>66676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" y="390525"/>
          <a:ext cx="730800" cy="695326"/>
        </a:xfrm>
        <a:prstGeom prst="rect">
          <a:avLst/>
        </a:prstGeom>
      </xdr:spPr>
    </xdr:pic>
    <xdr:clientData/>
  </xdr:twoCellAnchor>
  <xdr:twoCellAnchor editAs="oneCell">
    <xdr:from>
      <xdr:col>12</xdr:col>
      <xdr:colOff>247650</xdr:colOff>
      <xdr:row>0</xdr:row>
      <xdr:rowOff>314325</xdr:rowOff>
    </xdr:from>
    <xdr:to>
      <xdr:col>14</xdr:col>
      <xdr:colOff>163650</xdr:colOff>
      <xdr:row>4</xdr:row>
      <xdr:rowOff>38100</xdr:rowOff>
    </xdr:to>
    <xdr:pic>
      <xdr:nvPicPr>
        <xdr:cNvPr id="4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715750" y="314325"/>
          <a:ext cx="1440000" cy="7429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457200</xdr:colOff>
      <xdr:row>7</xdr:row>
      <xdr:rowOff>123825</xdr:rowOff>
    </xdr:to>
    <xdr:pic>
      <xdr:nvPicPr>
        <xdr:cNvPr id="6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447675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942975</xdr:colOff>
      <xdr:row>1</xdr:row>
      <xdr:rowOff>28575</xdr:rowOff>
    </xdr:from>
    <xdr:to>
      <xdr:col>0</xdr:col>
      <xdr:colOff>1673775</xdr:colOff>
      <xdr:row>4</xdr:row>
      <xdr:rowOff>66676</xdr:rowOff>
    </xdr:to>
    <xdr:pic>
      <xdr:nvPicPr>
        <xdr:cNvPr id="7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" y="390525"/>
          <a:ext cx="730800" cy="695326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390525</xdr:colOff>
      <xdr:row>1</xdr:row>
      <xdr:rowOff>19050</xdr:rowOff>
    </xdr:from>
    <xdr:to>
      <xdr:col>7</xdr:col>
      <xdr:colOff>154125</xdr:colOff>
      <xdr:row>4</xdr:row>
      <xdr:rowOff>104775</xdr:rowOff>
    </xdr:to>
    <xdr:pic>
      <xdr:nvPicPr>
        <xdr:cNvPr id="13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86700" y="381000"/>
          <a:ext cx="1440000" cy="7429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7</xdr:row>
      <xdr:rowOff>133350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47675" cy="146685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0</xdr:row>
      <xdr:rowOff>342901</xdr:rowOff>
    </xdr:from>
    <xdr:to>
      <xdr:col>1</xdr:col>
      <xdr:colOff>911775</xdr:colOff>
      <xdr:row>4</xdr:row>
      <xdr:rowOff>123826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575" y="342901"/>
          <a:ext cx="730800" cy="800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0</xdr:row>
      <xdr:rowOff>57150</xdr:rowOff>
    </xdr:from>
    <xdr:to>
      <xdr:col>7</xdr:col>
      <xdr:colOff>363675</xdr:colOff>
      <xdr:row>2</xdr:row>
      <xdr:rowOff>171450</xdr:rowOff>
    </xdr:to>
    <xdr:pic>
      <xdr:nvPicPr>
        <xdr:cNvPr id="4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182475" y="57150"/>
          <a:ext cx="1440000" cy="7429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0</xdr:rowOff>
    </xdr:from>
    <xdr:to>
      <xdr:col>0</xdr:col>
      <xdr:colOff>1292775</xdr:colOff>
      <xdr:row>2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9525</xdr:rowOff>
    </xdr:from>
    <xdr:to>
      <xdr:col>0</xdr:col>
      <xdr:colOff>314325</xdr:colOff>
      <xdr:row>5</xdr:row>
      <xdr:rowOff>219075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9525"/>
          <a:ext cx="295275" cy="1466850"/>
        </a:xfrm>
        <a:prstGeom prst="rect">
          <a:avLst/>
        </a:prstGeom>
      </xdr:spPr>
    </xdr:pic>
    <xdr:clientData/>
  </xdr:twoCellAnchor>
  <xdr:twoCellAnchor editAs="oneCell">
    <xdr:from>
      <xdr:col>4</xdr:col>
      <xdr:colOff>647700</xdr:colOff>
      <xdr:row>0</xdr:row>
      <xdr:rowOff>200025</xdr:rowOff>
    </xdr:from>
    <xdr:to>
      <xdr:col>5</xdr:col>
      <xdr:colOff>58875</xdr:colOff>
      <xdr:row>3</xdr:row>
      <xdr:rowOff>115756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115425" y="200025"/>
          <a:ext cx="1440000" cy="74440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0</xdr:col>
      <xdr:colOff>314326</xdr:colOff>
      <xdr:row>9</xdr:row>
      <xdr:rowOff>123825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0"/>
          <a:ext cx="304800" cy="2257425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0</xdr:row>
      <xdr:rowOff>200025</xdr:rowOff>
    </xdr:from>
    <xdr:to>
      <xdr:col>0</xdr:col>
      <xdr:colOff>1123950</xdr:colOff>
      <xdr:row>3</xdr:row>
      <xdr:rowOff>9525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5300" y="200025"/>
          <a:ext cx="628650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5076825</xdr:colOff>
      <xdr:row>0</xdr:row>
      <xdr:rowOff>76200</xdr:rowOff>
    </xdr:from>
    <xdr:to>
      <xdr:col>3</xdr:col>
      <xdr:colOff>382725</xdr:colOff>
      <xdr:row>3</xdr:row>
      <xdr:rowOff>123825</xdr:rowOff>
    </xdr:to>
    <xdr:pic>
      <xdr:nvPicPr>
        <xdr:cNvPr id="4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48425" y="76200"/>
          <a:ext cx="1440000" cy="87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266698</xdr:rowOff>
    </xdr:from>
    <xdr:to>
      <xdr:col>1</xdr:col>
      <xdr:colOff>921300</xdr:colOff>
      <xdr:row>3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0" y="266698"/>
          <a:ext cx="730800" cy="723902"/>
        </a:xfrm>
        <a:prstGeom prst="rect">
          <a:avLst/>
        </a:prstGeom>
      </xdr:spPr>
    </xdr:pic>
    <xdr:clientData/>
  </xdr:twoCellAnchor>
  <xdr:twoCellAnchor editAs="oneCell">
    <xdr:from>
      <xdr:col>7</xdr:col>
      <xdr:colOff>615315</xdr:colOff>
      <xdr:row>0</xdr:row>
      <xdr:rowOff>192405</xdr:rowOff>
    </xdr:from>
    <xdr:to>
      <xdr:col>8</xdr:col>
      <xdr:colOff>251280</xdr:colOff>
      <xdr:row>3</xdr:row>
      <xdr:rowOff>108493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39815" y="192405"/>
          <a:ext cx="1436190" cy="7447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323850</xdr:colOff>
      <xdr:row>5</xdr:row>
      <xdr:rowOff>163875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323850" cy="14688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47623</xdr:rowOff>
    </xdr:from>
    <xdr:ext cx="647700" cy="62865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47623"/>
          <a:ext cx="647700" cy="628652"/>
        </a:xfrm>
        <a:prstGeom prst="rect">
          <a:avLst/>
        </a:prstGeom>
      </xdr:spPr>
    </xdr:pic>
    <xdr:clientData/>
  </xdr:oneCellAnchor>
  <xdr:oneCellAnchor>
    <xdr:from>
      <xdr:col>5</xdr:col>
      <xdr:colOff>133350</xdr:colOff>
      <xdr:row>0</xdr:row>
      <xdr:rowOff>0</xdr:rowOff>
    </xdr:from>
    <xdr:ext cx="1440000" cy="742858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43350" y="0"/>
          <a:ext cx="1440000" cy="74285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38123" cy="1468800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8123" cy="14688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303046</xdr:colOff>
      <xdr:row>1</xdr:row>
      <xdr:rowOff>57151</xdr:rowOff>
    </xdr:from>
    <xdr:to>
      <xdr:col>1</xdr:col>
      <xdr:colOff>1033846</xdr:colOff>
      <xdr:row>4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5046" y="419101"/>
          <a:ext cx="730800" cy="7238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352424</xdr:colOff>
      <xdr:row>6</xdr:row>
      <xdr:rowOff>228599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52424" cy="1724024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0</xdr:row>
      <xdr:rowOff>314325</xdr:rowOff>
    </xdr:from>
    <xdr:to>
      <xdr:col>9</xdr:col>
      <xdr:colOff>76706</xdr:colOff>
      <xdr:row>4</xdr:row>
      <xdr:rowOff>38099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143875" y="314325"/>
          <a:ext cx="1438781" cy="7429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533399</xdr:colOff>
      <xdr:row>0</xdr:row>
      <xdr:rowOff>76200</xdr:rowOff>
    </xdr:from>
    <xdr:ext cx="730800" cy="72390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399" y="76200"/>
          <a:ext cx="730800" cy="72390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95250</xdr:rowOff>
    </xdr:from>
    <xdr:ext cx="1440184" cy="742952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48875" y="95250"/>
          <a:ext cx="1440184" cy="74295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342900" cy="1466849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42900" cy="146684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533399</xdr:colOff>
      <xdr:row>0</xdr:row>
      <xdr:rowOff>76200</xdr:rowOff>
    </xdr:from>
    <xdr:ext cx="730800" cy="72390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399" y="76200"/>
          <a:ext cx="730800" cy="723900"/>
        </a:xfrm>
        <a:prstGeom prst="rect">
          <a:avLst/>
        </a:prstGeom>
      </xdr:spPr>
    </xdr:pic>
    <xdr:clientData/>
  </xdr:oneCellAnchor>
  <xdr:oneCellAnchor>
    <xdr:from>
      <xdr:col>8</xdr:col>
      <xdr:colOff>142875</xdr:colOff>
      <xdr:row>0</xdr:row>
      <xdr:rowOff>95250</xdr:rowOff>
    </xdr:from>
    <xdr:ext cx="1440184" cy="742952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44500" y="95250"/>
          <a:ext cx="1440184" cy="742952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0</xdr:rowOff>
    </xdr:from>
    <xdr:ext cx="304800" cy="1733550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0"/>
          <a:ext cx="304800" cy="17335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714367</xdr:colOff>
      <xdr:row>0</xdr:row>
      <xdr:rowOff>47626</xdr:rowOff>
    </xdr:from>
    <xdr:to>
      <xdr:col>1</xdr:col>
      <xdr:colOff>1445167</xdr:colOff>
      <xdr:row>2</xdr:row>
      <xdr:rowOff>142876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00367" y="47626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95250</xdr:rowOff>
    </xdr:from>
    <xdr:to>
      <xdr:col>8</xdr:col>
      <xdr:colOff>697050</xdr:colOff>
      <xdr:row>3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001750" y="95250"/>
          <a:ext cx="144000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342899</xdr:colOff>
      <xdr:row>7</xdr:row>
      <xdr:rowOff>76200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342899" cy="1809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714367</xdr:colOff>
      <xdr:row>0</xdr:row>
      <xdr:rowOff>47626</xdr:rowOff>
    </xdr:from>
    <xdr:to>
      <xdr:col>1</xdr:col>
      <xdr:colOff>1445167</xdr:colOff>
      <xdr:row>2</xdr:row>
      <xdr:rowOff>142876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67" y="47626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0</xdr:row>
      <xdr:rowOff>95250</xdr:rowOff>
    </xdr:from>
    <xdr:to>
      <xdr:col>9</xdr:col>
      <xdr:colOff>58875</xdr:colOff>
      <xdr:row>3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35050" y="95250"/>
          <a:ext cx="144000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295275</xdr:colOff>
      <xdr:row>5</xdr:row>
      <xdr:rowOff>211500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295275" cy="1468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304801</xdr:colOff>
      <xdr:row>5</xdr:row>
      <xdr:rowOff>209550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04800" cy="1466850"/>
        </a:xfrm>
        <a:prstGeom prst="rect">
          <a:avLst/>
        </a:prstGeom>
      </xdr:spPr>
    </xdr:pic>
    <xdr:clientData/>
  </xdr:twoCellAnchor>
  <xdr:twoCellAnchor editAs="oneCell">
    <xdr:from>
      <xdr:col>6</xdr:col>
      <xdr:colOff>676275</xdr:colOff>
      <xdr:row>1</xdr:row>
      <xdr:rowOff>28575</xdr:rowOff>
    </xdr:from>
    <xdr:to>
      <xdr:col>8</xdr:col>
      <xdr:colOff>563700</xdr:colOff>
      <xdr:row>4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096375" y="390525"/>
          <a:ext cx="1440000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581025</xdr:colOff>
      <xdr:row>0</xdr:row>
      <xdr:rowOff>314325</xdr:rowOff>
    </xdr:from>
    <xdr:to>
      <xdr:col>1</xdr:col>
      <xdr:colOff>1311825</xdr:colOff>
      <xdr:row>4</xdr:row>
      <xdr:rowOff>19050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43025" y="314325"/>
          <a:ext cx="730800" cy="7239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361951</xdr:colOff>
      <xdr:row>5</xdr:row>
      <xdr:rowOff>209550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61950" cy="146685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0</xdr:row>
      <xdr:rowOff>276225</xdr:rowOff>
    </xdr:from>
    <xdr:to>
      <xdr:col>8</xdr:col>
      <xdr:colOff>182700</xdr:colOff>
      <xdr:row>4</xdr:row>
      <xdr:rowOff>0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839200" y="276225"/>
          <a:ext cx="1440000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1</xdr:row>
      <xdr:rowOff>66675</xdr:rowOff>
    </xdr:from>
    <xdr:to>
      <xdr:col>1</xdr:col>
      <xdr:colOff>1254675</xdr:colOff>
      <xdr:row>4</xdr:row>
      <xdr:rowOff>133350</xdr:rowOff>
    </xdr:to>
    <xdr:pic>
      <xdr:nvPicPr>
        <xdr:cNvPr id="4" name="Imagen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85875" y="428625"/>
          <a:ext cx="7308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zoomScaleNormal="100" workbookViewId="0">
      <selection activeCell="G25" sqref="G25"/>
    </sheetView>
  </sheetViews>
  <sheetFormatPr baseColWidth="10" defaultColWidth="11.42578125" defaultRowHeight="15"/>
  <cols>
    <col min="1" max="1" width="11.42578125" style="31"/>
    <col min="2" max="2" width="27.42578125" style="97" customWidth="1"/>
    <col min="3" max="3" width="28.140625" style="97" customWidth="1"/>
    <col min="4" max="4" width="12.42578125" style="97" customWidth="1"/>
    <col min="5" max="5" width="13.140625" style="31" bestFit="1" customWidth="1"/>
    <col min="6" max="16384" width="11.42578125" style="31"/>
  </cols>
  <sheetData>
    <row r="1" spans="1:6" ht="28.5">
      <c r="A1" s="237" t="s">
        <v>0</v>
      </c>
      <c r="B1" s="238"/>
      <c r="C1" s="238"/>
      <c r="D1" s="238"/>
      <c r="E1" s="238"/>
      <c r="F1" s="238"/>
    </row>
    <row r="2" spans="1:6" ht="21">
      <c r="A2" s="239" t="s">
        <v>1</v>
      </c>
      <c r="B2" s="240"/>
      <c r="C2" s="240"/>
      <c r="D2" s="240"/>
      <c r="E2" s="240"/>
      <c r="F2" s="240"/>
    </row>
    <row r="3" spans="1:6">
      <c r="A3" s="241" t="s">
        <v>24</v>
      </c>
      <c r="B3" s="242"/>
      <c r="C3" s="242"/>
      <c r="D3" s="242"/>
      <c r="E3" s="242"/>
      <c r="F3" s="242"/>
    </row>
    <row r="4" spans="1:6">
      <c r="B4" s="31"/>
      <c r="C4" s="31"/>
      <c r="D4" s="31"/>
    </row>
    <row r="5" spans="1:6" ht="18.75" customHeight="1">
      <c r="A5" s="243" t="s">
        <v>1129</v>
      </c>
      <c r="B5" s="243"/>
      <c r="C5" s="243"/>
      <c r="D5" s="243"/>
      <c r="E5" s="243"/>
      <c r="F5" s="243"/>
    </row>
    <row r="6" spans="1:6" ht="15.75" thickBot="1">
      <c r="E6" s="97"/>
    </row>
    <row r="7" spans="1:6" ht="15.75" customHeight="1">
      <c r="B7" s="214" t="s">
        <v>155</v>
      </c>
      <c r="C7" s="215"/>
      <c r="D7" s="244" t="s">
        <v>166</v>
      </c>
      <c r="E7" s="244" t="s">
        <v>167</v>
      </c>
    </row>
    <row r="8" spans="1:6" ht="15.75" thickBot="1">
      <c r="B8" s="216"/>
      <c r="C8" s="217"/>
      <c r="D8" s="245"/>
      <c r="E8" s="245"/>
    </row>
    <row r="9" spans="1:6">
      <c r="B9" s="218" t="s">
        <v>154</v>
      </c>
      <c r="C9" s="114" t="s">
        <v>153</v>
      </c>
      <c r="D9" s="113">
        <v>161.69999999999999</v>
      </c>
      <c r="E9" s="112">
        <v>161.19654584022919</v>
      </c>
    </row>
    <row r="10" spans="1:6">
      <c r="B10" s="213"/>
      <c r="C10" s="104" t="s">
        <v>152</v>
      </c>
      <c r="D10" s="103">
        <v>5.5</v>
      </c>
      <c r="E10" s="110">
        <v>4.75</v>
      </c>
    </row>
    <row r="11" spans="1:6" ht="6.75" customHeight="1">
      <c r="B11" s="109"/>
      <c r="C11" s="108"/>
      <c r="D11" s="107"/>
      <c r="E11" s="106"/>
    </row>
    <row r="12" spans="1:6">
      <c r="B12" s="213" t="s">
        <v>151</v>
      </c>
      <c r="C12" s="104" t="s">
        <v>150</v>
      </c>
      <c r="D12" s="103">
        <v>3620230.7994025801</v>
      </c>
      <c r="E12" s="102">
        <v>3558755.3268327261</v>
      </c>
    </row>
    <row r="13" spans="1:6">
      <c r="B13" s="213"/>
      <c r="C13" s="104" t="s">
        <v>149</v>
      </c>
      <c r="D13" s="111">
        <v>8.8800000000000008</v>
      </c>
      <c r="E13" s="110">
        <v>7.8924999999999912</v>
      </c>
    </row>
    <row r="14" spans="1:6">
      <c r="B14" s="213"/>
      <c r="C14" s="104" t="s">
        <v>148</v>
      </c>
      <c r="D14" s="103">
        <v>75040.399999999994</v>
      </c>
      <c r="E14" s="102">
        <v>73771.876592718196</v>
      </c>
    </row>
    <row r="15" spans="1:6">
      <c r="B15" s="213"/>
      <c r="C15" s="104" t="s">
        <v>147</v>
      </c>
      <c r="D15" s="103">
        <v>4.9000000000000004</v>
      </c>
      <c r="E15" s="102">
        <v>2.9556448215712017</v>
      </c>
    </row>
    <row r="16" spans="1:6" ht="6.75" customHeight="1">
      <c r="B16" s="109"/>
      <c r="C16" s="108"/>
      <c r="D16" s="107"/>
      <c r="E16" s="106"/>
    </row>
    <row r="17" spans="2:8">
      <c r="B17" s="213" t="s">
        <v>146</v>
      </c>
      <c r="C17" s="104" t="s">
        <v>2</v>
      </c>
      <c r="D17" s="111">
        <v>4</v>
      </c>
      <c r="E17" s="110">
        <v>4</v>
      </c>
    </row>
    <row r="18" spans="2:8">
      <c r="B18" s="213"/>
      <c r="C18" s="104" t="s">
        <v>3</v>
      </c>
      <c r="D18" s="111">
        <v>3.75</v>
      </c>
      <c r="E18" s="110">
        <v>3</v>
      </c>
      <c r="F18" s="105"/>
      <c r="G18" s="105"/>
      <c r="H18" s="105"/>
    </row>
    <row r="19" spans="2:8">
      <c r="B19" s="213"/>
      <c r="C19" s="104" t="s">
        <v>4</v>
      </c>
      <c r="D19" s="111">
        <v>4</v>
      </c>
      <c r="E19" s="110">
        <v>3.25</v>
      </c>
      <c r="F19" s="105"/>
      <c r="G19" s="105"/>
      <c r="H19" s="105"/>
    </row>
    <row r="20" spans="2:8">
      <c r="B20" s="213"/>
      <c r="C20" s="104" t="s">
        <v>5</v>
      </c>
      <c r="D20" s="111">
        <v>3.2</v>
      </c>
      <c r="E20" s="110">
        <v>3</v>
      </c>
      <c r="F20" s="105"/>
      <c r="G20" s="105"/>
      <c r="H20" s="105"/>
    </row>
    <row r="21" spans="2:8" ht="6.75" customHeight="1">
      <c r="B21" s="109"/>
      <c r="C21" s="108"/>
      <c r="D21" s="107"/>
      <c r="E21" s="106"/>
      <c r="F21" s="105"/>
      <c r="G21" s="105"/>
      <c r="H21" s="105"/>
    </row>
    <row r="22" spans="2:8">
      <c r="B22" s="213" t="s">
        <v>145</v>
      </c>
      <c r="C22" s="104" t="s">
        <v>6</v>
      </c>
      <c r="D22" s="111">
        <v>48.243750000000006</v>
      </c>
      <c r="E22" s="110">
        <v>48.24</v>
      </c>
      <c r="F22" s="105"/>
      <c r="G22" s="105"/>
      <c r="H22" s="105"/>
    </row>
    <row r="23" spans="2:8">
      <c r="B23" s="213"/>
      <c r="C23" s="104" t="s">
        <v>7</v>
      </c>
      <c r="D23" s="111">
        <v>3.7500000000000089</v>
      </c>
      <c r="E23" s="110">
        <v>4.6631966969475469</v>
      </c>
      <c r="F23" s="105"/>
      <c r="G23" s="105"/>
      <c r="H23" s="105"/>
    </row>
    <row r="24" spans="2:8">
      <c r="B24" s="213"/>
      <c r="C24" s="104" t="s">
        <v>8</v>
      </c>
      <c r="D24" s="111">
        <v>49.088000000000008</v>
      </c>
      <c r="E24" s="110">
        <v>49.09</v>
      </c>
      <c r="F24" s="105"/>
      <c r="G24" s="105"/>
      <c r="H24" s="105"/>
    </row>
    <row r="25" spans="2:8">
      <c r="B25" s="213"/>
      <c r="C25" s="104" t="s">
        <v>7</v>
      </c>
      <c r="D25" s="111">
        <v>4.0000000000000036</v>
      </c>
      <c r="E25" s="110">
        <v>5.1265523244981903</v>
      </c>
      <c r="F25" s="105"/>
      <c r="G25" s="105"/>
      <c r="H25" s="105"/>
    </row>
    <row r="26" spans="2:8" ht="6" customHeight="1">
      <c r="B26" s="109"/>
      <c r="C26" s="108"/>
      <c r="D26" s="107"/>
      <c r="E26" s="106"/>
      <c r="F26" s="105"/>
      <c r="G26" s="105"/>
      <c r="H26" s="105"/>
    </row>
    <row r="27" spans="2:8">
      <c r="B27" s="211" t="s">
        <v>144</v>
      </c>
      <c r="C27" s="104" t="s">
        <v>143</v>
      </c>
      <c r="D27" s="103">
        <v>50.6442975</v>
      </c>
      <c r="E27" s="102">
        <v>49.009252305665349</v>
      </c>
      <c r="F27" s="201"/>
      <c r="G27" s="105"/>
      <c r="H27" s="105"/>
    </row>
    <row r="28" spans="2:8">
      <c r="B28" s="211"/>
      <c r="C28" s="104" t="s">
        <v>142</v>
      </c>
      <c r="D28" s="103">
        <v>48.550734020669296</v>
      </c>
      <c r="E28" s="102">
        <v>49.539422784270897</v>
      </c>
      <c r="F28" s="201"/>
      <c r="G28" s="105"/>
      <c r="H28" s="105"/>
    </row>
    <row r="29" spans="2:8">
      <c r="B29" s="211"/>
      <c r="C29" s="104" t="s">
        <v>141</v>
      </c>
      <c r="D29" s="103">
        <v>1350</v>
      </c>
      <c r="E29" s="102">
        <v>1225</v>
      </c>
      <c r="F29" s="201"/>
      <c r="G29" s="105"/>
      <c r="H29" s="105"/>
    </row>
    <row r="30" spans="2:8">
      <c r="B30" s="211"/>
      <c r="C30" s="104" t="s">
        <v>140</v>
      </c>
      <c r="D30" s="103">
        <v>10960</v>
      </c>
      <c r="E30" s="102">
        <v>10500</v>
      </c>
      <c r="F30" s="201"/>
      <c r="G30" s="105"/>
      <c r="H30" s="105"/>
    </row>
    <row r="31" spans="2:8">
      <c r="B31" s="211"/>
      <c r="C31" s="104" t="s">
        <v>9</v>
      </c>
      <c r="D31" s="103">
        <v>2.2999999999999998</v>
      </c>
      <c r="E31" s="102">
        <v>2.1</v>
      </c>
      <c r="F31" s="201"/>
      <c r="G31" s="105"/>
      <c r="H31" s="105"/>
    </row>
    <row r="32" spans="2:8">
      <c r="B32" s="211"/>
      <c r="C32" s="104" t="s">
        <v>139</v>
      </c>
      <c r="D32" s="103">
        <v>2.2999999999999998</v>
      </c>
      <c r="E32" s="102">
        <v>2</v>
      </c>
      <c r="F32" s="201"/>
      <c r="G32" s="105"/>
      <c r="H32" s="105"/>
    </row>
    <row r="33" spans="2:8" ht="15.75" thickBot="1">
      <c r="B33" s="212"/>
      <c r="C33" s="101" t="s">
        <v>138</v>
      </c>
      <c r="D33" s="100">
        <v>2.2999999999999998</v>
      </c>
      <c r="E33" s="99">
        <v>2.1</v>
      </c>
      <c r="F33" s="201"/>
      <c r="G33" s="105"/>
      <c r="H33" s="105"/>
    </row>
    <row r="34" spans="2:8" ht="24.75" customHeight="1">
      <c r="B34" s="236" t="s">
        <v>204</v>
      </c>
      <c r="C34" s="236"/>
      <c r="D34" s="236"/>
      <c r="E34" s="236"/>
      <c r="F34" s="105"/>
      <c r="G34" s="105"/>
      <c r="H34" s="105"/>
    </row>
  </sheetData>
  <mergeCells count="7">
    <mergeCell ref="B34:E34"/>
    <mergeCell ref="A1:F1"/>
    <mergeCell ref="A2:F2"/>
    <mergeCell ref="A3:F3"/>
    <mergeCell ref="A5:F5"/>
    <mergeCell ref="E7:E8"/>
    <mergeCell ref="D7:D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showGridLines="0" zoomScaleNormal="100" zoomScaleSheetLayoutView="100" workbookViewId="0">
      <selection activeCell="N5" sqref="N5"/>
    </sheetView>
  </sheetViews>
  <sheetFormatPr baseColWidth="10" defaultColWidth="11.42578125" defaultRowHeight="15"/>
  <cols>
    <col min="1" max="1" width="43.28515625" customWidth="1"/>
    <col min="2" max="2" width="10" style="31" customWidth="1"/>
    <col min="3" max="3" width="17.140625" style="31" customWidth="1"/>
    <col min="4" max="5" width="11.85546875" style="31" customWidth="1"/>
    <col min="6" max="6" width="13.42578125" style="31" customWidth="1"/>
    <col min="7" max="7" width="10.28515625" style="31" customWidth="1"/>
    <col min="10" max="10" width="20.5703125" bestFit="1" customWidth="1"/>
  </cols>
  <sheetData>
    <row r="1" spans="1:10" ht="28.5" customHeight="1">
      <c r="A1" s="237" t="s">
        <v>0</v>
      </c>
      <c r="B1" s="238"/>
      <c r="C1" s="238"/>
      <c r="D1" s="238"/>
      <c r="E1" s="238"/>
      <c r="F1" s="238"/>
      <c r="G1" s="238"/>
      <c r="H1" s="238"/>
      <c r="I1" s="41"/>
      <c r="J1" s="41"/>
    </row>
    <row r="2" spans="1:10" ht="21">
      <c r="A2" s="239" t="s">
        <v>1</v>
      </c>
      <c r="B2" s="240"/>
      <c r="C2" s="240"/>
      <c r="D2" s="240"/>
      <c r="E2" s="240"/>
      <c r="F2" s="240"/>
      <c r="G2" s="240"/>
      <c r="H2" s="240"/>
      <c r="I2" s="43"/>
      <c r="J2" s="43"/>
    </row>
    <row r="3" spans="1:10" ht="15.75" customHeight="1">
      <c r="A3" s="246" t="s">
        <v>24</v>
      </c>
      <c r="B3" s="247"/>
      <c r="C3" s="247"/>
      <c r="D3" s="247"/>
      <c r="E3" s="247"/>
      <c r="F3" s="247"/>
      <c r="G3" s="247"/>
      <c r="H3" s="247"/>
      <c r="I3" s="45"/>
      <c r="J3" s="45"/>
    </row>
    <row r="4" spans="1:10">
      <c r="A4" s="31"/>
      <c r="H4" s="31"/>
      <c r="I4" s="31"/>
      <c r="J4" s="31"/>
    </row>
    <row r="5" spans="1:10" ht="18.75">
      <c r="A5" s="261" t="s">
        <v>198</v>
      </c>
      <c r="B5" s="261"/>
      <c r="C5" s="261"/>
      <c r="D5" s="261"/>
      <c r="E5" s="261"/>
      <c r="F5" s="261"/>
      <c r="G5" s="261"/>
      <c r="H5" s="261"/>
      <c r="I5" s="86"/>
      <c r="J5" s="86"/>
    </row>
    <row r="6" spans="1:10" ht="18.75">
      <c r="A6" s="261" t="s">
        <v>25</v>
      </c>
      <c r="B6" s="261"/>
      <c r="C6" s="261"/>
      <c r="D6" s="261"/>
      <c r="E6" s="261"/>
      <c r="F6" s="261"/>
      <c r="G6" s="261"/>
      <c r="H6" s="261"/>
      <c r="I6" s="86"/>
      <c r="J6" s="86"/>
    </row>
    <row r="7" spans="1:10" ht="18.75">
      <c r="A7" s="261" t="s">
        <v>60</v>
      </c>
      <c r="B7" s="261"/>
      <c r="C7" s="261"/>
      <c r="D7" s="261"/>
      <c r="E7" s="261"/>
      <c r="F7" s="261"/>
      <c r="G7" s="261"/>
      <c r="H7" s="261"/>
      <c r="I7" s="86"/>
      <c r="J7" s="86"/>
    </row>
    <row r="8" spans="1:10">
      <c r="A8" s="270" t="s">
        <v>26</v>
      </c>
      <c r="B8" s="270"/>
      <c r="C8" s="270"/>
      <c r="D8" s="270"/>
      <c r="E8" s="270"/>
      <c r="F8" s="270"/>
      <c r="G8" s="270"/>
      <c r="H8" s="270"/>
      <c r="I8" s="93"/>
      <c r="J8" s="93"/>
    </row>
    <row r="9" spans="1:10" ht="51">
      <c r="A9" s="27"/>
      <c r="B9" s="27" t="s">
        <v>27</v>
      </c>
      <c r="C9" s="27" t="s">
        <v>157</v>
      </c>
      <c r="D9" s="27" t="s">
        <v>165</v>
      </c>
      <c r="E9" s="27" t="s">
        <v>55</v>
      </c>
      <c r="F9" s="27" t="s">
        <v>28</v>
      </c>
      <c r="G9" s="27" t="s">
        <v>29</v>
      </c>
      <c r="H9" s="27" t="s">
        <v>185</v>
      </c>
    </row>
    <row r="10" spans="1:10">
      <c r="A10" s="30" t="s">
        <v>30</v>
      </c>
      <c r="B10" s="11">
        <f t="shared" ref="B10:G10" si="0">+B11+B12</f>
        <v>538901861742.22809</v>
      </c>
      <c r="C10" s="11">
        <f t="shared" si="0"/>
        <v>7067008417.4600229</v>
      </c>
      <c r="D10" s="11">
        <f t="shared" si="0"/>
        <v>344791397.89000249</v>
      </c>
      <c r="E10" s="11">
        <f t="shared" si="0"/>
        <v>11144674122</v>
      </c>
      <c r="F10" s="11">
        <f t="shared" si="0"/>
        <v>102825005786.97</v>
      </c>
      <c r="G10" s="11">
        <f t="shared" si="0"/>
        <v>660283341466.5481</v>
      </c>
      <c r="H10" s="16">
        <f>+G10/3613147144162.04</f>
        <v>0.18274465863738876</v>
      </c>
      <c r="J10" s="96"/>
    </row>
    <row r="11" spans="1:10">
      <c r="A11" s="32" t="s">
        <v>31</v>
      </c>
      <c r="B11" s="8">
        <v>537166828305.76807</v>
      </c>
      <c r="C11" s="8">
        <v>7047411521.2700233</v>
      </c>
      <c r="D11" s="8">
        <v>344791397.89000249</v>
      </c>
      <c r="E11" s="8">
        <v>9757652501</v>
      </c>
      <c r="F11" s="8">
        <v>101052417882.82001</v>
      </c>
      <c r="G11" s="8">
        <f>+B11+C11+D11+E11+F11</f>
        <v>655369101608.74805</v>
      </c>
      <c r="H11" s="49">
        <f t="shared" ref="H11:H27" si="1">+G11/3613147144162.04</f>
        <v>0.18138455907273632</v>
      </c>
    </row>
    <row r="12" spans="1:10">
      <c r="A12" s="32" t="s">
        <v>32</v>
      </c>
      <c r="B12" s="8">
        <v>1735033436.46</v>
      </c>
      <c r="C12" s="8">
        <v>19596896.189999938</v>
      </c>
      <c r="D12" s="8">
        <v>0</v>
      </c>
      <c r="E12" s="8">
        <v>1387021621</v>
      </c>
      <c r="F12" s="8">
        <v>1772587904.1499968</v>
      </c>
      <c r="G12" s="8">
        <f>+B12+C12+D12+E12+F12</f>
        <v>4914239857.7999973</v>
      </c>
      <c r="H12" s="49">
        <f t="shared" si="1"/>
        <v>1.3600995646524399E-3</v>
      </c>
    </row>
    <row r="13" spans="1:10">
      <c r="A13" s="33"/>
      <c r="B13" s="12"/>
      <c r="C13" s="12"/>
      <c r="D13" s="12"/>
      <c r="E13" s="12"/>
      <c r="F13" s="12"/>
      <c r="G13" s="12"/>
      <c r="H13" s="50"/>
    </row>
    <row r="14" spans="1:10">
      <c r="A14" s="30" t="s">
        <v>33</v>
      </c>
      <c r="B14" s="11">
        <f t="shared" ref="B14:F14" si="2">+B15+B17</f>
        <v>564618466983.23303</v>
      </c>
      <c r="C14" s="11">
        <f t="shared" si="2"/>
        <v>45108300040.770065</v>
      </c>
      <c r="D14" s="11">
        <f t="shared" si="2"/>
        <v>10588346902.430002</v>
      </c>
      <c r="E14" s="11">
        <f t="shared" si="2"/>
        <v>10760570189</v>
      </c>
      <c r="F14" s="11">
        <f t="shared" si="2"/>
        <v>111054795064.42026</v>
      </c>
      <c r="G14" s="11">
        <f>+G15+G17</f>
        <v>742130479179.85327</v>
      </c>
      <c r="H14" s="16">
        <f t="shared" si="1"/>
        <v>0.2053972477647234</v>
      </c>
    </row>
    <row r="15" spans="1:10">
      <c r="A15" s="32" t="s">
        <v>34</v>
      </c>
      <c r="B15" s="8">
        <v>439200240172.94287</v>
      </c>
      <c r="C15" s="8">
        <v>42471598974.760063</v>
      </c>
      <c r="D15" s="8">
        <v>10510780680.270002</v>
      </c>
      <c r="E15" s="8">
        <v>8330935516</v>
      </c>
      <c r="F15" s="8">
        <v>97947776263.480225</v>
      </c>
      <c r="G15" s="8">
        <f>+B15+C15+D15+E15+F15</f>
        <v>598461331607.45312</v>
      </c>
      <c r="H15" s="49">
        <f t="shared" si="1"/>
        <v>0.16563436464922829</v>
      </c>
    </row>
    <row r="16" spans="1:10">
      <c r="A16" s="34" t="s">
        <v>35</v>
      </c>
      <c r="B16" s="9">
        <v>86466966158.790039</v>
      </c>
      <c r="C16" s="9">
        <v>413696.31</v>
      </c>
      <c r="D16" s="10"/>
      <c r="E16" s="9">
        <v>104725453</v>
      </c>
      <c r="F16" s="9">
        <v>7399614787.2099991</v>
      </c>
      <c r="G16" s="9">
        <f>+B16+C16+D16+E16+F16</f>
        <v>93971720095.310028</v>
      </c>
      <c r="H16" s="51">
        <f t="shared" si="1"/>
        <v>2.6008273769626375E-2</v>
      </c>
    </row>
    <row r="17" spans="1:8">
      <c r="A17" s="32" t="s">
        <v>36</v>
      </c>
      <c r="B17" s="8">
        <v>125418226810.29012</v>
      </c>
      <c r="C17" s="8">
        <v>2636701066.0099993</v>
      </c>
      <c r="D17" s="8">
        <v>77566222.160000011</v>
      </c>
      <c r="E17" s="8">
        <v>2429634673</v>
      </c>
      <c r="F17" s="8">
        <v>13107018800.940029</v>
      </c>
      <c r="G17" s="8">
        <f>+B17+C17+D17+E17+F17</f>
        <v>143669147572.40015</v>
      </c>
      <c r="H17" s="49">
        <f t="shared" si="1"/>
        <v>3.9762883115495105E-2</v>
      </c>
    </row>
    <row r="18" spans="1:8">
      <c r="A18" s="35"/>
      <c r="B18" s="17"/>
      <c r="C18" s="17"/>
      <c r="D18" s="17"/>
      <c r="E18" s="17"/>
      <c r="F18" s="17"/>
      <c r="G18" s="17"/>
      <c r="H18" s="52"/>
    </row>
    <row r="19" spans="1:8">
      <c r="A19" s="30" t="s">
        <v>37</v>
      </c>
      <c r="B19" s="11"/>
      <c r="C19" s="11"/>
      <c r="D19" s="11"/>
      <c r="E19" s="11"/>
      <c r="F19" s="11"/>
      <c r="G19" s="11"/>
      <c r="H19" s="16"/>
    </row>
    <row r="20" spans="1:8">
      <c r="A20" s="36" t="s">
        <v>38</v>
      </c>
      <c r="B20" s="18">
        <f t="shared" ref="B20:F20" si="3">+B11-B15</f>
        <v>97966588132.825195</v>
      </c>
      <c r="C20" s="18">
        <f t="shared" si="3"/>
        <v>-35424187453.490036</v>
      </c>
      <c r="D20" s="18">
        <f t="shared" si="3"/>
        <v>-10165989282.379999</v>
      </c>
      <c r="E20" s="18">
        <f t="shared" si="3"/>
        <v>1426716985</v>
      </c>
      <c r="F20" s="18">
        <f t="shared" si="3"/>
        <v>3104641619.3397827</v>
      </c>
      <c r="G20" s="18">
        <f>+G11-G15</f>
        <v>56907770001.294922</v>
      </c>
      <c r="H20" s="53">
        <f t="shared" si="1"/>
        <v>1.5750194423508029E-2</v>
      </c>
    </row>
    <row r="21" spans="1:8">
      <c r="A21" s="36" t="s">
        <v>39</v>
      </c>
      <c r="B21" s="18">
        <f t="shared" ref="B21:G21" si="4">+B12-B17</f>
        <v>-123683193373.83011</v>
      </c>
      <c r="C21" s="18">
        <f t="shared" si="4"/>
        <v>-2617104169.8199992</v>
      </c>
      <c r="D21" s="18">
        <f t="shared" si="4"/>
        <v>-77566222.160000011</v>
      </c>
      <c r="E21" s="18">
        <f t="shared" si="4"/>
        <v>-1042613052</v>
      </c>
      <c r="F21" s="18">
        <f t="shared" si="4"/>
        <v>-11334430896.790031</v>
      </c>
      <c r="G21" s="18">
        <f t="shared" si="4"/>
        <v>-138754907714.60016</v>
      </c>
      <c r="H21" s="53">
        <f t="shared" si="1"/>
        <v>-3.8402783550842673E-2</v>
      </c>
    </row>
    <row r="22" spans="1:8">
      <c r="A22" s="36" t="s">
        <v>40</v>
      </c>
      <c r="B22" s="18">
        <f t="shared" ref="B22:F22" si="5">+B10-B14</f>
        <v>-25716605241.004944</v>
      </c>
      <c r="C22" s="18">
        <f t="shared" si="5"/>
        <v>-38041291623.310043</v>
      </c>
      <c r="D22" s="18">
        <f t="shared" si="5"/>
        <v>-10243555504.539999</v>
      </c>
      <c r="E22" s="18">
        <f t="shared" si="5"/>
        <v>384103933</v>
      </c>
      <c r="F22" s="18">
        <f t="shared" si="5"/>
        <v>-8229789277.4502563</v>
      </c>
      <c r="G22" s="18">
        <f>+G10-G14</f>
        <v>-81847137713.305176</v>
      </c>
      <c r="H22" s="53">
        <f t="shared" si="1"/>
        <v>-2.2652589127334623E-2</v>
      </c>
    </row>
    <row r="23" spans="1:8">
      <c r="A23" s="36" t="s">
        <v>41</v>
      </c>
      <c r="B23" s="18">
        <f t="shared" ref="B23:F23" si="6">+B10-(B14-B16)</f>
        <v>60750360917.785095</v>
      </c>
      <c r="C23" s="18">
        <f t="shared" si="6"/>
        <v>-38040877927.000046</v>
      </c>
      <c r="D23" s="18">
        <f t="shared" si="6"/>
        <v>-10243555504.539999</v>
      </c>
      <c r="E23" s="18">
        <f t="shared" si="6"/>
        <v>488829386</v>
      </c>
      <c r="F23" s="18">
        <f t="shared" si="6"/>
        <v>-830174490.24026489</v>
      </c>
      <c r="G23" s="18">
        <f>+G10-(G14-G16)</f>
        <v>12124582382.004883</v>
      </c>
      <c r="H23" s="53">
        <f t="shared" si="1"/>
        <v>3.3556846422917582E-3</v>
      </c>
    </row>
    <row r="24" spans="1:8">
      <c r="A24" s="37"/>
      <c r="B24" s="13"/>
      <c r="C24" s="13"/>
      <c r="D24" s="13"/>
      <c r="E24" s="13"/>
      <c r="F24" s="13"/>
      <c r="G24" s="13"/>
      <c r="H24" s="54"/>
    </row>
    <row r="25" spans="1:8">
      <c r="A25" s="30" t="s">
        <v>42</v>
      </c>
      <c r="B25" s="11">
        <f t="shared" ref="B25:G25" si="7">+B26-B27</f>
        <v>102347071885.90997</v>
      </c>
      <c r="C25" s="11">
        <f t="shared" si="7"/>
        <v>640037850.22000003</v>
      </c>
      <c r="D25" s="11">
        <f t="shared" si="7"/>
        <v>8705637.1399999987</v>
      </c>
      <c r="E25" s="11">
        <f t="shared" si="7"/>
        <v>-1567870229</v>
      </c>
      <c r="F25" s="11">
        <f t="shared" si="7"/>
        <v>-25627854420.499992</v>
      </c>
      <c r="G25" s="11">
        <f t="shared" si="7"/>
        <v>75800090723.769989</v>
      </c>
      <c r="H25" s="16">
        <f t="shared" si="1"/>
        <v>2.0978965898536501E-2</v>
      </c>
    </row>
    <row r="26" spans="1:8">
      <c r="A26" s="32" t="s">
        <v>43</v>
      </c>
      <c r="B26" s="8">
        <v>188914149746.66992</v>
      </c>
      <c r="C26" s="8">
        <v>999999996</v>
      </c>
      <c r="D26" s="8">
        <v>18576780.699999999</v>
      </c>
      <c r="E26" s="8">
        <v>193039300</v>
      </c>
      <c r="F26" s="8">
        <v>134560000</v>
      </c>
      <c r="G26" s="8">
        <f>+B26+C26+D26+E26+F26</f>
        <v>190260325823.36993</v>
      </c>
      <c r="H26" s="49">
        <f t="shared" si="1"/>
        <v>5.2657785092086268E-2</v>
      </c>
    </row>
    <row r="27" spans="1:8">
      <c r="A27" s="32" t="s">
        <v>44</v>
      </c>
      <c r="B27" s="8">
        <v>86567077860.759949</v>
      </c>
      <c r="C27" s="8">
        <v>359962145.77999991</v>
      </c>
      <c r="D27" s="8">
        <v>9871143.5600000005</v>
      </c>
      <c r="E27" s="8">
        <v>1760909529</v>
      </c>
      <c r="F27" s="8">
        <v>25762414420.499992</v>
      </c>
      <c r="G27" s="8">
        <f>+B27+C27+D27+E27+F27</f>
        <v>114460235099.59995</v>
      </c>
      <c r="H27" s="49">
        <f t="shared" si="1"/>
        <v>3.1678819193549763E-2</v>
      </c>
    </row>
    <row r="28" spans="1:8">
      <c r="A28" s="38"/>
      <c r="B28" s="15"/>
      <c r="C28" s="15"/>
      <c r="D28" s="15"/>
      <c r="E28" s="15"/>
      <c r="F28" s="15"/>
      <c r="G28" s="15"/>
      <c r="H28" s="55"/>
    </row>
    <row r="29" spans="1:8">
      <c r="A29" s="30" t="s">
        <v>45</v>
      </c>
      <c r="B29" s="16">
        <f t="shared" ref="B29:G29" si="8">+B22/3613147144162.04</f>
        <v>-7.1175084254613526E-3</v>
      </c>
      <c r="C29" s="16">
        <f t="shared" si="8"/>
        <v>-1.0528575257383427E-2</v>
      </c>
      <c r="D29" s="16">
        <f t="shared" si="8"/>
        <v>-2.8350784221702883E-3</v>
      </c>
      <c r="E29" s="16">
        <f t="shared" si="8"/>
        <v>1.0630730431795942E-4</v>
      </c>
      <c r="F29" s="16">
        <f t="shared" si="8"/>
        <v>-2.2777343266375347E-3</v>
      </c>
      <c r="G29" s="16">
        <f t="shared" si="8"/>
        <v>-2.2652589127334623E-2</v>
      </c>
      <c r="H29" s="16"/>
    </row>
    <row r="30" spans="1:8">
      <c r="A30" s="92" t="s">
        <v>99</v>
      </c>
    </row>
    <row r="32" spans="1:8">
      <c r="B32" s="117"/>
      <c r="C32" s="117"/>
      <c r="D32" s="117"/>
      <c r="E32" s="117"/>
    </row>
    <row r="33" spans="1:8">
      <c r="B33" s="117"/>
      <c r="C33" s="117"/>
      <c r="D33" s="117"/>
      <c r="E33" s="117"/>
      <c r="G33" s="117"/>
    </row>
    <row r="34" spans="1:8">
      <c r="B34" s="117"/>
      <c r="C34" s="117"/>
      <c r="D34" s="117"/>
      <c r="E34" s="117"/>
    </row>
    <row r="35" spans="1:8">
      <c r="B35" s="117"/>
      <c r="C35" s="117"/>
      <c r="D35" s="117"/>
      <c r="E35" s="117"/>
      <c r="G35" s="116"/>
      <c r="H35" s="150"/>
    </row>
    <row r="36" spans="1:8">
      <c r="G36" s="116"/>
      <c r="H36" s="150"/>
    </row>
    <row r="37" spans="1:8">
      <c r="G37" s="116"/>
      <c r="H37" s="150"/>
    </row>
    <row r="38" spans="1:8">
      <c r="B38" s="116">
        <f>B20/$A$39</f>
        <v>2.7528329186939312E-2</v>
      </c>
      <c r="C38" s="117">
        <f>C20/$A$39</f>
        <v>-9.9540946764152347E-3</v>
      </c>
      <c r="D38" s="117">
        <f>D20/$A$39</f>
        <v>-2.8566137170850871E-3</v>
      </c>
      <c r="E38" s="117">
        <f>E20/$A$39</f>
        <v>4.0090336479236665E-4</v>
      </c>
      <c r="G38" s="116"/>
      <c r="H38" s="150"/>
    </row>
    <row r="39" spans="1:8">
      <c r="A39" s="96">
        <v>3558755326832.73</v>
      </c>
      <c r="B39" s="116">
        <f>B21/$A$39</f>
        <v>-3.4754621213003531E-2</v>
      </c>
      <c r="C39" s="117">
        <f>C21/$A$39</f>
        <v>-7.3539873620623579E-4</v>
      </c>
      <c r="D39" s="117">
        <f t="shared" ref="D39:D41" si="9">D21/$A$39</f>
        <v>-2.1795885088012911E-5</v>
      </c>
      <c r="E39" s="117">
        <f>E21/$A$39</f>
        <v>-2.929712655823178E-4</v>
      </c>
    </row>
    <row r="40" spans="1:8">
      <c r="A40" s="96"/>
      <c r="B40" s="116">
        <f>B22/$A$39</f>
        <v>-7.2262920260642259E-3</v>
      </c>
      <c r="C40" s="117">
        <f t="shared" ref="C40:C41" si="10">C22/$A$39</f>
        <v>-1.0689493412621473E-2</v>
      </c>
      <c r="D40" s="117">
        <f t="shared" si="9"/>
        <v>-2.8784096021731002E-3</v>
      </c>
      <c r="E40" s="117">
        <f>E22/$A$39</f>
        <v>1.0793209921004884E-4</v>
      </c>
    </row>
    <row r="41" spans="1:8">
      <c r="A41" s="96">
        <v>3620230799402.5801</v>
      </c>
      <c r="B41" s="116">
        <f>B23/$A$39</f>
        <v>1.70706764974069E-2</v>
      </c>
      <c r="C41" s="117">
        <f t="shared" si="10"/>
        <v>-1.0689377165149533E-2</v>
      </c>
      <c r="D41" s="117">
        <f t="shared" si="9"/>
        <v>-2.8784096021731002E-3</v>
      </c>
      <c r="E41" s="117">
        <f>E23/$A$39</f>
        <v>1.3735964996364477E-4</v>
      </c>
    </row>
    <row r="42" spans="1:8">
      <c r="B42" s="150"/>
    </row>
    <row r="44" spans="1:8">
      <c r="A44" s="120"/>
    </row>
  </sheetData>
  <mergeCells count="7">
    <mergeCell ref="A7:H7"/>
    <mergeCell ref="A8:H8"/>
    <mergeCell ref="A1:H1"/>
    <mergeCell ref="A2:H2"/>
    <mergeCell ref="A3:H3"/>
    <mergeCell ref="A5:H5"/>
    <mergeCell ref="A6:H6"/>
  </mergeCells>
  <pageMargins left="3.937007874015748E-2" right="0" top="0.35433070866141736" bottom="0.35433070866141736" header="0.31496062992125984" footer="0.31496062992125984"/>
  <pageSetup scale="58" orientation="landscape" horizontalDpi="4294967295" verticalDpi="4294967295" r:id="rId1"/>
  <ignoredErrors>
    <ignoredError sqref="C29 F29 E29 D29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showGridLines="0" zoomScaleNormal="100" zoomScaleSheetLayoutView="100" workbookViewId="0">
      <selection activeCell="A8" sqref="A1:H8"/>
    </sheetView>
  </sheetViews>
  <sheetFormatPr baseColWidth="10" defaultColWidth="11.42578125" defaultRowHeight="15"/>
  <cols>
    <col min="1" max="1" width="43.28515625" style="31" customWidth="1"/>
    <col min="2" max="2" width="11.5703125" style="31" customWidth="1"/>
    <col min="3" max="3" width="17.140625" style="31" bestFit="1" customWidth="1"/>
    <col min="4" max="4" width="12.140625" style="31" customWidth="1"/>
    <col min="5" max="5" width="11.7109375" style="31" customWidth="1"/>
    <col min="6" max="6" width="13.140625" style="31" customWidth="1"/>
    <col min="7" max="7" width="11.5703125" style="31" customWidth="1"/>
    <col min="8" max="8" width="12.140625" style="31" customWidth="1"/>
    <col min="9" max="9" width="11.42578125" style="31"/>
    <col min="10" max="10" width="20.5703125" style="31" bestFit="1" customWidth="1"/>
    <col min="11" max="16384" width="11.42578125" style="31"/>
  </cols>
  <sheetData>
    <row r="1" spans="1:10" ht="28.5" customHeight="1">
      <c r="A1" s="237" t="s">
        <v>0</v>
      </c>
      <c r="B1" s="238"/>
      <c r="C1" s="238"/>
      <c r="D1" s="238"/>
      <c r="E1" s="238"/>
      <c r="F1" s="238"/>
      <c r="G1" s="238"/>
      <c r="H1" s="238"/>
      <c r="I1" s="41"/>
      <c r="J1" s="41"/>
    </row>
    <row r="2" spans="1:10" ht="21">
      <c r="A2" s="239" t="s">
        <v>1</v>
      </c>
      <c r="B2" s="240"/>
      <c r="C2" s="240"/>
      <c r="D2" s="240"/>
      <c r="E2" s="240"/>
      <c r="F2" s="240"/>
      <c r="G2" s="240"/>
      <c r="H2" s="240"/>
      <c r="I2" s="43"/>
      <c r="J2" s="43"/>
    </row>
    <row r="3" spans="1:10" ht="15.75" customHeight="1">
      <c r="A3" s="246" t="s">
        <v>24</v>
      </c>
      <c r="B3" s="247"/>
      <c r="C3" s="247"/>
      <c r="D3" s="247"/>
      <c r="E3" s="247"/>
      <c r="F3" s="247"/>
      <c r="G3" s="247"/>
      <c r="H3" s="247"/>
      <c r="I3" s="45"/>
      <c r="J3" s="45"/>
    </row>
    <row r="5" spans="1:10" ht="18.75">
      <c r="A5" s="261" t="s">
        <v>199</v>
      </c>
      <c r="B5" s="261"/>
      <c r="C5" s="261"/>
      <c r="D5" s="261"/>
      <c r="E5" s="261"/>
      <c r="F5" s="261"/>
      <c r="G5" s="261"/>
      <c r="H5" s="261"/>
      <c r="I5" s="86"/>
      <c r="J5" s="86"/>
    </row>
    <row r="6" spans="1:10" ht="18.75">
      <c r="A6" s="261" t="s">
        <v>25</v>
      </c>
      <c r="B6" s="261"/>
      <c r="C6" s="261"/>
      <c r="D6" s="261"/>
      <c r="E6" s="261"/>
      <c r="F6" s="261"/>
      <c r="G6" s="261"/>
      <c r="H6" s="261"/>
      <c r="I6" s="86"/>
      <c r="J6" s="86"/>
    </row>
    <row r="7" spans="1:10" ht="18.75">
      <c r="A7" s="261" t="s">
        <v>60</v>
      </c>
      <c r="B7" s="261"/>
      <c r="C7" s="261"/>
      <c r="D7" s="261"/>
      <c r="E7" s="261"/>
      <c r="F7" s="261"/>
      <c r="G7" s="261"/>
      <c r="H7" s="261"/>
      <c r="I7" s="86"/>
      <c r="J7" s="86"/>
    </row>
    <row r="8" spans="1:10">
      <c r="A8" s="270" t="s">
        <v>26</v>
      </c>
      <c r="B8" s="270"/>
      <c r="C8" s="270"/>
      <c r="D8" s="270"/>
      <c r="E8" s="270"/>
      <c r="F8" s="270"/>
      <c r="G8" s="270"/>
      <c r="H8" s="270"/>
      <c r="I8" s="93"/>
      <c r="J8" s="93"/>
    </row>
    <row r="9" spans="1:10" ht="51">
      <c r="A9" s="27"/>
      <c r="B9" s="27" t="s">
        <v>27</v>
      </c>
      <c r="C9" s="27" t="s">
        <v>157</v>
      </c>
      <c r="D9" s="27" t="s">
        <v>165</v>
      </c>
      <c r="E9" s="27" t="s">
        <v>55</v>
      </c>
      <c r="F9" s="27" t="s">
        <v>28</v>
      </c>
      <c r="G9" s="27" t="s">
        <v>29</v>
      </c>
      <c r="H9" s="27" t="s">
        <v>185</v>
      </c>
    </row>
    <row r="10" spans="1:10">
      <c r="A10" s="30" t="s">
        <v>30</v>
      </c>
      <c r="B10" s="11">
        <f>+B11+B12</f>
        <v>539513193018</v>
      </c>
      <c r="C10" s="11">
        <f t="shared" ref="C10:G10" si="0">+C11+C12</f>
        <v>22081288322</v>
      </c>
      <c r="D10" s="11">
        <f t="shared" si="0"/>
        <v>17164147715</v>
      </c>
      <c r="E10" s="11">
        <f t="shared" si="0"/>
        <v>5601541490</v>
      </c>
      <c r="F10" s="11">
        <f t="shared" si="0"/>
        <v>102716600000</v>
      </c>
      <c r="G10" s="11">
        <f t="shared" si="0"/>
        <v>687076770545</v>
      </c>
      <c r="H10" s="16">
        <f>+G10/3620238000000</f>
        <v>0.18978773510056521</v>
      </c>
      <c r="J10" s="96"/>
    </row>
    <row r="11" spans="1:10">
      <c r="A11" s="32" t="s">
        <v>31</v>
      </c>
      <c r="B11" s="8">
        <v>537886883163</v>
      </c>
      <c r="C11" s="8">
        <v>22048745193</v>
      </c>
      <c r="D11" s="8">
        <v>17138499320</v>
      </c>
      <c r="E11" s="8">
        <v>5019267676</v>
      </c>
      <c r="F11" s="8">
        <v>102715800000</v>
      </c>
      <c r="G11" s="8">
        <f>+B11+C11+D11+E11+F11</f>
        <v>684809195352</v>
      </c>
      <c r="H11" s="49">
        <f>+G11/3620238000000</f>
        <v>0.18916137429417623</v>
      </c>
    </row>
    <row r="12" spans="1:10">
      <c r="A12" s="32" t="s">
        <v>32</v>
      </c>
      <c r="B12" s="8">
        <v>1626309855</v>
      </c>
      <c r="C12" s="8">
        <v>32543129</v>
      </c>
      <c r="D12" s="8">
        <v>25648395</v>
      </c>
      <c r="E12" s="8">
        <v>582273814</v>
      </c>
      <c r="F12" s="8">
        <v>800000</v>
      </c>
      <c r="G12" s="8">
        <f>+B12+C12+D12+E12+F12</f>
        <v>2267575193</v>
      </c>
      <c r="H12" s="49">
        <f>+G12/3620238000000</f>
        <v>6.2636080638897227E-4</v>
      </c>
    </row>
    <row r="13" spans="1:10">
      <c r="A13" s="33"/>
      <c r="B13" s="12"/>
      <c r="C13" s="12"/>
      <c r="D13" s="12"/>
      <c r="E13" s="12"/>
      <c r="F13" s="12"/>
      <c r="G13" s="12"/>
      <c r="H13" s="50"/>
    </row>
    <row r="14" spans="1:10">
      <c r="A14" s="30" t="s">
        <v>33</v>
      </c>
      <c r="B14" s="11">
        <f>+B15+B17</f>
        <v>492821894775</v>
      </c>
      <c r="C14" s="11">
        <f t="shared" ref="C14:F14" si="1">+C15+C17</f>
        <v>78540836327</v>
      </c>
      <c r="D14" s="11">
        <f t="shared" si="1"/>
        <v>30362830133</v>
      </c>
      <c r="E14" s="11">
        <f t="shared" si="1"/>
        <v>17693644013</v>
      </c>
      <c r="F14" s="11">
        <f t="shared" si="1"/>
        <v>149913300000</v>
      </c>
      <c r="G14" s="11">
        <f>+G15+G17</f>
        <v>769332505248</v>
      </c>
      <c r="H14" s="16">
        <f>+G14/3620238000000</f>
        <v>0.21250881993062334</v>
      </c>
    </row>
    <row r="15" spans="1:10">
      <c r="A15" s="32" t="s">
        <v>34</v>
      </c>
      <c r="B15" s="8">
        <v>425408941582</v>
      </c>
      <c r="C15" s="8">
        <v>68604727393</v>
      </c>
      <c r="D15" s="8">
        <v>25629040024</v>
      </c>
      <c r="E15" s="8">
        <v>11392711507</v>
      </c>
      <c r="F15" s="8">
        <v>112116550000</v>
      </c>
      <c r="G15" s="8">
        <f>+B15+C15+D15+E15+F15</f>
        <v>643151970506</v>
      </c>
      <c r="H15" s="49">
        <f>+G15/3620238000000</f>
        <v>0.17765461014054876</v>
      </c>
    </row>
    <row r="16" spans="1:10">
      <c r="A16" s="34" t="s">
        <v>35</v>
      </c>
      <c r="B16" s="9">
        <v>114865424715</v>
      </c>
      <c r="C16" s="9">
        <v>20628362</v>
      </c>
      <c r="D16" s="10">
        <v>0</v>
      </c>
      <c r="E16" s="9">
        <v>174864240</v>
      </c>
      <c r="F16" s="9">
        <v>1766750000</v>
      </c>
      <c r="G16" s="9">
        <f>+B16+C16+D16+E16+F16</f>
        <v>116827667317</v>
      </c>
      <c r="H16" s="51">
        <f>+G16/3620238000000</f>
        <v>3.2270714609647214E-2</v>
      </c>
    </row>
    <row r="17" spans="1:8">
      <c r="A17" s="32" t="s">
        <v>36</v>
      </c>
      <c r="B17" s="8">
        <v>67412953193</v>
      </c>
      <c r="C17" s="8">
        <v>9936108934</v>
      </c>
      <c r="D17" s="8">
        <v>4733790109</v>
      </c>
      <c r="E17" s="8">
        <v>6300932506</v>
      </c>
      <c r="F17" s="8">
        <v>37796750000</v>
      </c>
      <c r="G17" s="8">
        <f>+B17+C17+D17+E17+F17</f>
        <v>126180534742</v>
      </c>
      <c r="H17" s="49">
        <f>+G17/3620238000000</f>
        <v>3.4854209790074572E-2</v>
      </c>
    </row>
    <row r="18" spans="1:8">
      <c r="A18" s="35"/>
      <c r="B18" s="17"/>
      <c r="C18" s="17"/>
      <c r="D18" s="17"/>
      <c r="E18" s="17"/>
      <c r="F18" s="17"/>
      <c r="G18" s="17"/>
      <c r="H18" s="52"/>
    </row>
    <row r="19" spans="1:8">
      <c r="A19" s="30" t="s">
        <v>37</v>
      </c>
      <c r="B19" s="11"/>
      <c r="C19" s="11"/>
      <c r="D19" s="11"/>
      <c r="E19" s="11"/>
      <c r="F19" s="11"/>
      <c r="G19" s="11"/>
      <c r="H19" s="16"/>
    </row>
    <row r="20" spans="1:8">
      <c r="A20" s="36" t="s">
        <v>38</v>
      </c>
      <c r="B20" s="18">
        <f>+B11-B15</f>
        <v>112477941581</v>
      </c>
      <c r="C20" s="18">
        <f t="shared" ref="C20:G20" si="2">+C11-C15</f>
        <v>-46555982200</v>
      </c>
      <c r="D20" s="18">
        <f t="shared" si="2"/>
        <v>-8490540704</v>
      </c>
      <c r="E20" s="18">
        <f t="shared" si="2"/>
        <v>-6373443831</v>
      </c>
      <c r="F20" s="18">
        <f t="shared" si="2"/>
        <v>-9400750000</v>
      </c>
      <c r="G20" s="18">
        <f t="shared" si="2"/>
        <v>41657224846</v>
      </c>
      <c r="H20" s="53">
        <f>+G20/3620238000000</f>
        <v>1.1506764153627469E-2</v>
      </c>
    </row>
    <row r="21" spans="1:8">
      <c r="A21" s="36" t="s">
        <v>39</v>
      </c>
      <c r="B21" s="18">
        <f>+B12-B17</f>
        <v>-65786643338</v>
      </c>
      <c r="C21" s="18">
        <f t="shared" ref="C21:G21" si="3">+C12-C17</f>
        <v>-9903565805</v>
      </c>
      <c r="D21" s="18">
        <f t="shared" si="3"/>
        <v>-4708141714</v>
      </c>
      <c r="E21" s="18">
        <f t="shared" si="3"/>
        <v>-5718658692</v>
      </c>
      <c r="F21" s="18">
        <f t="shared" si="3"/>
        <v>-37795950000</v>
      </c>
      <c r="G21" s="18">
        <f t="shared" si="3"/>
        <v>-123912959549</v>
      </c>
      <c r="H21" s="53">
        <f>+G21/3620238000000</f>
        <v>-3.4227848983685603E-2</v>
      </c>
    </row>
    <row r="22" spans="1:8">
      <c r="A22" s="36" t="s">
        <v>40</v>
      </c>
      <c r="B22" s="18">
        <f>+B10-B14</f>
        <v>46691298243</v>
      </c>
      <c r="C22" s="18">
        <f t="shared" ref="C22:G22" si="4">+C10-C14</f>
        <v>-56459548005</v>
      </c>
      <c r="D22" s="18">
        <f t="shared" si="4"/>
        <v>-13198682418</v>
      </c>
      <c r="E22" s="18">
        <f t="shared" si="4"/>
        <v>-12092102523</v>
      </c>
      <c r="F22" s="18">
        <f t="shared" si="4"/>
        <v>-47196700000</v>
      </c>
      <c r="G22" s="18">
        <f t="shared" si="4"/>
        <v>-82255734703</v>
      </c>
      <c r="H22" s="53">
        <f>+G22/3620238000000</f>
        <v>-2.2721084830058136E-2</v>
      </c>
    </row>
    <row r="23" spans="1:8">
      <c r="A23" s="36" t="s">
        <v>41</v>
      </c>
      <c r="B23" s="18">
        <f>+B10-(B14-B16)</f>
        <v>161556722958</v>
      </c>
      <c r="C23" s="18">
        <f t="shared" ref="C23:F23" si="5">+C10-(C14-C16)</f>
        <v>-56438919643</v>
      </c>
      <c r="D23" s="18">
        <f t="shared" si="5"/>
        <v>-13198682418</v>
      </c>
      <c r="E23" s="18">
        <f t="shared" si="5"/>
        <v>-11917238283</v>
      </c>
      <c r="F23" s="18">
        <f t="shared" si="5"/>
        <v>-45429950000</v>
      </c>
      <c r="G23" s="18">
        <f>+G10-(G14-G16)</f>
        <v>34571932614</v>
      </c>
      <c r="H23" s="53">
        <f>+G23/3620238000000</f>
        <v>9.549629779589076E-3</v>
      </c>
    </row>
    <row r="24" spans="1:8">
      <c r="A24" s="37"/>
      <c r="B24" s="13"/>
      <c r="C24" s="13"/>
      <c r="D24" s="13"/>
      <c r="E24" s="13"/>
      <c r="F24" s="13"/>
      <c r="G24" s="13"/>
      <c r="H24" s="54"/>
    </row>
    <row r="25" spans="1:8">
      <c r="A25" s="30" t="s">
        <v>42</v>
      </c>
      <c r="B25" s="11">
        <f>+B26-B27</f>
        <v>99928512063</v>
      </c>
      <c r="C25" s="11">
        <f t="shared" ref="C25:G25" si="6">+C26-C27</f>
        <v>-2741463448</v>
      </c>
      <c r="D25" s="11">
        <f t="shared" si="6"/>
        <v>-127000000</v>
      </c>
      <c r="E25" s="11">
        <f t="shared" si="6"/>
        <v>-938742441</v>
      </c>
      <c r="F25" s="11">
        <f t="shared" si="6"/>
        <v>-13865592773</v>
      </c>
      <c r="G25" s="11">
        <f t="shared" si="6"/>
        <v>82255713401</v>
      </c>
      <c r="H25" s="16">
        <f t="shared" ref="H25:H27" si="7">+G25/3620238000000</f>
        <v>2.2721078945914606E-2</v>
      </c>
    </row>
    <row r="26" spans="1:8">
      <c r="A26" s="32" t="s">
        <v>43</v>
      </c>
      <c r="B26" s="8">
        <v>171886178118</v>
      </c>
      <c r="C26" s="14">
        <v>0</v>
      </c>
      <c r="D26" s="14">
        <v>0</v>
      </c>
      <c r="E26" s="8">
        <v>1371233466</v>
      </c>
      <c r="F26" s="8">
        <v>496246997</v>
      </c>
      <c r="G26" s="8">
        <v>173753658581</v>
      </c>
      <c r="H26" s="49">
        <f t="shared" si="7"/>
        <v>4.7995092748322074E-2</v>
      </c>
    </row>
    <row r="27" spans="1:8">
      <c r="A27" s="32" t="s">
        <v>44</v>
      </c>
      <c r="B27" s="8">
        <v>71957666055</v>
      </c>
      <c r="C27" s="8">
        <v>2741463448</v>
      </c>
      <c r="D27" s="8">
        <v>127000000</v>
      </c>
      <c r="E27" s="8">
        <v>2309975907</v>
      </c>
      <c r="F27" s="8">
        <v>14361839770</v>
      </c>
      <c r="G27" s="8">
        <v>91497945180</v>
      </c>
      <c r="H27" s="49">
        <f t="shared" si="7"/>
        <v>2.5274013802407465E-2</v>
      </c>
    </row>
    <row r="28" spans="1:8">
      <c r="A28" s="38"/>
      <c r="B28" s="15"/>
      <c r="C28" s="15"/>
      <c r="D28" s="15"/>
      <c r="E28" s="15"/>
      <c r="F28" s="15"/>
      <c r="G28" s="15"/>
      <c r="H28" s="55"/>
    </row>
    <row r="29" spans="1:8">
      <c r="A29" s="30" t="s">
        <v>45</v>
      </c>
      <c r="B29" s="16">
        <f>+B22/A41</f>
        <v>1.289732639441251E-2</v>
      </c>
      <c r="C29" s="16">
        <f>+C22/A41</f>
        <v>-1.5595565899919171E-2</v>
      </c>
      <c r="D29" s="16">
        <f>+D22/A41</f>
        <v>-3.6458124217323604E-3</v>
      </c>
      <c r="E29" s="16">
        <f>+E22/A41</f>
        <v>-3.3401468561052709E-3</v>
      </c>
      <c r="F29" s="16">
        <f>+F22/A41</f>
        <v>-1.3036931238690231E-2</v>
      </c>
      <c r="G29" s="16">
        <f>+G22/A41</f>
        <v>-2.2721130022034523E-2</v>
      </c>
      <c r="H29" s="16"/>
    </row>
    <row r="30" spans="1:8">
      <c r="A30" s="92" t="s">
        <v>99</v>
      </c>
    </row>
    <row r="32" spans="1:8">
      <c r="E32" s="117"/>
    </row>
    <row r="33" spans="1:8">
      <c r="H33" s="116"/>
    </row>
    <row r="35" spans="1:8">
      <c r="G35" s="117"/>
      <c r="H35" s="149"/>
    </row>
    <row r="36" spans="1:8">
      <c r="G36" s="117"/>
      <c r="H36" s="149"/>
    </row>
    <row r="37" spans="1:8">
      <c r="G37" s="117"/>
      <c r="H37" s="149"/>
    </row>
    <row r="38" spans="1:8">
      <c r="C38" s="116"/>
      <c r="D38" s="117"/>
      <c r="E38" s="117"/>
      <c r="G38" s="117"/>
      <c r="H38" s="149"/>
    </row>
    <row r="39" spans="1:8">
      <c r="A39" s="31">
        <v>361314714416204</v>
      </c>
    </row>
    <row r="41" spans="1:8">
      <c r="A41" s="31">
        <v>3620230799402.5801</v>
      </c>
    </row>
    <row r="44" spans="1:8">
      <c r="A44" s="120"/>
    </row>
  </sheetData>
  <mergeCells count="7">
    <mergeCell ref="A8:H8"/>
    <mergeCell ref="A1:H1"/>
    <mergeCell ref="A2:H2"/>
    <mergeCell ref="A3:H3"/>
    <mergeCell ref="A5:H5"/>
    <mergeCell ref="A6:H6"/>
    <mergeCell ref="A7:H7"/>
  </mergeCells>
  <pageMargins left="3.937007874015748E-2" right="0" top="0.35433070866141736" bottom="0.35433070866141736" header="0.31496062992125984" footer="0.31496062992125984"/>
  <pageSetup scale="58" orientation="landscape" horizontalDpi="4294967295" verticalDpi="4294967295" r:id="rId1"/>
  <ignoredErrors>
    <ignoredError sqref="C29 G29 F29 E29 D29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showGridLines="0" workbookViewId="0">
      <selection activeCell="O27" sqref="O27"/>
    </sheetView>
  </sheetViews>
  <sheetFormatPr baseColWidth="10" defaultColWidth="11.42578125" defaultRowHeight="15"/>
  <cols>
    <col min="1" max="1" width="55.5703125" customWidth="1"/>
    <col min="2" max="2" width="11.7109375" style="31" customWidth="1"/>
    <col min="3" max="3" width="18.7109375" style="31" customWidth="1"/>
    <col min="4" max="4" width="11" style="31" customWidth="1"/>
    <col min="5" max="5" width="10.42578125" style="31" customWidth="1"/>
    <col min="6" max="6" width="12.28515625" style="31" customWidth="1"/>
    <col min="7" max="7" width="12.5703125" customWidth="1"/>
    <col min="8" max="8" width="20.28515625" bestFit="1" customWidth="1"/>
    <col min="10" max="10" width="11.42578125" customWidth="1"/>
    <col min="12" max="12" width="0" hidden="1" customWidth="1"/>
    <col min="14" max="14" width="0" hidden="1" customWidth="1"/>
    <col min="16" max="16" width="0" hidden="1" customWidth="1"/>
    <col min="18" max="18" width="0" hidden="1" customWidth="1"/>
  </cols>
  <sheetData>
    <row r="1" spans="1:20" ht="28.5" customHeight="1">
      <c r="A1" s="237" t="s">
        <v>0</v>
      </c>
      <c r="B1" s="238"/>
      <c r="C1" s="238"/>
      <c r="D1" s="238"/>
      <c r="E1" s="238"/>
      <c r="F1" s="238"/>
      <c r="G1" s="238"/>
      <c r="H1" s="41"/>
      <c r="I1" s="42"/>
    </row>
    <row r="2" spans="1:20" ht="21">
      <c r="A2" s="239" t="s">
        <v>1</v>
      </c>
      <c r="B2" s="240"/>
      <c r="C2" s="240"/>
      <c r="D2" s="240"/>
      <c r="E2" s="240"/>
      <c r="F2" s="240"/>
      <c r="G2" s="240"/>
      <c r="H2" s="43"/>
      <c r="I2" s="44"/>
    </row>
    <row r="3" spans="1:20" ht="15.75" customHeight="1">
      <c r="A3" s="246" t="s">
        <v>24</v>
      </c>
      <c r="B3" s="247"/>
      <c r="C3" s="247"/>
      <c r="D3" s="247"/>
      <c r="E3" s="247"/>
      <c r="F3" s="247"/>
      <c r="G3" s="247"/>
      <c r="H3" s="45"/>
      <c r="I3" s="46"/>
    </row>
    <row r="4" spans="1:20">
      <c r="A4" s="31"/>
      <c r="G4" s="31"/>
      <c r="H4" s="31"/>
      <c r="I4" s="31"/>
    </row>
    <row r="5" spans="1:20" ht="18.75">
      <c r="A5" s="262" t="s">
        <v>200</v>
      </c>
      <c r="B5" s="262"/>
      <c r="C5" s="262"/>
      <c r="D5" s="262"/>
      <c r="E5" s="262"/>
      <c r="F5" s="262"/>
      <c r="G5" s="262"/>
      <c r="H5" s="87"/>
      <c r="I5" s="87"/>
    </row>
    <row r="6" spans="1:20" ht="18.75">
      <c r="A6" s="262" t="s">
        <v>127</v>
      </c>
      <c r="B6" s="262"/>
      <c r="C6" s="262"/>
      <c r="D6" s="262"/>
      <c r="E6" s="262"/>
      <c r="F6" s="262"/>
      <c r="G6" s="262"/>
      <c r="H6" s="87"/>
      <c r="I6" s="87"/>
    </row>
    <row r="7" spans="1:20" s="31" customFormat="1" ht="18.75">
      <c r="A7" s="262" t="s">
        <v>60</v>
      </c>
      <c r="B7" s="262"/>
      <c r="C7" s="262"/>
      <c r="D7" s="262"/>
      <c r="E7" s="262"/>
      <c r="F7" s="262"/>
      <c r="G7" s="262"/>
      <c r="H7" s="87"/>
      <c r="I7" s="87"/>
    </row>
    <row r="8" spans="1:20">
      <c r="A8" s="271" t="s">
        <v>26</v>
      </c>
      <c r="B8" s="271"/>
      <c r="C8" s="271"/>
      <c r="D8" s="271"/>
      <c r="E8" s="271"/>
      <c r="F8" s="271"/>
      <c r="G8" s="271"/>
      <c r="H8" s="94"/>
      <c r="I8" s="94"/>
    </row>
    <row r="9" spans="1:20" ht="51">
      <c r="A9" s="27" t="s">
        <v>100</v>
      </c>
      <c r="B9" s="27" t="s">
        <v>27</v>
      </c>
      <c r="C9" s="27" t="s">
        <v>189</v>
      </c>
      <c r="D9" s="27" t="s">
        <v>190</v>
      </c>
      <c r="E9" s="27" t="s">
        <v>55</v>
      </c>
      <c r="F9" s="27" t="s">
        <v>28</v>
      </c>
      <c r="G9" s="27" t="s">
        <v>29</v>
      </c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</row>
    <row r="10" spans="1:20">
      <c r="A10" s="32" t="s">
        <v>101</v>
      </c>
      <c r="B10" s="73">
        <f>SUM(B11:B14)</f>
        <v>105218139020.08998</v>
      </c>
      <c r="C10" s="73">
        <f t="shared" ref="C10:F10" si="0">SUM(C11:C14)</f>
        <v>791339168.78999984</v>
      </c>
      <c r="D10" s="73">
        <f t="shared" si="0"/>
        <v>941521.73</v>
      </c>
      <c r="E10" s="73">
        <f t="shared" si="0"/>
        <v>4486320661</v>
      </c>
      <c r="F10" s="73">
        <f t="shared" si="0"/>
        <v>926993.22000009893</v>
      </c>
      <c r="G10" s="73">
        <f>+B10+C10+D10+E10+F10</f>
        <v>110497667364.82997</v>
      </c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7"/>
    </row>
    <row r="11" spans="1:20">
      <c r="A11" s="39" t="s">
        <v>102</v>
      </c>
      <c r="B11" s="74">
        <v>49335470240.559952</v>
      </c>
      <c r="C11" s="74">
        <v>179852160.69999975</v>
      </c>
      <c r="D11" s="74"/>
      <c r="E11" s="74">
        <v>4164874306</v>
      </c>
      <c r="F11" s="74">
        <v>926993.22000009567</v>
      </c>
      <c r="G11" s="74">
        <f>+B11+C11+D11+E11+F11</f>
        <v>53681123700.47995</v>
      </c>
      <c r="I11" s="116"/>
      <c r="J11" s="150"/>
      <c r="K11" s="150"/>
      <c r="L11" s="150"/>
      <c r="M11" s="150"/>
      <c r="N11" s="150"/>
      <c r="O11" s="150"/>
      <c r="P11" s="150"/>
      <c r="Q11" s="150"/>
      <c r="R11" s="150"/>
      <c r="S11" s="116"/>
    </row>
    <row r="12" spans="1:20">
      <c r="A12" s="39" t="s">
        <v>103</v>
      </c>
      <c r="B12" s="74">
        <v>7483824699.9799871</v>
      </c>
      <c r="C12" s="74">
        <v>0</v>
      </c>
      <c r="D12" s="74">
        <v>941521.73</v>
      </c>
      <c r="E12" s="74"/>
      <c r="F12" s="74">
        <v>3.2596290111541748E-9</v>
      </c>
      <c r="G12" s="74">
        <f>+B12+C12+D12+E12+F12</f>
        <v>7484766221.7099867</v>
      </c>
      <c r="I12" s="116"/>
      <c r="J12" s="150"/>
      <c r="K12" s="150"/>
      <c r="L12" s="150"/>
      <c r="M12" s="150"/>
      <c r="N12" s="150"/>
      <c r="O12" s="150"/>
      <c r="P12" s="150"/>
      <c r="Q12" s="150"/>
      <c r="R12" s="150"/>
      <c r="S12" s="116"/>
    </row>
    <row r="13" spans="1:20">
      <c r="A13" s="39" t="s">
        <v>104</v>
      </c>
      <c r="B13" s="74">
        <v>19734580071.119995</v>
      </c>
      <c r="C13" s="74">
        <v>147479260.10000011</v>
      </c>
      <c r="D13" s="74"/>
      <c r="E13" s="74">
        <v>1100552</v>
      </c>
      <c r="F13" s="74"/>
      <c r="G13" s="74">
        <f>+B13+C13+D13+E13+F13</f>
        <v>19883159883.219994</v>
      </c>
      <c r="I13" s="116"/>
      <c r="J13" s="150"/>
      <c r="K13" s="150"/>
      <c r="L13" s="150"/>
      <c r="M13" s="150"/>
      <c r="N13" s="150"/>
      <c r="O13" s="150"/>
      <c r="P13" s="150"/>
      <c r="Q13" s="150"/>
      <c r="R13" s="150"/>
      <c r="S13" s="116"/>
    </row>
    <row r="14" spans="1:20">
      <c r="A14" s="39" t="s">
        <v>105</v>
      </c>
      <c r="B14" s="74">
        <v>28664264008.430038</v>
      </c>
      <c r="C14" s="74">
        <v>464007747.99000001</v>
      </c>
      <c r="D14" s="74"/>
      <c r="E14" s="74">
        <v>320345803</v>
      </c>
      <c r="F14" s="74"/>
      <c r="G14" s="74">
        <f>+B14+C14+D14+E14+F14</f>
        <v>29448617559.42004</v>
      </c>
      <c r="I14" s="116"/>
      <c r="J14" s="150"/>
      <c r="K14" s="150"/>
      <c r="L14" s="150"/>
      <c r="M14" s="150"/>
      <c r="N14" s="150"/>
      <c r="O14" s="150"/>
      <c r="P14" s="150"/>
      <c r="Q14" s="150"/>
      <c r="R14" s="150"/>
      <c r="S14" s="116"/>
    </row>
    <row r="15" spans="1:20">
      <c r="A15" s="32" t="s">
        <v>106</v>
      </c>
      <c r="B15" s="73">
        <f t="shared" ref="B15:G15" si="1">SUM(B16:B24)</f>
        <v>111934921066.13016</v>
      </c>
      <c r="C15" s="73">
        <f t="shared" si="1"/>
        <v>12233650923.219999</v>
      </c>
      <c r="D15" s="73">
        <f t="shared" si="1"/>
        <v>0</v>
      </c>
      <c r="E15" s="73">
        <f t="shared" si="1"/>
        <v>1690815697</v>
      </c>
      <c r="F15" s="73">
        <f t="shared" si="1"/>
        <v>103683115297.97002</v>
      </c>
      <c r="G15" s="73">
        <f t="shared" si="1"/>
        <v>229542502984.32016</v>
      </c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20">
      <c r="A16" s="39" t="s">
        <v>107</v>
      </c>
      <c r="B16" s="74">
        <v>4841855556.3000069</v>
      </c>
      <c r="C16" s="74">
        <v>1541053133.8399985</v>
      </c>
      <c r="D16" s="74"/>
      <c r="E16" s="74">
        <v>427561413</v>
      </c>
      <c r="F16" s="74">
        <v>174732171</v>
      </c>
      <c r="G16" s="74">
        <f t="shared" ref="G16:G24" si="2">+B16+C16+D16+E16+F16</f>
        <v>6985202274.1400051</v>
      </c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>
      <c r="A17" s="39" t="s">
        <v>108</v>
      </c>
      <c r="B17" s="74">
        <v>9165653426.6699963</v>
      </c>
      <c r="C17" s="74">
        <v>2598094890.7099981</v>
      </c>
      <c r="D17" s="74"/>
      <c r="E17" s="74">
        <v>173996</v>
      </c>
      <c r="F17" s="74">
        <v>1272602465.5</v>
      </c>
      <c r="G17" s="74">
        <f t="shared" si="2"/>
        <v>13036524778.879993</v>
      </c>
      <c r="H17" s="116"/>
    </row>
    <row r="18" spans="1:19">
      <c r="A18" s="39" t="s">
        <v>109</v>
      </c>
      <c r="B18" s="74">
        <v>1246016457.5300007</v>
      </c>
      <c r="C18" s="74">
        <v>3050920887.6300015</v>
      </c>
      <c r="D18" s="74"/>
      <c r="E18" s="74"/>
      <c r="F18" s="74"/>
      <c r="G18" s="74">
        <f t="shared" si="2"/>
        <v>4296937345.1600018</v>
      </c>
      <c r="H18" s="116"/>
    </row>
    <row r="19" spans="1:19">
      <c r="A19" s="39" t="s">
        <v>110</v>
      </c>
      <c r="B19" s="74">
        <v>54804969209.610016</v>
      </c>
      <c r="C19" s="74">
        <v>628148244.38</v>
      </c>
      <c r="D19" s="74"/>
      <c r="E19" s="74">
        <v>17519208</v>
      </c>
      <c r="F19" s="74">
        <v>101020705795.17003</v>
      </c>
      <c r="G19" s="74">
        <f t="shared" si="2"/>
        <v>156471342457.16003</v>
      </c>
      <c r="H19" s="116"/>
    </row>
    <row r="20" spans="1:19">
      <c r="A20" s="39" t="s">
        <v>111</v>
      </c>
      <c r="B20" s="74">
        <v>350920378.32999974</v>
      </c>
      <c r="C20" s="74"/>
      <c r="D20" s="74"/>
      <c r="E20" s="74">
        <v>537535591</v>
      </c>
      <c r="F20" s="74"/>
      <c r="G20" s="74">
        <f t="shared" si="2"/>
        <v>888455969.32999969</v>
      </c>
      <c r="H20" s="116"/>
    </row>
    <row r="21" spans="1:19">
      <c r="A21" s="39" t="s">
        <v>112</v>
      </c>
      <c r="B21" s="74">
        <v>35732624973.830139</v>
      </c>
      <c r="C21" s="74">
        <v>3755218083.8200002</v>
      </c>
      <c r="D21" s="74"/>
      <c r="E21" s="74">
        <v>708025489</v>
      </c>
      <c r="F21" s="74">
        <v>957502189</v>
      </c>
      <c r="G21" s="74">
        <f t="shared" si="2"/>
        <v>41153370735.650139</v>
      </c>
      <c r="H21" s="116"/>
    </row>
    <row r="22" spans="1:19">
      <c r="A22" s="39" t="s">
        <v>113</v>
      </c>
      <c r="B22" s="74">
        <v>1139878247.2199998</v>
      </c>
      <c r="C22" s="74">
        <v>0</v>
      </c>
      <c r="D22" s="74"/>
      <c r="E22" s="74"/>
      <c r="F22" s="74">
        <v>167624185.51000008</v>
      </c>
      <c r="G22" s="74">
        <f t="shared" si="2"/>
        <v>1307502432.7299998</v>
      </c>
      <c r="H22" s="116"/>
    </row>
    <row r="23" spans="1:19">
      <c r="A23" s="39" t="s">
        <v>114</v>
      </c>
      <c r="B23" s="74">
        <v>10000000</v>
      </c>
      <c r="C23" s="74">
        <v>539733840.8999995</v>
      </c>
      <c r="D23" s="74"/>
      <c r="E23" s="74"/>
      <c r="F23" s="74"/>
      <c r="G23" s="74">
        <f t="shared" si="2"/>
        <v>549733840.8999995</v>
      </c>
      <c r="H23" s="116"/>
    </row>
    <row r="24" spans="1:19">
      <c r="A24" s="39" t="s">
        <v>115</v>
      </c>
      <c r="B24" s="74">
        <v>4643002816.6400051</v>
      </c>
      <c r="C24" s="74">
        <v>120481841.93999997</v>
      </c>
      <c r="D24" s="74"/>
      <c r="E24" s="74"/>
      <c r="F24" s="74">
        <v>89948491.790000036</v>
      </c>
      <c r="G24" s="74">
        <f t="shared" si="2"/>
        <v>4853433150.3700047</v>
      </c>
      <c r="H24" s="116"/>
    </row>
    <row r="25" spans="1:19">
      <c r="A25" s="32" t="s">
        <v>116</v>
      </c>
      <c r="B25" s="73">
        <f t="shared" ref="B25:G25" si="3">SUM(B26:B27)</f>
        <v>2876519691.4399996</v>
      </c>
      <c r="C25" s="73">
        <f t="shared" si="3"/>
        <v>280441834.91000009</v>
      </c>
      <c r="D25" s="73">
        <f t="shared" si="3"/>
        <v>0</v>
      </c>
      <c r="E25" s="73">
        <f t="shared" si="3"/>
        <v>3126119991</v>
      </c>
      <c r="F25" s="73">
        <f t="shared" si="3"/>
        <v>1919938024.690006</v>
      </c>
      <c r="G25" s="73">
        <f t="shared" si="3"/>
        <v>8203019542.0400057</v>
      </c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</row>
    <row r="26" spans="1:19">
      <c r="A26" s="39" t="s">
        <v>117</v>
      </c>
      <c r="B26" s="74">
        <v>1553923252.3499985</v>
      </c>
      <c r="C26" s="74"/>
      <c r="D26" s="74"/>
      <c r="E26" s="74">
        <v>145920762</v>
      </c>
      <c r="F26" s="74">
        <v>1919938024.690006</v>
      </c>
      <c r="G26" s="74">
        <f>+B26+C26+D26+E26+F26</f>
        <v>3619782039.0400047</v>
      </c>
      <c r="O26" s="117"/>
    </row>
    <row r="27" spans="1:19">
      <c r="A27" s="39" t="s">
        <v>118</v>
      </c>
      <c r="B27" s="74">
        <v>1322596439.0900011</v>
      </c>
      <c r="C27" s="74">
        <v>280441834.91000009</v>
      </c>
      <c r="D27" s="74"/>
      <c r="E27" s="74">
        <v>2980199229</v>
      </c>
      <c r="F27" s="74"/>
      <c r="G27" s="74">
        <f>+B27+C27+D27+E27+F27</f>
        <v>4583237503.000001</v>
      </c>
      <c r="H27" s="117"/>
    </row>
    <row r="28" spans="1:19">
      <c r="A28" s="32" t="s">
        <v>119</v>
      </c>
      <c r="B28" s="73">
        <f t="shared" ref="B28:F28" si="4">SUM(B29:B33)</f>
        <v>258121921046.7811</v>
      </c>
      <c r="C28" s="73">
        <f t="shared" si="4"/>
        <v>31802868113.849949</v>
      </c>
      <c r="D28" s="73">
        <f t="shared" si="4"/>
        <v>10587405380.699999</v>
      </c>
      <c r="E28" s="73">
        <f t="shared" si="4"/>
        <v>1352511752</v>
      </c>
      <c r="F28" s="73">
        <f t="shared" si="4"/>
        <v>5450814748.5399981</v>
      </c>
      <c r="G28" s="73">
        <f>SUM(G29:G33)</f>
        <v>307315521041.87109</v>
      </c>
      <c r="H28" s="194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</row>
    <row r="29" spans="1:19">
      <c r="A29" s="39" t="s">
        <v>120</v>
      </c>
      <c r="B29" s="74">
        <v>14981887577.280022</v>
      </c>
      <c r="C29" s="74">
        <v>0</v>
      </c>
      <c r="D29" s="74"/>
      <c r="E29" s="74">
        <v>197094100</v>
      </c>
      <c r="F29" s="74">
        <v>4364281632.1299992</v>
      </c>
      <c r="G29" s="74">
        <f>+B29+C29+D29+E29+F29</f>
        <v>19543263309.410019</v>
      </c>
      <c r="H29" s="192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</row>
    <row r="30" spans="1:19">
      <c r="A30" s="39" t="s">
        <v>121</v>
      </c>
      <c r="B30" s="74">
        <v>26860380590.63015</v>
      </c>
      <c r="C30" s="74">
        <v>30485412894.709946</v>
      </c>
      <c r="D30" s="74">
        <v>620988345.37999928</v>
      </c>
      <c r="E30" s="74">
        <v>70982123</v>
      </c>
      <c r="F30" s="74"/>
      <c r="G30" s="74">
        <f>+B30+C30+D30+E30+F30</f>
        <v>58037763953.720093</v>
      </c>
      <c r="H30" s="117"/>
      <c r="I30" s="116"/>
      <c r="J30" s="150"/>
      <c r="K30" s="116"/>
      <c r="L30" s="150"/>
      <c r="M30" s="116"/>
      <c r="N30" s="150"/>
      <c r="O30" s="116"/>
      <c r="P30" s="150"/>
      <c r="Q30" s="116"/>
      <c r="S30" s="117"/>
    </row>
    <row r="31" spans="1:19">
      <c r="A31" s="39" t="s">
        <v>122</v>
      </c>
      <c r="B31" s="74">
        <v>4981771699.8799963</v>
      </c>
      <c r="C31" s="74">
        <v>311873442.34000003</v>
      </c>
      <c r="D31" s="74"/>
      <c r="E31" s="74">
        <v>343104711</v>
      </c>
      <c r="F31" s="74">
        <v>147748321.99999997</v>
      </c>
      <c r="G31" s="74">
        <f>+B31+C31+D31+E31+F31</f>
        <v>5784498175.2199965</v>
      </c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>
      <c r="A32" s="39" t="s">
        <v>123</v>
      </c>
      <c r="B32" s="74">
        <v>148131672643.54111</v>
      </c>
      <c r="C32" s="74">
        <v>61840</v>
      </c>
      <c r="D32" s="74">
        <v>0</v>
      </c>
      <c r="E32" s="74">
        <v>146108729</v>
      </c>
      <c r="F32" s="74">
        <v>1154779.9999999977</v>
      </c>
      <c r="G32" s="74">
        <f>+B32+C32+D32+E32+F32</f>
        <v>148278997992.54111</v>
      </c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:19">
      <c r="A33" s="39" t="s">
        <v>124</v>
      </c>
      <c r="B33" s="74">
        <v>63166208535.449837</v>
      </c>
      <c r="C33" s="74">
        <v>1005519936.8000021</v>
      </c>
      <c r="D33" s="74">
        <v>9966417035.3199997</v>
      </c>
      <c r="E33" s="74">
        <v>595222089</v>
      </c>
      <c r="F33" s="74">
        <v>937630014.40999925</v>
      </c>
      <c r="G33" s="74">
        <f>+B33+C33+D33+E33+F33</f>
        <v>75670997610.979843</v>
      </c>
    </row>
    <row r="34" spans="1:19">
      <c r="A34" s="32" t="s">
        <v>125</v>
      </c>
      <c r="B34" s="73">
        <f t="shared" ref="B34:G34" si="5">+B35</f>
        <v>86466966158.790039</v>
      </c>
      <c r="C34" s="73">
        <f t="shared" si="5"/>
        <v>0</v>
      </c>
      <c r="D34" s="73">
        <f t="shared" si="5"/>
        <v>0</v>
      </c>
      <c r="E34" s="73">
        <f t="shared" si="5"/>
        <v>104802088</v>
      </c>
      <c r="F34" s="73">
        <f t="shared" si="5"/>
        <v>0</v>
      </c>
      <c r="G34" s="73">
        <f t="shared" si="5"/>
        <v>86571768246.790039</v>
      </c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</row>
    <row r="35" spans="1:19">
      <c r="A35" s="39" t="s">
        <v>126</v>
      </c>
      <c r="B35" s="74">
        <v>86466966158.790039</v>
      </c>
      <c r="C35" s="74"/>
      <c r="D35" s="74"/>
      <c r="E35" s="74">
        <v>104802088</v>
      </c>
      <c r="F35" s="74"/>
      <c r="G35" s="74">
        <f>+B35+C35+D35+E35+F35</f>
        <v>86571768246.790039</v>
      </c>
    </row>
    <row r="36" spans="1:19">
      <c r="A36" s="40" t="s">
        <v>29</v>
      </c>
      <c r="B36" s="75">
        <f>+B10+B15+B25+B28+B34</f>
        <v>564618466983.23132</v>
      </c>
      <c r="C36" s="75">
        <f t="shared" ref="C36:E36" si="6">+C10+C15+C25+C28+C34</f>
        <v>45108300040.769943</v>
      </c>
      <c r="D36" s="75">
        <f t="shared" si="6"/>
        <v>10588346902.429998</v>
      </c>
      <c r="E36" s="75">
        <f t="shared" si="6"/>
        <v>10760570189</v>
      </c>
      <c r="F36" s="75">
        <f t="shared" ref="F36" si="7">+F10+F15+F25+F28+F34</f>
        <v>111054795064.42001</v>
      </c>
      <c r="G36" s="75">
        <f>+B36+C36+D36+E36+F36</f>
        <v>742130479179.85132</v>
      </c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</row>
    <row r="37" spans="1:19" ht="15" customHeight="1">
      <c r="A37" s="72" t="s">
        <v>99</v>
      </c>
      <c r="E37" s="200"/>
    </row>
    <row r="38" spans="1:19">
      <c r="E38" s="98"/>
    </row>
    <row r="41" spans="1:19">
      <c r="B41" s="117"/>
      <c r="C41" s="117"/>
      <c r="D41" s="117"/>
      <c r="E41" s="117"/>
      <c r="F41" s="117"/>
      <c r="G41" s="117"/>
    </row>
    <row r="42" spans="1:19">
      <c r="B42" s="117"/>
      <c r="C42" s="117"/>
      <c r="D42" s="117"/>
      <c r="E42" s="117"/>
      <c r="F42" s="117"/>
      <c r="G42" s="117"/>
    </row>
    <row r="43" spans="1:19">
      <c r="B43" s="117"/>
      <c r="C43" s="117"/>
      <c r="D43" s="117"/>
      <c r="E43" s="117"/>
      <c r="F43" s="117"/>
      <c r="G43" s="117"/>
    </row>
    <row r="44" spans="1:19">
      <c r="B44" s="117"/>
      <c r="C44" s="117"/>
      <c r="D44" s="117"/>
      <c r="E44" s="117"/>
      <c r="F44" s="117"/>
      <c r="G44" s="117"/>
    </row>
    <row r="45" spans="1:19">
      <c r="B45" s="117"/>
      <c r="C45" s="117"/>
      <c r="D45" s="117"/>
      <c r="E45" s="117"/>
      <c r="F45" s="117"/>
      <c r="G45" s="117"/>
    </row>
    <row r="46" spans="1:19">
      <c r="B46" s="117"/>
      <c r="C46" s="117"/>
      <c r="D46" s="117"/>
      <c r="E46" s="117"/>
      <c r="F46" s="117"/>
      <c r="G46" s="117"/>
    </row>
  </sheetData>
  <mergeCells count="7">
    <mergeCell ref="A7:G7"/>
    <mergeCell ref="A8:G8"/>
    <mergeCell ref="A1:G1"/>
    <mergeCell ref="A2:G2"/>
    <mergeCell ref="A3:G3"/>
    <mergeCell ref="A5:G5"/>
    <mergeCell ref="A6:G6"/>
  </mergeCells>
  <pageMargins left="0.7" right="0.7" top="0.75" bottom="0.75" header="0.3" footer="0.3"/>
  <pageSetup orientation="portrait" horizontalDpi="4294967295" verticalDpi="4294967295" r:id="rId1"/>
  <ignoredErrors>
    <ignoredError sqref="G15 G25 G28 G34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opLeftCell="A16" workbookViewId="0">
      <selection activeCell="A37" sqref="A37:G37"/>
    </sheetView>
  </sheetViews>
  <sheetFormatPr baseColWidth="10" defaultColWidth="11.42578125" defaultRowHeight="15"/>
  <cols>
    <col min="1" max="1" width="55.5703125" style="31" customWidth="1"/>
    <col min="2" max="2" width="11.85546875" style="31" customWidth="1"/>
    <col min="3" max="3" width="18.7109375" style="31" bestFit="1" customWidth="1"/>
    <col min="4" max="4" width="12" style="31" customWidth="1"/>
    <col min="5" max="5" width="11.5703125" style="31" customWidth="1"/>
    <col min="6" max="6" width="12.28515625" style="31" bestFit="1" customWidth="1"/>
    <col min="7" max="7" width="12.140625" style="31" customWidth="1"/>
    <col min="8" max="16384" width="11.42578125" style="31"/>
  </cols>
  <sheetData>
    <row r="1" spans="1:9" ht="28.5" customHeight="1">
      <c r="A1" s="237" t="s">
        <v>0</v>
      </c>
      <c r="B1" s="238"/>
      <c r="C1" s="238"/>
      <c r="D1" s="238"/>
      <c r="E1" s="238"/>
      <c r="F1" s="238"/>
      <c r="G1" s="238"/>
      <c r="H1" s="41"/>
      <c r="I1" s="42"/>
    </row>
    <row r="2" spans="1:9" ht="21">
      <c r="A2" s="239" t="s">
        <v>1</v>
      </c>
      <c r="B2" s="240"/>
      <c r="C2" s="240"/>
      <c r="D2" s="240"/>
      <c r="E2" s="240"/>
      <c r="F2" s="240"/>
      <c r="G2" s="240"/>
      <c r="H2" s="43"/>
      <c r="I2" s="44"/>
    </row>
    <row r="3" spans="1:9" ht="15.75" customHeight="1">
      <c r="A3" s="246" t="s">
        <v>24</v>
      </c>
      <c r="B3" s="247"/>
      <c r="C3" s="247"/>
      <c r="D3" s="247"/>
      <c r="E3" s="247"/>
      <c r="F3" s="247"/>
      <c r="G3" s="247"/>
      <c r="H3" s="45"/>
      <c r="I3" s="46"/>
    </row>
    <row r="5" spans="1:9" ht="18.75">
      <c r="A5" s="262" t="s">
        <v>201</v>
      </c>
      <c r="B5" s="262"/>
      <c r="C5" s="262"/>
      <c r="D5" s="262"/>
      <c r="E5" s="262"/>
      <c r="F5" s="262"/>
      <c r="G5" s="262"/>
      <c r="H5" s="87"/>
      <c r="I5" s="87"/>
    </row>
    <row r="6" spans="1:9" ht="18.75">
      <c r="A6" s="262" t="s">
        <v>127</v>
      </c>
      <c r="B6" s="262"/>
      <c r="C6" s="262"/>
      <c r="D6" s="262"/>
      <c r="E6" s="262"/>
      <c r="F6" s="262"/>
      <c r="G6" s="262"/>
      <c r="H6" s="87"/>
      <c r="I6" s="87"/>
    </row>
    <row r="7" spans="1:9" ht="18.75">
      <c r="A7" s="262" t="s">
        <v>60</v>
      </c>
      <c r="B7" s="262"/>
      <c r="C7" s="262"/>
      <c r="D7" s="262"/>
      <c r="E7" s="262"/>
      <c r="F7" s="262"/>
      <c r="G7" s="262"/>
      <c r="H7" s="87"/>
      <c r="I7" s="87"/>
    </row>
    <row r="8" spans="1:9">
      <c r="A8" s="271" t="s">
        <v>26</v>
      </c>
      <c r="B8" s="271"/>
      <c r="C8" s="271"/>
      <c r="D8" s="271"/>
      <c r="E8" s="271"/>
      <c r="F8" s="271"/>
      <c r="G8" s="271"/>
      <c r="H8" s="94"/>
      <c r="I8" s="94"/>
    </row>
    <row r="9" spans="1:9" ht="51">
      <c r="A9" s="27" t="s">
        <v>100</v>
      </c>
      <c r="B9" s="27" t="s">
        <v>27</v>
      </c>
      <c r="C9" s="27" t="s">
        <v>189</v>
      </c>
      <c r="D9" s="27" t="s">
        <v>190</v>
      </c>
      <c r="E9" s="27" t="s">
        <v>55</v>
      </c>
      <c r="F9" s="27" t="s">
        <v>28</v>
      </c>
      <c r="G9" s="27" t="s">
        <v>29</v>
      </c>
    </row>
    <row r="10" spans="1:9">
      <c r="A10" s="32" t="s">
        <v>101</v>
      </c>
      <c r="B10" s="73">
        <f>SUM(B11:B14)</f>
        <v>91623298406</v>
      </c>
      <c r="C10" s="73">
        <f t="shared" ref="C10:F10" si="0">SUM(C11:C14)</f>
        <v>11557670367</v>
      </c>
      <c r="D10" s="73">
        <f t="shared" si="0"/>
        <v>2583071</v>
      </c>
      <c r="E10" s="73">
        <f t="shared" si="0"/>
        <v>6585116659</v>
      </c>
      <c r="F10" s="73">
        <f t="shared" si="0"/>
        <v>199831594</v>
      </c>
      <c r="G10" s="73">
        <f>+B10+C10+D10+E10+F10</f>
        <v>109968500097</v>
      </c>
    </row>
    <row r="11" spans="1:9">
      <c r="A11" s="39" t="s">
        <v>102</v>
      </c>
      <c r="B11" s="74">
        <v>37563548201</v>
      </c>
      <c r="C11" s="74">
        <v>10961985243</v>
      </c>
      <c r="D11" s="74"/>
      <c r="E11" s="74">
        <v>6108559191</v>
      </c>
      <c r="F11" s="74">
        <v>191170794</v>
      </c>
      <c r="G11" s="74">
        <f>+B11+C11+D11+E11+F11</f>
        <v>54825263429</v>
      </c>
    </row>
    <row r="12" spans="1:9">
      <c r="A12" s="39" t="s">
        <v>103</v>
      </c>
      <c r="B12" s="74">
        <v>7654430107</v>
      </c>
      <c r="C12" s="74">
        <v>2000000</v>
      </c>
      <c r="D12" s="74">
        <v>2583071</v>
      </c>
      <c r="E12" s="74"/>
      <c r="F12" s="74">
        <v>8660800</v>
      </c>
      <c r="G12" s="74">
        <f>+B12+C12+D12+E12+F12</f>
        <v>7667673978</v>
      </c>
    </row>
    <row r="13" spans="1:9">
      <c r="A13" s="39" t="s">
        <v>104</v>
      </c>
      <c r="B13" s="74">
        <v>19432828417</v>
      </c>
      <c r="C13" s="74">
        <v>129445945</v>
      </c>
      <c r="D13" s="74"/>
      <c r="E13" s="74">
        <v>816604</v>
      </c>
      <c r="F13" s="74"/>
      <c r="G13" s="74">
        <f>+B13+C13+D13+E13+F13</f>
        <v>19563090966</v>
      </c>
    </row>
    <row r="14" spans="1:9">
      <c r="A14" s="39" t="s">
        <v>105</v>
      </c>
      <c r="B14" s="74">
        <v>26972491681</v>
      </c>
      <c r="C14" s="74">
        <v>464239179</v>
      </c>
      <c r="D14" s="74"/>
      <c r="E14" s="74">
        <v>475740864</v>
      </c>
      <c r="F14" s="74"/>
      <c r="G14" s="74">
        <f>+B14+C14+D14+E14+F14</f>
        <v>27912471724</v>
      </c>
    </row>
    <row r="15" spans="1:9">
      <c r="A15" s="32" t="s">
        <v>106</v>
      </c>
      <c r="B15" s="73">
        <f>SUM(B16:B24)</f>
        <v>47241184131</v>
      </c>
      <c r="C15" s="73">
        <f t="shared" ref="C15:G15" si="1">SUM(C16:C24)</f>
        <v>19386970007</v>
      </c>
      <c r="D15" s="73">
        <f t="shared" si="1"/>
        <v>0</v>
      </c>
      <c r="E15" s="73">
        <f t="shared" si="1"/>
        <v>3802202082</v>
      </c>
      <c r="F15" s="73">
        <f t="shared" si="1"/>
        <v>131358115889</v>
      </c>
      <c r="G15" s="73">
        <f t="shared" si="1"/>
        <v>201788472109</v>
      </c>
    </row>
    <row r="16" spans="1:9">
      <c r="A16" s="39" t="s">
        <v>107</v>
      </c>
      <c r="B16" s="74">
        <v>4446346676</v>
      </c>
      <c r="C16" s="74">
        <v>2003235028</v>
      </c>
      <c r="D16" s="74"/>
      <c r="E16" s="74">
        <v>756729878</v>
      </c>
      <c r="F16" s="74">
        <v>174346535</v>
      </c>
      <c r="G16" s="74">
        <f t="shared" ref="G16:G24" si="2">+B16+C16+D16+E16+F16</f>
        <v>7380658117</v>
      </c>
    </row>
    <row r="17" spans="1:7">
      <c r="A17" s="39" t="s">
        <v>108</v>
      </c>
      <c r="B17" s="74">
        <v>5970636779</v>
      </c>
      <c r="C17" s="74">
        <v>2486157687</v>
      </c>
      <c r="D17" s="74"/>
      <c r="E17" s="74">
        <v>99996</v>
      </c>
      <c r="F17" s="74">
        <v>2638073981</v>
      </c>
      <c r="G17" s="74">
        <f t="shared" si="2"/>
        <v>11094968443</v>
      </c>
    </row>
    <row r="18" spans="1:7">
      <c r="A18" s="39" t="s">
        <v>109</v>
      </c>
      <c r="B18" s="74"/>
      <c r="C18" s="74">
        <v>4862692970</v>
      </c>
      <c r="D18" s="74"/>
      <c r="E18" s="74"/>
      <c r="F18" s="74"/>
      <c r="G18" s="74">
        <f t="shared" si="2"/>
        <v>4862692970</v>
      </c>
    </row>
    <row r="19" spans="1:7">
      <c r="A19" s="39" t="s">
        <v>110</v>
      </c>
      <c r="B19" s="74">
        <v>572742004</v>
      </c>
      <c r="C19" s="74">
        <v>1277650000</v>
      </c>
      <c r="D19" s="74"/>
      <c r="E19" s="74">
        <v>349382700</v>
      </c>
      <c r="F19" s="74">
        <v>126941200000</v>
      </c>
      <c r="G19" s="74">
        <f t="shared" si="2"/>
        <v>129140974704</v>
      </c>
    </row>
    <row r="20" spans="1:7">
      <c r="A20" s="39" t="s">
        <v>111</v>
      </c>
      <c r="B20" s="74">
        <v>531144240</v>
      </c>
      <c r="C20" s="74"/>
      <c r="D20" s="74"/>
      <c r="E20" s="74">
        <v>1035785833</v>
      </c>
      <c r="F20" s="74"/>
      <c r="G20" s="74">
        <f t="shared" si="2"/>
        <v>1566930073</v>
      </c>
    </row>
    <row r="21" spans="1:7">
      <c r="A21" s="39" t="s">
        <v>112</v>
      </c>
      <c r="B21" s="74">
        <v>28998597609</v>
      </c>
      <c r="C21" s="74">
        <v>4212189983</v>
      </c>
      <c r="D21" s="74"/>
      <c r="E21" s="74">
        <v>1660203675</v>
      </c>
      <c r="F21" s="74">
        <v>1123846667</v>
      </c>
      <c r="G21" s="74">
        <f t="shared" si="2"/>
        <v>35994837934</v>
      </c>
    </row>
    <row r="22" spans="1:7">
      <c r="A22" s="39" t="s">
        <v>113</v>
      </c>
      <c r="B22" s="74">
        <v>945100865</v>
      </c>
      <c r="C22" s="74">
        <v>1986373494</v>
      </c>
      <c r="D22" s="74"/>
      <c r="E22" s="74"/>
      <c r="F22" s="74">
        <v>345737356</v>
      </c>
      <c r="G22" s="74">
        <f t="shared" si="2"/>
        <v>3277211715</v>
      </c>
    </row>
    <row r="23" spans="1:7">
      <c r="A23" s="39" t="s">
        <v>114</v>
      </c>
      <c r="B23" s="74"/>
      <c r="C23" s="74">
        <v>2431200000</v>
      </c>
      <c r="D23" s="74"/>
      <c r="E23" s="74"/>
      <c r="F23" s="74"/>
      <c r="G23" s="74">
        <f t="shared" si="2"/>
        <v>2431200000</v>
      </c>
    </row>
    <row r="24" spans="1:7">
      <c r="A24" s="39" t="s">
        <v>115</v>
      </c>
      <c r="B24" s="74">
        <v>5776615958</v>
      </c>
      <c r="C24" s="74">
        <v>127470845</v>
      </c>
      <c r="D24" s="74"/>
      <c r="E24" s="74"/>
      <c r="F24" s="74">
        <v>134911350</v>
      </c>
      <c r="G24" s="74">
        <f t="shared" si="2"/>
        <v>6038998153</v>
      </c>
    </row>
    <row r="25" spans="1:7">
      <c r="A25" s="32" t="s">
        <v>116</v>
      </c>
      <c r="B25" s="73">
        <f>SUM(B26:B27)</f>
        <v>2792141092</v>
      </c>
      <c r="C25" s="73">
        <f t="shared" ref="C25:G25" si="3">SUM(C26:C27)</f>
        <v>325588455</v>
      </c>
      <c r="D25" s="73">
        <f t="shared" si="3"/>
        <v>0</v>
      </c>
      <c r="E25" s="73">
        <f t="shared" si="3"/>
        <v>4569798319</v>
      </c>
      <c r="F25" s="73">
        <f t="shared" si="3"/>
        <v>7423265212</v>
      </c>
      <c r="G25" s="73">
        <f t="shared" si="3"/>
        <v>15110793078</v>
      </c>
    </row>
    <row r="26" spans="1:7">
      <c r="A26" s="39" t="s">
        <v>117</v>
      </c>
      <c r="B26" s="74">
        <v>1596623281</v>
      </c>
      <c r="C26" s="74">
        <v>11865000</v>
      </c>
      <c r="D26" s="74"/>
      <c r="E26" s="74">
        <v>516743856</v>
      </c>
      <c r="F26" s="74">
        <v>7423265212</v>
      </c>
      <c r="G26" s="74">
        <f>+B26+C26+D26+E26+F26</f>
        <v>9548497349</v>
      </c>
    </row>
    <row r="27" spans="1:7">
      <c r="A27" s="39" t="s">
        <v>118</v>
      </c>
      <c r="B27" s="74">
        <v>1195517811</v>
      </c>
      <c r="C27" s="74">
        <v>313723455</v>
      </c>
      <c r="D27" s="74"/>
      <c r="E27" s="74">
        <v>4053054463</v>
      </c>
      <c r="F27" s="74"/>
      <c r="G27" s="74">
        <f>+B27+C27+D27+E27+F27</f>
        <v>5562295729</v>
      </c>
    </row>
    <row r="28" spans="1:7">
      <c r="A28" s="32" t="s">
        <v>119</v>
      </c>
      <c r="B28" s="73">
        <f>SUM(B29:B33)</f>
        <v>236354906431</v>
      </c>
      <c r="C28" s="73">
        <f t="shared" ref="C28:F28" si="4">SUM(C29:C33)</f>
        <v>47249968242</v>
      </c>
      <c r="D28" s="73">
        <f t="shared" si="4"/>
        <v>30360212561</v>
      </c>
      <c r="E28" s="73">
        <f t="shared" si="4"/>
        <v>2560219651</v>
      </c>
      <c r="F28" s="73">
        <f t="shared" si="4"/>
        <v>10932051581</v>
      </c>
      <c r="G28" s="73">
        <f>SUM(G29:G33)</f>
        <v>327457358466</v>
      </c>
    </row>
    <row r="29" spans="1:7">
      <c r="A29" s="39" t="s">
        <v>120</v>
      </c>
      <c r="B29" s="74">
        <v>277488161</v>
      </c>
      <c r="C29" s="74">
        <v>1258670897</v>
      </c>
      <c r="D29" s="74"/>
      <c r="E29" s="74">
        <v>431875695</v>
      </c>
      <c r="F29" s="74">
        <v>9092890902</v>
      </c>
      <c r="G29" s="74">
        <f>+B29+C29+D29+E29+F29</f>
        <v>11060925655</v>
      </c>
    </row>
    <row r="30" spans="1:7">
      <c r="A30" s="39" t="s">
        <v>121</v>
      </c>
      <c r="B30" s="74">
        <v>29426663078</v>
      </c>
      <c r="C30" s="74">
        <v>32052560140</v>
      </c>
      <c r="D30" s="74">
        <v>8407185103</v>
      </c>
      <c r="E30" s="74">
        <v>113922330</v>
      </c>
      <c r="F30" s="74"/>
      <c r="G30" s="74">
        <f>+B30+C30+D30+E30+F30</f>
        <v>70000330651</v>
      </c>
    </row>
    <row r="31" spans="1:7">
      <c r="A31" s="39" t="s">
        <v>122</v>
      </c>
      <c r="B31" s="74">
        <v>4162339764</v>
      </c>
      <c r="C31" s="74">
        <v>405062245</v>
      </c>
      <c r="D31" s="74"/>
      <c r="E31" s="74">
        <v>1093842593</v>
      </c>
      <c r="F31" s="74">
        <v>297715843</v>
      </c>
      <c r="G31" s="74">
        <f>+B31+C31+D31+E31+F31</f>
        <v>5958960445</v>
      </c>
    </row>
    <row r="32" spans="1:7">
      <c r="A32" s="39" t="s">
        <v>123</v>
      </c>
      <c r="B32" s="74">
        <v>142650577889</v>
      </c>
      <c r="C32" s="74">
        <v>12137078645</v>
      </c>
      <c r="D32" s="74">
        <v>5427458</v>
      </c>
      <c r="E32" s="74">
        <v>211341143</v>
      </c>
      <c r="F32" s="74">
        <v>65744836</v>
      </c>
      <c r="G32" s="74">
        <f>+B32+C32+D32+E32+F32</f>
        <v>155070169971</v>
      </c>
    </row>
    <row r="33" spans="1:7">
      <c r="A33" s="39" t="s">
        <v>124</v>
      </c>
      <c r="B33" s="74">
        <v>59837837539</v>
      </c>
      <c r="C33" s="74">
        <v>1396596315</v>
      </c>
      <c r="D33" s="74">
        <v>21947600000</v>
      </c>
      <c r="E33" s="74">
        <v>709237890</v>
      </c>
      <c r="F33" s="74">
        <v>1475700000</v>
      </c>
      <c r="G33" s="74">
        <f>+B33+C33+D33+E33+F33</f>
        <v>85366971744</v>
      </c>
    </row>
    <row r="34" spans="1:7">
      <c r="A34" s="32" t="s">
        <v>125</v>
      </c>
      <c r="B34" s="73">
        <f>+B35</f>
        <v>114810424715</v>
      </c>
      <c r="C34" s="73">
        <f t="shared" ref="C34:G34" si="5">+C35</f>
        <v>20618091</v>
      </c>
      <c r="D34" s="73">
        <f t="shared" si="5"/>
        <v>0</v>
      </c>
      <c r="E34" s="73">
        <f t="shared" si="5"/>
        <v>176302100</v>
      </c>
      <c r="F34" s="73">
        <f t="shared" si="5"/>
        <v>0</v>
      </c>
      <c r="G34" s="73">
        <f t="shared" si="5"/>
        <v>115007344906</v>
      </c>
    </row>
    <row r="35" spans="1:7">
      <c r="A35" s="39" t="s">
        <v>126</v>
      </c>
      <c r="B35" s="74">
        <v>114810424715</v>
      </c>
      <c r="C35" s="74">
        <v>20618091</v>
      </c>
      <c r="D35" s="74">
        <v>0</v>
      </c>
      <c r="E35" s="74">
        <v>176302100</v>
      </c>
      <c r="F35" s="74"/>
      <c r="G35" s="74">
        <f>+B35+C35+D35+E35+F35</f>
        <v>115007344906</v>
      </c>
    </row>
    <row r="36" spans="1:7">
      <c r="A36" s="40" t="s">
        <v>29</v>
      </c>
      <c r="B36" s="75">
        <f t="shared" ref="B36:E36" si="6">+B10+B15+B25+B28+B34</f>
        <v>492821954775</v>
      </c>
      <c r="C36" s="75">
        <f t="shared" si="6"/>
        <v>78540815162</v>
      </c>
      <c r="D36" s="75">
        <f t="shared" si="6"/>
        <v>30362795632</v>
      </c>
      <c r="E36" s="75">
        <f t="shared" si="6"/>
        <v>17693638811</v>
      </c>
      <c r="F36" s="75">
        <f>+F10+F15+F25+F28+F34</f>
        <v>149913264276</v>
      </c>
      <c r="G36" s="75">
        <f>+B36+C36+D36+E36+F36</f>
        <v>769332468656</v>
      </c>
    </row>
    <row r="37" spans="1:7" ht="15" customHeight="1">
      <c r="A37" s="72" t="s">
        <v>99</v>
      </c>
    </row>
  </sheetData>
  <mergeCells count="7">
    <mergeCell ref="A8:G8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pageSetup orientation="portrait" horizontalDpi="4294967295" verticalDpi="4294967295" r:id="rId1"/>
  <ignoredErrors>
    <ignoredError sqref="G15 G25 G34 G28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showGridLines="0" zoomScaleNormal="100" workbookViewId="0">
      <selection activeCell="N30" sqref="N30"/>
    </sheetView>
  </sheetViews>
  <sheetFormatPr baseColWidth="10" defaultColWidth="11.42578125" defaultRowHeight="15"/>
  <cols>
    <col min="1" max="1" width="34.85546875" customWidth="1"/>
    <col min="2" max="2" width="15.28515625" customWidth="1"/>
    <col min="3" max="3" width="15.28515625" style="31" customWidth="1"/>
    <col min="4" max="4" width="12" bestFit="1" customWidth="1"/>
    <col min="5" max="5" width="12" style="31" customWidth="1"/>
    <col min="6" max="6" width="13.28515625" customWidth="1"/>
    <col min="7" max="7" width="11.42578125" style="31"/>
    <col min="9" max="9" width="32.7109375" customWidth="1"/>
    <col min="10" max="10" width="14" customWidth="1"/>
    <col min="11" max="11" width="18.42578125" bestFit="1" customWidth="1"/>
  </cols>
  <sheetData>
    <row r="1" spans="1:22" ht="28.5">
      <c r="A1" s="237" t="s">
        <v>0</v>
      </c>
      <c r="B1" s="238"/>
      <c r="C1" s="238"/>
      <c r="D1" s="238"/>
      <c r="E1" s="238"/>
      <c r="F1" s="238"/>
      <c r="G1" s="238"/>
      <c r="H1" s="238"/>
      <c r="I1" s="97"/>
      <c r="J1" s="237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</row>
    <row r="2" spans="1:22" ht="21">
      <c r="A2" s="239" t="s">
        <v>1</v>
      </c>
      <c r="B2" s="240"/>
      <c r="C2" s="240"/>
      <c r="D2" s="240"/>
      <c r="E2" s="240"/>
      <c r="F2" s="240"/>
      <c r="G2" s="240"/>
      <c r="H2" s="240"/>
      <c r="I2" s="97"/>
      <c r="J2" s="239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</row>
    <row r="3" spans="1:22" ht="15.75">
      <c r="A3" s="246" t="s">
        <v>24</v>
      </c>
      <c r="B3" s="247"/>
      <c r="C3" s="247"/>
      <c r="D3" s="247"/>
      <c r="E3" s="247"/>
      <c r="F3" s="247"/>
      <c r="G3" s="247"/>
      <c r="H3" s="247"/>
      <c r="I3" s="97"/>
      <c r="J3" s="246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</row>
    <row r="4" spans="1:22">
      <c r="A4" s="31"/>
      <c r="B4" s="31"/>
      <c r="D4" s="31"/>
      <c r="F4" s="31"/>
      <c r="H4" s="31"/>
      <c r="I4" s="97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1:22" ht="18.75">
      <c r="A5" s="261" t="s">
        <v>199</v>
      </c>
      <c r="B5" s="261"/>
      <c r="C5" s="261"/>
      <c r="D5" s="261"/>
      <c r="E5" s="261"/>
      <c r="F5" s="261"/>
      <c r="G5" s="261"/>
      <c r="H5" s="261"/>
      <c r="I5" s="97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</row>
    <row r="6" spans="1:22" ht="18.75">
      <c r="A6" s="261" t="s">
        <v>528</v>
      </c>
      <c r="B6" s="261"/>
      <c r="C6" s="261"/>
      <c r="D6" s="261"/>
      <c r="E6" s="261"/>
      <c r="F6" s="261"/>
      <c r="G6" s="261"/>
      <c r="H6" s="261"/>
      <c r="I6" s="97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</row>
    <row r="7" spans="1:22" ht="18.75">
      <c r="A7" s="261" t="s">
        <v>60</v>
      </c>
      <c r="B7" s="261"/>
      <c r="C7" s="261"/>
      <c r="D7" s="261"/>
      <c r="E7" s="261"/>
      <c r="F7" s="261"/>
      <c r="G7" s="261"/>
      <c r="H7" s="261"/>
      <c r="I7" s="97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</row>
    <row r="8" spans="1:22" s="31" customFormat="1">
      <c r="A8" s="270" t="s">
        <v>26</v>
      </c>
      <c r="B8" s="270"/>
      <c r="C8" s="270"/>
      <c r="D8" s="270"/>
      <c r="E8" s="270"/>
      <c r="F8" s="270"/>
      <c r="G8" s="270"/>
      <c r="H8" s="270"/>
      <c r="I8" s="97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</row>
    <row r="9" spans="1:22">
      <c r="A9" s="31"/>
      <c r="B9" s="31"/>
      <c r="D9" s="31"/>
      <c r="F9" s="31"/>
      <c r="H9" s="124"/>
      <c r="I9" s="97"/>
      <c r="J9" s="31"/>
      <c r="K9" s="31"/>
      <c r="L9" s="116"/>
      <c r="M9" s="150"/>
    </row>
    <row r="10" spans="1:22">
      <c r="A10" s="123"/>
      <c r="B10" s="272" t="s">
        <v>160</v>
      </c>
      <c r="C10" s="272"/>
      <c r="D10" s="273" t="s">
        <v>161</v>
      </c>
      <c r="E10" s="273"/>
      <c r="F10" s="274" t="s">
        <v>162</v>
      </c>
      <c r="G10" s="274"/>
      <c r="H10" s="31"/>
      <c r="I10" s="97"/>
      <c r="L10" s="117"/>
    </row>
    <row r="11" spans="1:22" s="31" customFormat="1">
      <c r="A11" s="123"/>
      <c r="B11" s="127" t="s">
        <v>159</v>
      </c>
      <c r="C11" s="127" t="s">
        <v>133</v>
      </c>
      <c r="D11" s="127" t="s">
        <v>159</v>
      </c>
      <c r="E11" s="127" t="s">
        <v>133</v>
      </c>
      <c r="F11" s="127" t="s">
        <v>159</v>
      </c>
      <c r="G11" s="127" t="s">
        <v>133</v>
      </c>
      <c r="I11" s="97"/>
    </row>
    <row r="12" spans="1:22" s="31" customFormat="1">
      <c r="A12" s="124" t="s">
        <v>27</v>
      </c>
      <c r="B12" s="233">
        <v>233267142405</v>
      </c>
      <c r="C12" s="233">
        <v>231460794852.37268</v>
      </c>
      <c r="D12" s="233">
        <v>62527182301</v>
      </c>
      <c r="E12" s="233">
        <v>64377304068.050117</v>
      </c>
      <c r="F12" s="233">
        <v>295794324706</v>
      </c>
      <c r="G12" s="233">
        <f>+C12+E12</f>
        <v>295838098920.42279</v>
      </c>
      <c r="H12" s="116"/>
      <c r="I12" s="97"/>
    </row>
    <row r="13" spans="1:22">
      <c r="A13" s="124" t="s">
        <v>163</v>
      </c>
      <c r="B13" s="233">
        <v>66001984916</v>
      </c>
      <c r="C13" s="233">
        <v>42277042187.770073</v>
      </c>
      <c r="D13" s="233">
        <v>9577955589</v>
      </c>
      <c r="E13" s="233">
        <v>2636701066.0099993</v>
      </c>
      <c r="F13" s="233">
        <v>75579940505</v>
      </c>
      <c r="G13" s="233">
        <f>+C13+E13</f>
        <v>44913743253.780075</v>
      </c>
      <c r="H13" s="116"/>
      <c r="I13" s="116"/>
      <c r="J13" s="116"/>
    </row>
    <row r="14" spans="1:22">
      <c r="A14" s="124" t="s">
        <v>164</v>
      </c>
      <c r="B14" s="233">
        <v>24518076764</v>
      </c>
      <c r="C14" s="233">
        <v>1391318753.3600035</v>
      </c>
      <c r="D14" s="233">
        <v>925515203</v>
      </c>
      <c r="E14" s="233">
        <v>77566222.160000011</v>
      </c>
      <c r="F14" s="233">
        <v>25443591967</v>
      </c>
      <c r="G14" s="233">
        <f>+C14+E14</f>
        <v>1468884975.5200036</v>
      </c>
      <c r="H14" s="116"/>
      <c r="I14" s="116"/>
      <c r="J14" s="116"/>
    </row>
    <row r="15" spans="1:22">
      <c r="A15" s="124" t="s">
        <v>55</v>
      </c>
      <c r="B15" s="233">
        <v>10428685249</v>
      </c>
      <c r="C15" s="233">
        <v>7644976820</v>
      </c>
      <c r="D15" s="233">
        <v>6266098023</v>
      </c>
      <c r="E15" s="233">
        <v>2417442051</v>
      </c>
      <c r="F15" s="233">
        <v>16694783272</v>
      </c>
      <c r="G15" s="233">
        <f>+C15+E15</f>
        <v>10062418871</v>
      </c>
      <c r="H15" s="116"/>
      <c r="I15" s="116"/>
      <c r="J15" s="116"/>
    </row>
    <row r="16" spans="1:22">
      <c r="A16" s="124" t="s">
        <v>180</v>
      </c>
      <c r="B16" s="233">
        <v>105834900000</v>
      </c>
      <c r="C16" s="233">
        <v>90423621561.920227</v>
      </c>
      <c r="D16" s="233">
        <v>22365571882</v>
      </c>
      <c r="E16" s="233">
        <v>12389242576.730028</v>
      </c>
      <c r="F16" s="233">
        <v>128200471882</v>
      </c>
      <c r="G16" s="233">
        <f>+C16+E16</f>
        <v>102812864138.65025</v>
      </c>
      <c r="H16" s="116"/>
      <c r="I16" s="116"/>
      <c r="J16" s="116"/>
    </row>
    <row r="17" spans="1:10">
      <c r="A17" s="126" t="s">
        <v>181</v>
      </c>
      <c r="B17" s="234">
        <f t="shared" ref="B17:F17" si="0">SUM(B12:B16)</f>
        <v>440050789334</v>
      </c>
      <c r="C17" s="234">
        <f>SUM(C12:C16)</f>
        <v>373197754175.42297</v>
      </c>
      <c r="D17" s="234">
        <f t="shared" si="0"/>
        <v>101662322998</v>
      </c>
      <c r="E17" s="234">
        <f>SUM(E12:E16)</f>
        <v>81898255983.95015</v>
      </c>
      <c r="F17" s="234">
        <f t="shared" si="0"/>
        <v>541713112332</v>
      </c>
      <c r="G17" s="234">
        <f>SUM(G12:G16)</f>
        <v>455096010159.37317</v>
      </c>
      <c r="H17" s="117"/>
      <c r="I17" s="116"/>
      <c r="J17" s="116"/>
    </row>
    <row r="18" spans="1:10">
      <c r="A18" s="72" t="s">
        <v>99</v>
      </c>
      <c r="B18" s="31"/>
      <c r="D18" s="31"/>
      <c r="F18" s="31"/>
      <c r="I18" s="150"/>
      <c r="J18" s="150"/>
    </row>
    <row r="19" spans="1:10">
      <c r="A19" s="124"/>
      <c r="B19" s="116"/>
      <c r="C19" s="116"/>
      <c r="D19" s="116"/>
      <c r="E19" s="116"/>
    </row>
    <row r="20" spans="1:10">
      <c r="B20" s="116"/>
      <c r="C20" s="116"/>
      <c r="D20" s="116"/>
      <c r="E20" s="117"/>
    </row>
    <row r="21" spans="1:10">
      <c r="A21" s="31"/>
      <c r="B21" s="116"/>
      <c r="C21" s="116"/>
      <c r="D21" s="116"/>
      <c r="E21" s="117"/>
      <c r="F21" s="31"/>
      <c r="H21" s="31"/>
    </row>
    <row r="22" spans="1:10">
      <c r="A22" s="31"/>
      <c r="B22" s="116"/>
      <c r="C22" s="116"/>
      <c r="D22" s="116"/>
      <c r="E22" s="117"/>
      <c r="F22" s="31"/>
      <c r="H22" s="31"/>
    </row>
    <row r="23" spans="1:10">
      <c r="B23" s="116"/>
      <c r="C23" s="116"/>
      <c r="D23" s="116"/>
      <c r="E23" s="117"/>
      <c r="H23" s="124"/>
    </row>
    <row r="28" spans="1:10">
      <c r="I28" s="150"/>
      <c r="J28" s="150"/>
    </row>
    <row r="32" spans="1:10">
      <c r="A32" s="31"/>
      <c r="B32" s="31"/>
      <c r="D32" s="31"/>
      <c r="F32" s="31"/>
      <c r="H32" s="31"/>
    </row>
    <row r="33" spans="1:11">
      <c r="A33" s="31"/>
      <c r="B33" s="31"/>
      <c r="D33" s="31"/>
      <c r="F33" s="31"/>
      <c r="H33" s="31"/>
      <c r="I33" s="124"/>
      <c r="J33" s="116"/>
      <c r="K33" s="116"/>
    </row>
    <row r="34" spans="1:11">
      <c r="A34" s="31"/>
      <c r="B34" s="31"/>
      <c r="D34" s="31"/>
      <c r="F34" s="31"/>
      <c r="H34" s="31"/>
      <c r="I34" s="124"/>
      <c r="J34" s="116"/>
      <c r="K34" s="116"/>
    </row>
    <row r="35" spans="1:11">
      <c r="A35" s="31"/>
      <c r="B35" s="31"/>
      <c r="D35" s="31"/>
      <c r="F35" s="31"/>
      <c r="H35" s="31"/>
      <c r="I35" s="124"/>
      <c r="J35" s="116"/>
      <c r="K35" s="116"/>
    </row>
    <row r="36" spans="1:11">
      <c r="A36" s="31"/>
      <c r="B36" s="31"/>
      <c r="D36" s="31"/>
      <c r="F36" s="31"/>
      <c r="H36" s="31"/>
      <c r="I36" s="124"/>
      <c r="J36" s="116"/>
      <c r="K36" s="116"/>
    </row>
    <row r="37" spans="1:11">
      <c r="A37" s="31"/>
      <c r="B37" s="31"/>
      <c r="D37" s="31"/>
      <c r="F37" s="31"/>
      <c r="H37" s="31"/>
      <c r="I37" s="124"/>
      <c r="J37" s="116"/>
      <c r="K37" s="116"/>
    </row>
    <row r="38" spans="1:11">
      <c r="A38" s="31"/>
      <c r="B38" s="31"/>
      <c r="D38" s="31"/>
      <c r="F38" s="31"/>
      <c r="H38" s="31"/>
    </row>
    <row r="40" spans="1:11">
      <c r="B40" s="125"/>
      <c r="C40" s="125"/>
      <c r="D40" s="125"/>
      <c r="E40" s="125"/>
      <c r="F40" s="117"/>
      <c r="G40" s="117"/>
    </row>
    <row r="41" spans="1:11">
      <c r="B41" s="125"/>
      <c r="C41" s="125"/>
      <c r="D41" s="125"/>
      <c r="E41" s="125"/>
      <c r="F41" s="117"/>
      <c r="G41" s="117"/>
    </row>
    <row r="42" spans="1:11">
      <c r="A42" s="31"/>
      <c r="B42" s="125"/>
      <c r="C42" s="125"/>
      <c r="D42" s="125"/>
      <c r="E42" s="125"/>
    </row>
    <row r="43" spans="1:11">
      <c r="B43" s="125"/>
      <c r="C43" s="125"/>
      <c r="D43" s="125"/>
      <c r="E43" s="125"/>
    </row>
    <row r="59" spans="1:7">
      <c r="A59" s="31"/>
    </row>
    <row r="62" spans="1:7">
      <c r="B62" s="125"/>
      <c r="C62" s="125"/>
      <c r="D62" s="125"/>
      <c r="E62" s="125"/>
      <c r="F62" s="117"/>
      <c r="G62" s="117"/>
    </row>
    <row r="63" spans="1:7">
      <c r="B63" s="125"/>
      <c r="C63" s="125"/>
      <c r="D63" s="125"/>
      <c r="E63" s="125"/>
      <c r="F63" s="117"/>
      <c r="G63" s="117"/>
    </row>
    <row r="64" spans="1:7">
      <c r="A64" s="31"/>
      <c r="B64" s="125"/>
      <c r="C64" s="125"/>
      <c r="D64" s="125"/>
      <c r="E64" s="125"/>
    </row>
    <row r="82" spans="1:7">
      <c r="A82" s="31"/>
    </row>
    <row r="84" spans="1:7">
      <c r="B84" s="125"/>
      <c r="C84" s="125"/>
      <c r="D84" s="125"/>
      <c r="E84" s="125"/>
      <c r="F84" s="117"/>
      <c r="G84" s="117"/>
    </row>
    <row r="85" spans="1:7">
      <c r="B85" s="125"/>
      <c r="C85" s="125"/>
      <c r="D85" s="125"/>
      <c r="E85" s="125"/>
      <c r="F85" s="117"/>
      <c r="G85" s="117"/>
    </row>
    <row r="86" spans="1:7">
      <c r="A86" s="31"/>
      <c r="B86" s="125"/>
      <c r="C86" s="125"/>
      <c r="D86" s="125"/>
      <c r="E86" s="125"/>
    </row>
  </sheetData>
  <mergeCells count="17">
    <mergeCell ref="A6:H6"/>
    <mergeCell ref="A7:H7"/>
    <mergeCell ref="A8:H8"/>
    <mergeCell ref="B10:C10"/>
    <mergeCell ref="D10:E10"/>
    <mergeCell ref="F10:G10"/>
    <mergeCell ref="A1:H1"/>
    <mergeCell ref="A2:H2"/>
    <mergeCell ref="A3:H3"/>
    <mergeCell ref="J3:V3"/>
    <mergeCell ref="A5:H5"/>
    <mergeCell ref="J5:V5"/>
    <mergeCell ref="J6:V6"/>
    <mergeCell ref="J7:V7"/>
    <mergeCell ref="J8:V8"/>
    <mergeCell ref="J1:V1"/>
    <mergeCell ref="J2:V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showGridLines="0" workbookViewId="0">
      <selection activeCell="M27" sqref="M27"/>
    </sheetView>
  </sheetViews>
  <sheetFormatPr baseColWidth="10" defaultColWidth="11.42578125" defaultRowHeight="15"/>
  <cols>
    <col min="1" max="1" width="13.140625" style="31" customWidth="1"/>
    <col min="2" max="2" width="38" style="31" customWidth="1"/>
    <col min="3" max="3" width="11.140625" style="31" customWidth="1"/>
    <col min="4" max="4" width="10.5703125" style="31" customWidth="1"/>
    <col min="5" max="5" width="11.42578125" style="31" customWidth="1"/>
    <col min="6" max="6" width="13.140625" style="31" customWidth="1"/>
    <col min="7" max="8" width="12.5703125" style="31" customWidth="1"/>
    <col min="9" max="9" width="11.140625" style="31" customWidth="1"/>
    <col min="10" max="10" width="11.42578125" style="31"/>
    <col min="11" max="11" width="11.5703125" style="31" customWidth="1"/>
    <col min="12" max="12" width="15.28515625" style="31" bestFit="1" customWidth="1"/>
    <col min="13" max="16" width="11.42578125" style="31"/>
    <col min="17" max="17" width="15.140625" style="31" bestFit="1" customWidth="1"/>
    <col min="18" max="16384" width="11.42578125" style="31"/>
  </cols>
  <sheetData>
    <row r="1" spans="1:17" ht="28.5" customHeight="1">
      <c r="A1" s="278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7" ht="21">
      <c r="A2" s="280" t="s">
        <v>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</row>
    <row r="3" spans="1:17" ht="15.75" customHeight="1">
      <c r="A3" s="282" t="s">
        <v>24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</row>
    <row r="5" spans="1:17" ht="18.75" customHeight="1">
      <c r="A5" s="262" t="s">
        <v>1125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</row>
    <row r="6" spans="1:17" ht="18.75" customHeight="1">
      <c r="A6" s="277" t="s">
        <v>1127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</row>
    <row r="7" spans="1:17" ht="18.75">
      <c r="A7" s="277" t="s">
        <v>60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</row>
    <row r="8" spans="1:17">
      <c r="A8" s="276" t="s">
        <v>26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</row>
    <row r="9" spans="1:17" ht="48.75" customHeight="1">
      <c r="B9" s="136"/>
      <c r="C9" s="275" t="s">
        <v>27</v>
      </c>
      <c r="D9" s="275"/>
      <c r="E9" s="275" t="s">
        <v>157</v>
      </c>
      <c r="F9" s="275"/>
      <c r="G9" s="275" t="s">
        <v>184</v>
      </c>
      <c r="H9" s="275"/>
      <c r="I9" s="275" t="s">
        <v>172</v>
      </c>
      <c r="J9" s="275"/>
      <c r="K9" s="275" t="s">
        <v>28</v>
      </c>
      <c r="L9" s="275"/>
      <c r="M9" s="275" t="s">
        <v>182</v>
      </c>
      <c r="N9" s="275"/>
    </row>
    <row r="10" spans="1:17" ht="21.75" customHeight="1">
      <c r="B10" s="136"/>
      <c r="C10" s="210" t="s">
        <v>159</v>
      </c>
      <c r="D10" s="210" t="s">
        <v>175</v>
      </c>
      <c r="E10" s="210" t="s">
        <v>159</v>
      </c>
      <c r="F10" s="210" t="s">
        <v>175</v>
      </c>
      <c r="G10" s="210" t="s">
        <v>159</v>
      </c>
      <c r="H10" s="210" t="s">
        <v>175</v>
      </c>
      <c r="I10" s="210" t="s">
        <v>159</v>
      </c>
      <c r="J10" s="210" t="s">
        <v>175</v>
      </c>
      <c r="K10" s="210" t="s">
        <v>159</v>
      </c>
      <c r="L10" s="210" t="s">
        <v>175</v>
      </c>
      <c r="M10" s="210" t="s">
        <v>159</v>
      </c>
      <c r="N10" s="210" t="s">
        <v>175</v>
      </c>
    </row>
    <row r="11" spans="1:17" ht="21" customHeight="1">
      <c r="B11" s="31" t="s">
        <v>173</v>
      </c>
      <c r="C11" s="144">
        <v>128840</v>
      </c>
      <c r="D11" s="144">
        <v>137455.00519306012</v>
      </c>
      <c r="E11" s="132">
        <v>38541.5</v>
      </c>
      <c r="F11" s="132">
        <v>29734.121453799988</v>
      </c>
      <c r="G11" s="144">
        <v>4952.8999999999996</v>
      </c>
      <c r="H11" s="144">
        <v>865.4022840100007</v>
      </c>
      <c r="I11" s="144">
        <v>5916.6</v>
      </c>
      <c r="J11" s="132">
        <v>4683.8827060000003</v>
      </c>
      <c r="K11" s="144">
        <v>14295.9</v>
      </c>
      <c r="L11" s="144">
        <v>12784.748356969994</v>
      </c>
      <c r="M11" s="132">
        <f>C11+E11+G11+I11+K11</f>
        <v>192546.9</v>
      </c>
      <c r="N11" s="132">
        <f>D11+F11+H11+J11+L11</f>
        <v>185523.15999384009</v>
      </c>
      <c r="O11" s="116"/>
    </row>
    <row r="12" spans="1:17" ht="23.25" customHeight="1">
      <c r="B12" s="31" t="s">
        <v>174</v>
      </c>
      <c r="C12" s="144">
        <v>8523.9</v>
      </c>
      <c r="D12" s="144">
        <v>9838.0406135299963</v>
      </c>
      <c r="E12" s="132">
        <v>4619.6000000000004</v>
      </c>
      <c r="F12" s="132">
        <v>1776.0129552400015</v>
      </c>
      <c r="G12" s="132">
        <v>755.4</v>
      </c>
      <c r="H12" s="144">
        <v>85.797347569999971</v>
      </c>
      <c r="I12" s="132">
        <v>140.1</v>
      </c>
      <c r="J12" s="132">
        <v>69.785901999999993</v>
      </c>
      <c r="K12" s="132">
        <v>2175.4</v>
      </c>
      <c r="L12" s="144">
        <v>1849.2088763700003</v>
      </c>
      <c r="M12" s="132">
        <f t="shared" ref="M12:N15" si="0">C12+E12+G12+I12+K12</f>
        <v>16214.4</v>
      </c>
      <c r="N12" s="132">
        <f t="shared" si="0"/>
        <v>13618.845694709998</v>
      </c>
      <c r="O12" s="116"/>
    </row>
    <row r="13" spans="1:17" ht="22.5" customHeight="1">
      <c r="B13" s="31" t="s">
        <v>178</v>
      </c>
      <c r="C13" s="144">
        <v>1299.3</v>
      </c>
      <c r="D13" s="144">
        <v>1242.4167214900001</v>
      </c>
      <c r="E13" s="132">
        <v>100.6</v>
      </c>
      <c r="F13" s="132">
        <v>23.741646990000003</v>
      </c>
      <c r="G13" s="132">
        <v>37.9</v>
      </c>
      <c r="H13" s="144">
        <v>17.4284</v>
      </c>
      <c r="I13" s="132">
        <v>162.1</v>
      </c>
      <c r="J13" s="132">
        <v>90.647119000000004</v>
      </c>
      <c r="K13" s="132">
        <v>290.10000000000002</v>
      </c>
      <c r="L13" s="144">
        <v>130.50791942000001</v>
      </c>
      <c r="M13" s="132">
        <f t="shared" si="0"/>
        <v>1890</v>
      </c>
      <c r="N13" s="132">
        <f t="shared" si="0"/>
        <v>1504.7418069</v>
      </c>
      <c r="O13" s="116"/>
      <c r="Q13" s="96"/>
    </row>
    <row r="14" spans="1:17" ht="22.5" customHeight="1">
      <c r="B14" s="31" t="s">
        <v>176</v>
      </c>
      <c r="C14" s="144">
        <v>579.1</v>
      </c>
      <c r="D14" s="144">
        <v>542.37032518000024</v>
      </c>
      <c r="E14" s="132">
        <v>1254.4000000000001</v>
      </c>
      <c r="F14" s="132">
        <v>327.2359416000001</v>
      </c>
      <c r="G14" s="132">
        <v>148.69999999999999</v>
      </c>
      <c r="H14" s="144">
        <v>1.7685</v>
      </c>
      <c r="I14" s="132">
        <v>3.8</v>
      </c>
      <c r="J14" s="132">
        <v>2.5756670000000002</v>
      </c>
      <c r="K14" s="132">
        <v>36.700000000000003</v>
      </c>
      <c r="L14" s="144">
        <v>984.01979790999997</v>
      </c>
      <c r="M14" s="132">
        <f t="shared" si="0"/>
        <v>2022.7</v>
      </c>
      <c r="N14" s="132">
        <f t="shared" si="0"/>
        <v>1857.9702316900002</v>
      </c>
      <c r="O14" s="116"/>
    </row>
    <row r="15" spans="1:17" ht="22.5" customHeight="1">
      <c r="B15" s="31" t="s">
        <v>177</v>
      </c>
      <c r="C15" s="144">
        <v>15890.1</v>
      </c>
      <c r="D15" s="144">
        <v>17493.205029620214</v>
      </c>
      <c r="E15" s="132">
        <v>5582.3</v>
      </c>
      <c r="F15" s="132">
        <v>4044.7250156799969</v>
      </c>
      <c r="G15" s="132">
        <v>725.6</v>
      </c>
      <c r="H15" s="144">
        <v>116.70467506000004</v>
      </c>
      <c r="I15" s="132">
        <v>617.4</v>
      </c>
      <c r="J15" s="132">
        <v>391.99926299999998</v>
      </c>
      <c r="K15" s="132">
        <v>1270.7</v>
      </c>
      <c r="L15" s="144">
        <v>1413.6048735300012</v>
      </c>
      <c r="M15" s="132">
        <f t="shared" si="0"/>
        <v>24086.100000000002</v>
      </c>
      <c r="N15" s="132">
        <f t="shared" si="0"/>
        <v>23460.238856890213</v>
      </c>
      <c r="O15" s="116"/>
    </row>
    <row r="16" spans="1:17" ht="21.75" customHeight="1">
      <c r="B16" s="136" t="s">
        <v>29</v>
      </c>
      <c r="C16" s="145">
        <f t="shared" ref="C16:N16" si="1">SUM(C11:C15)</f>
        <v>155132.4</v>
      </c>
      <c r="D16" s="145">
        <f t="shared" si="1"/>
        <v>166571.03788288034</v>
      </c>
      <c r="E16" s="145">
        <f t="shared" si="1"/>
        <v>50098.400000000001</v>
      </c>
      <c r="F16" s="140">
        <f t="shared" si="1"/>
        <v>35905.837013309989</v>
      </c>
      <c r="G16" s="140">
        <f t="shared" si="1"/>
        <v>6620.4999999999991</v>
      </c>
      <c r="H16" s="145">
        <f t="shared" si="1"/>
        <v>1087.1012066400008</v>
      </c>
      <c r="I16" s="140">
        <f t="shared" si="1"/>
        <v>6840.0000000000009</v>
      </c>
      <c r="J16" s="140">
        <f t="shared" si="1"/>
        <v>5238.8906569999999</v>
      </c>
      <c r="K16" s="140">
        <f t="shared" si="1"/>
        <v>18068.8</v>
      </c>
      <c r="L16" s="140">
        <f t="shared" si="1"/>
        <v>17162.089824199997</v>
      </c>
      <c r="M16" s="140">
        <f t="shared" si="1"/>
        <v>236760.1</v>
      </c>
      <c r="N16" s="140">
        <f t="shared" si="1"/>
        <v>225964.95658403033</v>
      </c>
      <c r="O16" s="116"/>
    </row>
    <row r="17" spans="2:27">
      <c r="B17" s="131" t="s">
        <v>1128</v>
      </c>
      <c r="D17" s="117"/>
      <c r="F17" s="117"/>
      <c r="H17" s="117"/>
      <c r="J17" s="117"/>
      <c r="L17" s="117"/>
    </row>
    <row r="18" spans="2:27">
      <c r="D18" s="31" t="s">
        <v>183</v>
      </c>
    </row>
    <row r="19" spans="2:27">
      <c r="N19" s="117"/>
    </row>
    <row r="21" spans="2:27">
      <c r="O21" s="116"/>
    </row>
    <row r="22" spans="2:27">
      <c r="O22" s="116"/>
    </row>
    <row r="23" spans="2:27">
      <c r="O23" s="116"/>
    </row>
    <row r="24" spans="2:27">
      <c r="O24" s="116"/>
    </row>
    <row r="25" spans="2:27">
      <c r="O25" s="116"/>
    </row>
    <row r="26" spans="2:27">
      <c r="O26" s="116"/>
    </row>
    <row r="27" spans="2:27">
      <c r="V27" s="220"/>
      <c r="W27" s="221"/>
      <c r="X27" s="222"/>
      <c r="Y27" s="223"/>
      <c r="Z27" s="223"/>
      <c r="AA27" s="105"/>
    </row>
  </sheetData>
  <mergeCells count="13">
    <mergeCell ref="C9:D9"/>
    <mergeCell ref="A8:N8"/>
    <mergeCell ref="A7:N7"/>
    <mergeCell ref="A1:N1"/>
    <mergeCell ref="A2:N2"/>
    <mergeCell ref="A3:N3"/>
    <mergeCell ref="A5:N5"/>
    <mergeCell ref="A6:N6"/>
    <mergeCell ref="E9:F9"/>
    <mergeCell ref="G9:H9"/>
    <mergeCell ref="I9:J9"/>
    <mergeCell ref="K9:L9"/>
    <mergeCell ref="M9:N9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workbookViewId="0">
      <selection activeCell="A8" sqref="A1:G8"/>
    </sheetView>
  </sheetViews>
  <sheetFormatPr baseColWidth="10" defaultColWidth="11.42578125" defaultRowHeight="15"/>
  <cols>
    <col min="1" max="1" width="54" style="31" customWidth="1"/>
    <col min="2" max="2" width="16.5703125" style="31" customWidth="1"/>
    <col min="3" max="3" width="16.7109375" style="31" customWidth="1"/>
    <col min="4" max="4" width="13.7109375" style="31" customWidth="1"/>
    <col min="5" max="5" width="11.42578125" style="31" customWidth="1"/>
    <col min="6" max="6" width="13.28515625" style="31" customWidth="1"/>
    <col min="7" max="7" width="11.85546875" style="31" customWidth="1"/>
    <col min="8" max="8" width="13.140625" style="31" customWidth="1"/>
    <col min="9" max="16384" width="11.42578125" style="31"/>
  </cols>
  <sheetData>
    <row r="1" spans="1:8" ht="28.5">
      <c r="A1" s="237" t="s">
        <v>0</v>
      </c>
      <c r="B1" s="238"/>
      <c r="C1" s="238"/>
      <c r="D1" s="238"/>
      <c r="E1" s="238"/>
      <c r="F1" s="238"/>
      <c r="G1" s="238"/>
      <c r="H1" s="231"/>
    </row>
    <row r="2" spans="1:8" ht="21">
      <c r="A2" s="284" t="s">
        <v>1</v>
      </c>
      <c r="B2" s="285"/>
      <c r="C2" s="285"/>
      <c r="D2" s="285"/>
      <c r="E2" s="285"/>
      <c r="F2" s="285"/>
      <c r="G2" s="285"/>
      <c r="H2" s="43"/>
    </row>
    <row r="3" spans="1:8" ht="15.75" customHeight="1">
      <c r="A3" s="286" t="s">
        <v>24</v>
      </c>
      <c r="B3" s="287"/>
      <c r="C3" s="287"/>
      <c r="D3" s="287"/>
      <c r="E3" s="287"/>
      <c r="F3" s="287"/>
      <c r="G3" s="287"/>
      <c r="H3" s="45"/>
    </row>
    <row r="5" spans="1:8" ht="18.75">
      <c r="A5" s="277" t="s">
        <v>1125</v>
      </c>
      <c r="B5" s="277"/>
      <c r="C5" s="277"/>
      <c r="D5" s="277"/>
      <c r="E5" s="277"/>
      <c r="F5" s="277"/>
      <c r="G5" s="277"/>
      <c r="H5" s="87"/>
    </row>
    <row r="6" spans="1:8" ht="18.75">
      <c r="A6" s="262" t="s">
        <v>1126</v>
      </c>
      <c r="B6" s="262"/>
      <c r="C6" s="262"/>
      <c r="D6" s="262"/>
      <c r="E6" s="262"/>
      <c r="F6" s="262"/>
      <c r="G6" s="262"/>
      <c r="H6" s="87"/>
    </row>
    <row r="7" spans="1:8" ht="18.75">
      <c r="A7" s="277" t="s">
        <v>60</v>
      </c>
      <c r="B7" s="277"/>
      <c r="C7" s="277"/>
      <c r="D7" s="277"/>
      <c r="E7" s="277"/>
      <c r="F7" s="277"/>
      <c r="G7" s="277"/>
      <c r="H7" s="87"/>
    </row>
    <row r="8" spans="1:8">
      <c r="A8" s="292" t="s">
        <v>26</v>
      </c>
      <c r="B8" s="292"/>
      <c r="C8" s="292"/>
      <c r="D8" s="292"/>
      <c r="E8" s="292"/>
      <c r="F8" s="292"/>
      <c r="G8" s="292"/>
      <c r="H8" s="94"/>
    </row>
    <row r="9" spans="1:8" ht="48.75" customHeight="1">
      <c r="A9" s="289" t="s">
        <v>168</v>
      </c>
      <c r="B9" s="288" t="s">
        <v>169</v>
      </c>
      <c r="C9" s="289"/>
      <c r="D9" s="288" t="s">
        <v>179</v>
      </c>
      <c r="E9" s="289"/>
      <c r="F9" s="290" t="s">
        <v>170</v>
      </c>
      <c r="G9" s="291"/>
    </row>
    <row r="10" spans="1:8" ht="21.75" customHeight="1">
      <c r="A10" s="289"/>
      <c r="B10" s="141" t="s">
        <v>132</v>
      </c>
      <c r="C10" s="128" t="s">
        <v>175</v>
      </c>
      <c r="D10" s="141" t="s">
        <v>132</v>
      </c>
      <c r="E10" s="128" t="s">
        <v>175</v>
      </c>
      <c r="F10" s="141" t="s">
        <v>132</v>
      </c>
      <c r="G10" s="128" t="s">
        <v>175</v>
      </c>
    </row>
    <row r="11" spans="1:8" ht="21" customHeight="1">
      <c r="A11" s="160" t="s">
        <v>27</v>
      </c>
      <c r="B11" s="129">
        <v>130929819288</v>
      </c>
      <c r="C11" s="129">
        <v>108174868643.88005</v>
      </c>
      <c r="D11" s="129">
        <v>498756</v>
      </c>
      <c r="E11" s="129">
        <v>512620</v>
      </c>
      <c r="F11" s="142">
        <v>21876.06</v>
      </c>
      <c r="G11" s="142">
        <v>17585.29</v>
      </c>
    </row>
    <row r="12" spans="1:8" ht="23.25" customHeight="1">
      <c r="A12" s="160" t="s">
        <v>52</v>
      </c>
      <c r="B12" s="129">
        <v>16951571317</v>
      </c>
      <c r="C12" s="129">
        <v>6112045978.5799999</v>
      </c>
      <c r="D12" s="129">
        <v>46340</v>
      </c>
      <c r="E12" s="129">
        <v>23104</v>
      </c>
      <c r="F12" s="142">
        <v>30484.05</v>
      </c>
      <c r="G12" s="142">
        <v>22045.410529850531</v>
      </c>
    </row>
    <row r="13" spans="1:8" ht="22.5" customHeight="1">
      <c r="A13" s="160" t="s">
        <v>184</v>
      </c>
      <c r="B13" s="129">
        <v>4306438018</v>
      </c>
      <c r="C13" s="129">
        <v>802976471.32000005</v>
      </c>
      <c r="D13" s="129">
        <v>11650</v>
      </c>
      <c r="E13" s="129">
        <v>10191</v>
      </c>
      <c r="F13" s="142">
        <v>30803.74</v>
      </c>
      <c r="G13" s="142">
        <v>6565.8</v>
      </c>
    </row>
    <row r="14" spans="1:8" ht="22.5" customHeight="1">
      <c r="A14" s="160" t="s">
        <v>172</v>
      </c>
      <c r="B14" s="129">
        <v>4558818922</v>
      </c>
      <c r="C14" s="129">
        <v>4075151318</v>
      </c>
      <c r="D14" s="129">
        <v>49967</v>
      </c>
      <c r="E14" s="129">
        <v>49434</v>
      </c>
      <c r="F14" s="142">
        <v>7603.05</v>
      </c>
      <c r="G14" s="142">
        <v>6869.6836826205981</v>
      </c>
    </row>
    <row r="15" spans="1:8" ht="22.5" customHeight="1">
      <c r="A15" s="161" t="s">
        <v>28</v>
      </c>
      <c r="B15" s="129">
        <v>11931822641</v>
      </c>
      <c r="C15" s="129">
        <v>11011507356.82</v>
      </c>
      <c r="D15" s="129">
        <v>32733</v>
      </c>
      <c r="E15" s="129">
        <v>26713</v>
      </c>
      <c r="F15" s="142">
        <v>30376.639999999999</v>
      </c>
      <c r="G15" s="142">
        <v>34351.275149490255</v>
      </c>
    </row>
    <row r="16" spans="1:8" ht="21.75" customHeight="1">
      <c r="A16" s="162" t="s">
        <v>162</v>
      </c>
      <c r="B16" s="130">
        <f>SUM(B11:B15)</f>
        <v>168678470186</v>
      </c>
      <c r="C16" s="130">
        <f>SUM(C11:C15)</f>
        <v>130176549768.60007</v>
      </c>
      <c r="D16" s="130">
        <f>SUM(D11:D15)</f>
        <v>639446</v>
      </c>
      <c r="E16" s="130">
        <f>SUM(E11:E15)</f>
        <v>622062</v>
      </c>
      <c r="F16" s="143">
        <f>(B16/D16)/12</f>
        <v>21982.370961999401</v>
      </c>
      <c r="G16" s="143">
        <f>(C16/E16)/12</f>
        <v>17438.849847844758</v>
      </c>
    </row>
    <row r="17" spans="1:16">
      <c r="A17" s="131" t="s">
        <v>205</v>
      </c>
    </row>
    <row r="18" spans="1:16">
      <c r="A18" s="131" t="s">
        <v>171</v>
      </c>
    </row>
    <row r="19" spans="1:16">
      <c r="C19" s="117"/>
      <c r="D19" s="117"/>
      <c r="E19" s="117"/>
      <c r="G19" s="117"/>
    </row>
    <row r="20" spans="1:16">
      <c r="C20" s="117"/>
      <c r="D20" s="117"/>
      <c r="E20" s="117"/>
      <c r="G20" s="117"/>
    </row>
    <row r="21" spans="1:16">
      <c r="C21" s="117"/>
      <c r="D21" s="117"/>
      <c r="E21" s="117"/>
      <c r="G21" s="117"/>
    </row>
    <row r="22" spans="1:16">
      <c r="C22" s="117"/>
      <c r="D22" s="117"/>
      <c r="E22" s="117"/>
      <c r="G22" s="117"/>
    </row>
    <row r="23" spans="1:16">
      <c r="E23" s="117"/>
      <c r="G23" s="117"/>
    </row>
    <row r="24" spans="1:16">
      <c r="E24" s="117"/>
      <c r="G24" s="117"/>
    </row>
    <row r="25" spans="1:16">
      <c r="E25" s="105"/>
    </row>
    <row r="26" spans="1:16">
      <c r="A26" s="135"/>
      <c r="B26" s="138"/>
      <c r="D26" s="135"/>
    </row>
    <row r="27" spans="1:16">
      <c r="A27" s="133"/>
      <c r="B27" s="139"/>
      <c r="C27" s="134"/>
      <c r="K27" s="220"/>
      <c r="L27" s="221"/>
      <c r="M27" s="222"/>
      <c r="N27" s="223"/>
      <c r="O27" s="223"/>
      <c r="P27" s="105"/>
    </row>
  </sheetData>
  <mergeCells count="11">
    <mergeCell ref="B9:C9"/>
    <mergeCell ref="D9:E9"/>
    <mergeCell ref="F9:G9"/>
    <mergeCell ref="A7:G7"/>
    <mergeCell ref="A8:G8"/>
    <mergeCell ref="A9:A10"/>
    <mergeCell ref="A1:G1"/>
    <mergeCell ref="A2:G2"/>
    <mergeCell ref="A3:G3"/>
    <mergeCell ref="A5:G5"/>
    <mergeCell ref="A6:G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4"/>
  <sheetViews>
    <sheetView showGridLines="0" zoomScaleNormal="100" workbookViewId="0">
      <selection activeCell="H608" sqref="H608"/>
    </sheetView>
  </sheetViews>
  <sheetFormatPr baseColWidth="10" defaultColWidth="9.140625" defaultRowHeight="15"/>
  <cols>
    <col min="1" max="1" width="9.140625" style="31"/>
    <col min="2" max="2" width="139" style="31" customWidth="1"/>
    <col min="3" max="3" width="9.5703125" style="31" bestFit="1" customWidth="1"/>
    <col min="4" max="4" width="10.5703125" style="31" bestFit="1" customWidth="1"/>
    <col min="5" max="5" width="10.28515625" style="31" bestFit="1" customWidth="1"/>
    <col min="6" max="7" width="10.140625" style="31" bestFit="1" customWidth="1"/>
    <col min="8" max="8" width="16.85546875" style="31" bestFit="1" customWidth="1"/>
    <col min="9" max="16384" width="9.140625" style="31"/>
  </cols>
  <sheetData>
    <row r="1" spans="1:9" ht="28.5">
      <c r="A1" s="237" t="s">
        <v>0</v>
      </c>
      <c r="B1" s="238"/>
      <c r="C1" s="238"/>
      <c r="D1" s="238"/>
      <c r="E1" s="238"/>
      <c r="F1" s="238"/>
      <c r="G1" s="238"/>
      <c r="H1" s="238"/>
    </row>
    <row r="2" spans="1:9" ht="21">
      <c r="A2" s="239" t="s">
        <v>1</v>
      </c>
      <c r="B2" s="240"/>
      <c r="C2" s="240"/>
      <c r="D2" s="240"/>
      <c r="E2" s="240"/>
      <c r="F2" s="240"/>
      <c r="G2" s="240"/>
      <c r="H2" s="240"/>
    </row>
    <row r="3" spans="1:9" ht="15.75">
      <c r="A3" s="246" t="s">
        <v>24</v>
      </c>
      <c r="B3" s="247"/>
      <c r="C3" s="247"/>
      <c r="D3" s="247"/>
      <c r="E3" s="247"/>
      <c r="F3" s="247"/>
      <c r="G3" s="247"/>
      <c r="H3" s="247"/>
    </row>
    <row r="5" spans="1:9" ht="18.75">
      <c r="A5" s="261" t="s">
        <v>199</v>
      </c>
      <c r="B5" s="261"/>
      <c r="C5" s="261"/>
      <c r="D5" s="261"/>
      <c r="E5" s="261"/>
      <c r="F5" s="261"/>
      <c r="G5" s="261"/>
      <c r="H5" s="261"/>
    </row>
    <row r="6" spans="1:9" ht="18.75">
      <c r="A6" s="261" t="s">
        <v>1124</v>
      </c>
      <c r="B6" s="261"/>
      <c r="C6" s="261"/>
      <c r="D6" s="261"/>
      <c r="E6" s="261"/>
      <c r="F6" s="261"/>
      <c r="G6" s="261"/>
      <c r="H6" s="261"/>
    </row>
    <row r="7" spans="1:9" ht="18.75">
      <c r="A7" s="261" t="s">
        <v>60</v>
      </c>
      <c r="B7" s="261"/>
      <c r="C7" s="261"/>
      <c r="D7" s="261"/>
      <c r="E7" s="261"/>
      <c r="F7" s="261"/>
      <c r="G7" s="261"/>
      <c r="H7" s="261"/>
    </row>
    <row r="8" spans="1:9">
      <c r="A8" s="270" t="s">
        <v>26</v>
      </c>
      <c r="B8" s="270"/>
      <c r="C8" s="270"/>
      <c r="D8" s="270"/>
      <c r="E8" s="270"/>
      <c r="F8" s="270"/>
      <c r="G8" s="270"/>
      <c r="H8" s="270"/>
    </row>
    <row r="9" spans="1:9">
      <c r="C9" s="96"/>
      <c r="D9" s="180"/>
      <c r="H9" s="159"/>
    </row>
    <row r="10" spans="1:9" ht="30">
      <c r="B10" s="209" t="s">
        <v>1123</v>
      </c>
      <c r="C10" s="209" t="s">
        <v>1122</v>
      </c>
      <c r="D10" s="209" t="s">
        <v>1121</v>
      </c>
      <c r="E10" s="209" t="s">
        <v>1120</v>
      </c>
      <c r="F10" s="209" t="s">
        <v>1119</v>
      </c>
      <c r="G10" s="209" t="s">
        <v>1118</v>
      </c>
    </row>
    <row r="11" spans="1:9">
      <c r="B11" s="230" t="s">
        <v>1117</v>
      </c>
      <c r="C11" s="229">
        <v>72588.824370000031</v>
      </c>
      <c r="D11" s="229">
        <v>69203.679268879991</v>
      </c>
      <c r="E11" s="229">
        <v>3385.1451011200566</v>
      </c>
      <c r="F11" s="228">
        <v>0.95336547835703633</v>
      </c>
      <c r="G11" s="228">
        <v>1.915329669888927E-2</v>
      </c>
      <c r="H11" s="180"/>
      <c r="I11" s="117"/>
    </row>
    <row r="12" spans="1:9">
      <c r="B12" s="115" t="s">
        <v>1116</v>
      </c>
      <c r="C12" s="121">
        <v>18756.934125</v>
      </c>
      <c r="D12" s="121">
        <v>17704.51531762</v>
      </c>
      <c r="E12" s="121">
        <v>1052.4188073799996</v>
      </c>
      <c r="F12" s="227">
        <v>0.9438917468938971</v>
      </c>
      <c r="G12" s="227">
        <v>4.9000261022378111E-3</v>
      </c>
    </row>
    <row r="13" spans="1:9">
      <c r="B13" s="115" t="s">
        <v>1115</v>
      </c>
      <c r="C13" s="121">
        <v>2022.6729720000001</v>
      </c>
      <c r="D13" s="121">
        <v>3658.0272387399991</v>
      </c>
      <c r="E13" s="121">
        <v>-1635.354266739999</v>
      </c>
      <c r="F13" s="227">
        <v>1.8085114545842653</v>
      </c>
      <c r="G13" s="227">
        <v>1.012421330432245E-3</v>
      </c>
    </row>
    <row r="14" spans="1:9">
      <c r="B14" s="115" t="s">
        <v>1114</v>
      </c>
      <c r="C14" s="121">
        <v>3778.7787859999999</v>
      </c>
      <c r="D14" s="121">
        <v>3626.4208869399981</v>
      </c>
      <c r="E14" s="121">
        <v>152.35789906000173</v>
      </c>
      <c r="F14" s="227">
        <v>0.95968065142514491</v>
      </c>
      <c r="G14" s="227">
        <v>1.0036737343507875E-3</v>
      </c>
    </row>
    <row r="15" spans="1:9">
      <c r="B15" s="115" t="s">
        <v>1113</v>
      </c>
      <c r="C15" s="121">
        <v>3778.8948030000001</v>
      </c>
      <c r="D15" s="121">
        <v>3081.4761493999977</v>
      </c>
      <c r="E15" s="121">
        <v>697.41865360000247</v>
      </c>
      <c r="F15" s="227">
        <v>0.81544375010219028</v>
      </c>
      <c r="G15" s="227">
        <v>8.5285099843744464E-4</v>
      </c>
      <c r="I15" s="149"/>
    </row>
    <row r="16" spans="1:9">
      <c r="B16" s="115" t="s">
        <v>1112</v>
      </c>
      <c r="C16" s="121">
        <v>2500</v>
      </c>
      <c r="D16" s="121">
        <v>3000</v>
      </c>
      <c r="E16" s="121">
        <v>-500</v>
      </c>
      <c r="F16" s="227">
        <v>1.2</v>
      </c>
      <c r="G16" s="227">
        <v>8.3030108664333376E-4</v>
      </c>
    </row>
    <row r="17" spans="2:7">
      <c r="B17" s="115" t="s">
        <v>1111</v>
      </c>
      <c r="C17" s="121">
        <v>1501.154448</v>
      </c>
      <c r="D17" s="121">
        <v>1766.1155236800005</v>
      </c>
      <c r="E17" s="121">
        <v>-264.96107568000048</v>
      </c>
      <c r="F17" s="227">
        <v>1.1765048733213364</v>
      </c>
      <c r="G17" s="227">
        <v>4.8880254614972157E-4</v>
      </c>
    </row>
    <row r="18" spans="2:7">
      <c r="B18" s="115" t="s">
        <v>1110</v>
      </c>
      <c r="C18" s="121">
        <v>2800</v>
      </c>
      <c r="D18" s="121">
        <v>1755.8012421600001</v>
      </c>
      <c r="E18" s="121">
        <v>1044.1987578399999</v>
      </c>
      <c r="F18" s="227">
        <v>0.62707187220000005</v>
      </c>
      <c r="G18" s="227">
        <v>4.8594789309838775E-4</v>
      </c>
    </row>
    <row r="19" spans="2:7">
      <c r="B19" s="115" t="s">
        <v>1109</v>
      </c>
      <c r="C19" s="121">
        <v>1283.3453300000001</v>
      </c>
      <c r="D19" s="121">
        <v>1679.1485861899985</v>
      </c>
      <c r="E19" s="121">
        <v>-395.80325618999836</v>
      </c>
      <c r="F19" s="227">
        <v>1.30841523862482</v>
      </c>
      <c r="G19" s="227">
        <v>4.6473296524972442E-4</v>
      </c>
    </row>
    <row r="20" spans="2:7">
      <c r="B20" s="115" t="s">
        <v>1108</v>
      </c>
      <c r="C20" s="121">
        <v>982.25962400000003</v>
      </c>
      <c r="D20" s="121">
        <v>1200.1133585699997</v>
      </c>
      <c r="E20" s="121">
        <v>-217.85373456999969</v>
      </c>
      <c r="F20" s="227">
        <v>1.2217883431702572</v>
      </c>
      <c r="G20" s="227">
        <v>3.3215180857195054E-4</v>
      </c>
    </row>
    <row r="21" spans="2:7">
      <c r="B21" s="115" t="s">
        <v>1107</v>
      </c>
      <c r="C21" s="121">
        <v>351.04922399999998</v>
      </c>
      <c r="D21" s="121">
        <v>1043.97036974</v>
      </c>
      <c r="E21" s="121">
        <v>-692.92114574000004</v>
      </c>
      <c r="F21" s="227">
        <v>2.9738575059205945</v>
      </c>
      <c r="G21" s="227">
        <v>2.8893657747285496E-4</v>
      </c>
    </row>
    <row r="22" spans="2:7">
      <c r="B22" s="115" t="s">
        <v>1106</v>
      </c>
      <c r="C22" s="121">
        <v>0</v>
      </c>
      <c r="D22" s="121">
        <v>980.07491900000002</v>
      </c>
      <c r="E22" s="121">
        <v>-980.07491900000002</v>
      </c>
      <c r="F22" s="227" t="s">
        <v>529</v>
      </c>
      <c r="G22" s="227">
        <v>2.7125242341252578E-4</v>
      </c>
    </row>
    <row r="23" spans="2:7">
      <c r="B23" s="115" t="s">
        <v>1105</v>
      </c>
      <c r="C23" s="121">
        <v>0</v>
      </c>
      <c r="D23" s="121">
        <v>940.87192200000004</v>
      </c>
      <c r="E23" s="121">
        <v>-940.87192200000004</v>
      </c>
      <c r="F23" s="227" t="s">
        <v>529</v>
      </c>
      <c r="G23" s="227">
        <v>2.6040232640960065E-4</v>
      </c>
    </row>
    <row r="24" spans="2:7">
      <c r="B24" s="115" t="s">
        <v>1104</v>
      </c>
      <c r="C24" s="121">
        <v>871.95316000000003</v>
      </c>
      <c r="D24" s="121">
        <v>774.64261952999982</v>
      </c>
      <c r="E24" s="121">
        <v>97.310540470000205</v>
      </c>
      <c r="F24" s="227">
        <v>0.88839934880217619</v>
      </c>
      <c r="G24" s="227">
        <v>2.1439553625199914E-4</v>
      </c>
    </row>
    <row r="25" spans="2:7">
      <c r="B25" s="115" t="s">
        <v>1103</v>
      </c>
      <c r="C25" s="121">
        <v>210.57162299999999</v>
      </c>
      <c r="D25" s="121">
        <v>694.11860677999994</v>
      </c>
      <c r="E25" s="121">
        <v>-483.54698377999995</v>
      </c>
      <c r="F25" s="227">
        <v>3.2963539763380179</v>
      </c>
      <c r="G25" s="227">
        <v>1.9210914448959695E-4</v>
      </c>
    </row>
    <row r="26" spans="2:7">
      <c r="B26" s="115" t="s">
        <v>1102</v>
      </c>
      <c r="C26" s="121">
        <v>303</v>
      </c>
      <c r="D26" s="121">
        <v>668.33686624000018</v>
      </c>
      <c r="E26" s="121">
        <v>-365.33686624000018</v>
      </c>
      <c r="F26" s="227">
        <v>2.2057322318151824</v>
      </c>
      <c r="G26" s="227">
        <v>1.849736087609575E-4</v>
      </c>
    </row>
    <row r="27" spans="2:7">
      <c r="B27" s="115" t="s">
        <v>1101</v>
      </c>
      <c r="C27" s="121">
        <v>276</v>
      </c>
      <c r="D27" s="121">
        <v>644</v>
      </c>
      <c r="E27" s="121">
        <v>-368</v>
      </c>
      <c r="F27" s="227">
        <v>2.333333333333333</v>
      </c>
      <c r="G27" s="227">
        <v>1.7823796659943565E-4</v>
      </c>
    </row>
    <row r="28" spans="2:7">
      <c r="B28" s="115" t="s">
        <v>1100</v>
      </c>
      <c r="C28" s="121">
        <v>1123.5961689999999</v>
      </c>
      <c r="D28" s="121">
        <v>625.16346579999924</v>
      </c>
      <c r="E28" s="121">
        <v>498.43270320000067</v>
      </c>
      <c r="F28" s="227">
        <v>0.5563951560607352</v>
      </c>
      <c r="G28" s="227">
        <v>1.73024634994484E-4</v>
      </c>
    </row>
    <row r="29" spans="2:7">
      <c r="B29" s="115" t="s">
        <v>1099</v>
      </c>
      <c r="C29" s="121">
        <v>1295</v>
      </c>
      <c r="D29" s="121">
        <v>564.18285810000032</v>
      </c>
      <c r="E29" s="121">
        <v>730.81714189999968</v>
      </c>
      <c r="F29" s="227">
        <v>0.43566243868725896</v>
      </c>
      <c r="G29" s="227">
        <v>1.5614721338199069E-4</v>
      </c>
    </row>
    <row r="30" spans="2:7">
      <c r="B30" s="115" t="s">
        <v>1098</v>
      </c>
      <c r="C30" s="121">
        <v>246.06712999999999</v>
      </c>
      <c r="D30" s="121">
        <v>533.08668417999991</v>
      </c>
      <c r="E30" s="121">
        <v>-287.01955417999989</v>
      </c>
      <c r="F30" s="227">
        <v>2.166427853163484</v>
      </c>
      <c r="G30" s="227">
        <v>1.4754081771658185E-4</v>
      </c>
    </row>
    <row r="31" spans="2:7">
      <c r="B31" s="115" t="s">
        <v>1097</v>
      </c>
      <c r="C31" s="121">
        <v>12.976608000000001</v>
      </c>
      <c r="D31" s="121">
        <v>530.25594792999993</v>
      </c>
      <c r="E31" s="121">
        <v>-517.27933992999988</v>
      </c>
      <c r="F31" s="227">
        <v>40.86244632880949</v>
      </c>
      <c r="G31" s="227">
        <v>1.4675736325512332E-4</v>
      </c>
    </row>
    <row r="32" spans="2:7">
      <c r="B32" s="115" t="s">
        <v>1096</v>
      </c>
      <c r="C32" s="121">
        <v>482.4</v>
      </c>
      <c r="D32" s="121">
        <v>523.226</v>
      </c>
      <c r="E32" s="121">
        <v>-40.826000000000022</v>
      </c>
      <c r="F32" s="227">
        <v>1.0846310116086235</v>
      </c>
      <c r="G32" s="227">
        <v>1.448117054533483E-4</v>
      </c>
    </row>
    <row r="33" spans="2:7">
      <c r="B33" s="115" t="s">
        <v>1095</v>
      </c>
      <c r="C33" s="121">
        <v>12.976585999999999</v>
      </c>
      <c r="D33" s="121">
        <v>516.38240715000006</v>
      </c>
      <c r="E33" s="121">
        <v>-503.40582115000007</v>
      </c>
      <c r="F33" s="227">
        <v>39.79339459161293</v>
      </c>
      <c r="G33" s="227">
        <v>1.4291762459338182E-4</v>
      </c>
    </row>
    <row r="34" spans="2:7">
      <c r="B34" s="115" t="s">
        <v>1094</v>
      </c>
      <c r="C34" s="121">
        <v>623.13838299999998</v>
      </c>
      <c r="D34" s="121">
        <v>513.60308819999989</v>
      </c>
      <c r="E34" s="121">
        <v>109.53529480000009</v>
      </c>
      <c r="F34" s="227">
        <v>0.82421995211936716</v>
      </c>
      <c r="G34" s="227">
        <v>1.421484007452773E-4</v>
      </c>
    </row>
    <row r="35" spans="2:7">
      <c r="B35" s="115" t="s">
        <v>595</v>
      </c>
      <c r="C35" s="121">
        <v>29376.055399000044</v>
      </c>
      <c r="D35" s="121">
        <v>22180.145210929993</v>
      </c>
      <c r="E35" s="121">
        <v>7195.9101880700509</v>
      </c>
      <c r="F35" s="227">
        <v>0.75504164564194687</v>
      </c>
      <c r="G35" s="227">
        <v>6.1387328901807026E-3</v>
      </c>
    </row>
    <row r="36" spans="2:7" hidden="1">
      <c r="B36" s="31" t="s">
        <v>1093</v>
      </c>
      <c r="C36" s="121">
        <v>475.57545399999998</v>
      </c>
      <c r="D36" s="121">
        <v>494.79036869999987</v>
      </c>
      <c r="E36" s="121">
        <v>-19.214914699999895</v>
      </c>
      <c r="F36" s="227">
        <v>1.0404035038780615</v>
      </c>
      <c r="G36" s="227">
        <v>1.3694166026408854E-4</v>
      </c>
    </row>
    <row r="37" spans="2:7" hidden="1">
      <c r="B37" s="31" t="s">
        <v>1092</v>
      </c>
      <c r="C37" s="121">
        <v>64.187135999999995</v>
      </c>
      <c r="D37" s="121">
        <v>452.08626425</v>
      </c>
      <c r="E37" s="121">
        <v>-387.89912824999999</v>
      </c>
      <c r="F37" s="227">
        <v>7.0432534059472607</v>
      </c>
      <c r="G37" s="227">
        <v>1.2512257215443345E-4</v>
      </c>
    </row>
    <row r="38" spans="2:7" hidden="1">
      <c r="B38" s="31" t="s">
        <v>1091</v>
      </c>
      <c r="C38" s="121">
        <v>28.070176</v>
      </c>
      <c r="D38" s="121">
        <v>446.98502811000003</v>
      </c>
      <c r="E38" s="121">
        <v>-418.91485211000003</v>
      </c>
      <c r="F38" s="227">
        <v>15.923841307941926</v>
      </c>
      <c r="G38" s="227">
        <v>1.237107181843447E-4</v>
      </c>
    </row>
    <row r="39" spans="2:7" hidden="1">
      <c r="B39" s="31" t="s">
        <v>1090</v>
      </c>
      <c r="C39" s="121">
        <v>292.13746700000002</v>
      </c>
      <c r="D39" s="121">
        <v>415.93953939000005</v>
      </c>
      <c r="E39" s="121">
        <v>-123.80207239000003</v>
      </c>
      <c r="F39" s="227">
        <v>1.4237801938290922</v>
      </c>
      <c r="G39" s="227">
        <v>1.1511835051114825E-4</v>
      </c>
    </row>
    <row r="40" spans="2:7" hidden="1">
      <c r="B40" s="31" t="s">
        <v>1089</v>
      </c>
      <c r="C40" s="121">
        <v>433.48701399999999</v>
      </c>
      <c r="D40" s="121">
        <v>409.49805638999999</v>
      </c>
      <c r="E40" s="121">
        <v>23.98895761</v>
      </c>
      <c r="F40" s="227">
        <v>0.94466049308226796</v>
      </c>
      <c r="G40" s="227">
        <v>1.1333556039965005E-4</v>
      </c>
    </row>
    <row r="41" spans="2:7" hidden="1">
      <c r="B41" s="31" t="s">
        <v>1088</v>
      </c>
      <c r="C41" s="121">
        <v>528.24841200000003</v>
      </c>
      <c r="D41" s="121">
        <v>382.40179700000022</v>
      </c>
      <c r="E41" s="121">
        <v>145.84661499999982</v>
      </c>
      <c r="F41" s="227">
        <v>0.72390524668534195</v>
      </c>
      <c r="G41" s="227">
        <v>1.058362091944879E-4</v>
      </c>
    </row>
    <row r="42" spans="2:7" hidden="1">
      <c r="B42" s="31" t="s">
        <v>1087</v>
      </c>
      <c r="C42" s="121">
        <v>441.160032</v>
      </c>
      <c r="D42" s="121">
        <v>379.87025180999933</v>
      </c>
      <c r="E42" s="121">
        <v>61.28978019000067</v>
      </c>
      <c r="F42" s="227">
        <v>0.86107132164229994</v>
      </c>
      <c r="G42" s="227">
        <v>1.0513556095377309E-4</v>
      </c>
    </row>
    <row r="43" spans="2:7" hidden="1">
      <c r="B43" s="31" t="s">
        <v>1086</v>
      </c>
      <c r="C43" s="121">
        <v>300</v>
      </c>
      <c r="D43" s="121">
        <v>378.45450699999998</v>
      </c>
      <c r="E43" s="121">
        <v>-78.454506999999978</v>
      </c>
      <c r="F43" s="227">
        <v>1.2615150233333332</v>
      </c>
      <c r="G43" s="227">
        <v>1.0474372946905571E-4</v>
      </c>
    </row>
    <row r="44" spans="2:7" hidden="1">
      <c r="B44" s="31" t="s">
        <v>1085</v>
      </c>
      <c r="C44" s="121">
        <v>50.64772</v>
      </c>
      <c r="D44" s="121">
        <v>373.99338677000003</v>
      </c>
      <c r="E44" s="121">
        <v>-323.34566677000004</v>
      </c>
      <c r="F44" s="227">
        <v>7.3842097288880932</v>
      </c>
      <c r="G44" s="227">
        <v>1.0350903847751721E-4</v>
      </c>
    </row>
    <row r="45" spans="2:7" hidden="1">
      <c r="B45" s="31" t="s">
        <v>1084</v>
      </c>
      <c r="C45" s="121">
        <v>387.15521200000001</v>
      </c>
      <c r="D45" s="121">
        <v>371.27644670000024</v>
      </c>
      <c r="E45" s="121">
        <v>15.87876529999977</v>
      </c>
      <c r="F45" s="227">
        <v>0.95898604795226217</v>
      </c>
      <c r="G45" s="227">
        <v>1.0275707904669533E-4</v>
      </c>
    </row>
    <row r="46" spans="2:7" hidden="1">
      <c r="B46" s="31" t="s">
        <v>1083</v>
      </c>
      <c r="C46" s="121">
        <v>178.691101</v>
      </c>
      <c r="D46" s="121">
        <v>364.30959487000001</v>
      </c>
      <c r="E46" s="121">
        <v>-185.61849387000001</v>
      </c>
      <c r="F46" s="227">
        <v>2.0387674194810632</v>
      </c>
      <c r="G46" s="227">
        <v>1.0082888416505124E-4</v>
      </c>
    </row>
    <row r="47" spans="2:7" hidden="1">
      <c r="B47" s="31" t="s">
        <v>1082</v>
      </c>
      <c r="C47" s="121">
        <v>499.47984700000001</v>
      </c>
      <c r="D47" s="121">
        <v>362.28927897999995</v>
      </c>
      <c r="E47" s="121">
        <v>137.19056802000006</v>
      </c>
      <c r="F47" s="227">
        <v>0.72533312636335445</v>
      </c>
      <c r="G47" s="227">
        <v>1.0026972733877462E-4</v>
      </c>
    </row>
    <row r="48" spans="2:7" hidden="1">
      <c r="B48" s="31" t="s">
        <v>1081</v>
      </c>
      <c r="C48" s="121">
        <v>244.48691700000001</v>
      </c>
      <c r="D48" s="121">
        <v>343.52293540999989</v>
      </c>
      <c r="E48" s="121">
        <v>-99.036018409999883</v>
      </c>
      <c r="F48" s="227">
        <v>1.4050769653657986</v>
      </c>
      <c r="G48" s="227">
        <v>9.5075822185943548E-5</v>
      </c>
    </row>
    <row r="49" spans="2:7" hidden="1">
      <c r="B49" s="31" t="s">
        <v>1080</v>
      </c>
      <c r="C49" s="121">
        <v>175</v>
      </c>
      <c r="D49" s="121">
        <v>342.49661037999994</v>
      </c>
      <c r="E49" s="121">
        <v>-167.49661037999994</v>
      </c>
      <c r="F49" s="227">
        <v>1.9571234878857138</v>
      </c>
      <c r="G49" s="227">
        <v>9.4791769256724151E-5</v>
      </c>
    </row>
    <row r="50" spans="2:7" hidden="1">
      <c r="B50" s="31" t="s">
        <v>1079</v>
      </c>
      <c r="C50" s="121">
        <v>60</v>
      </c>
      <c r="D50" s="121">
        <v>336.42232296999998</v>
      </c>
      <c r="E50" s="121">
        <v>-276.42232296999998</v>
      </c>
      <c r="F50" s="227">
        <v>5.6070387161666666</v>
      </c>
      <c r="G50" s="227">
        <v>9.3110606777688514E-5</v>
      </c>
    </row>
    <row r="51" spans="2:7" hidden="1">
      <c r="B51" s="31" t="s">
        <v>1078</v>
      </c>
      <c r="C51" s="121">
        <v>36.111111999999999</v>
      </c>
      <c r="D51" s="121">
        <v>293.88685364999998</v>
      </c>
      <c r="E51" s="121">
        <v>-257.77574164999999</v>
      </c>
      <c r="F51" s="227">
        <v>8.1384049776700316</v>
      </c>
      <c r="G51" s="227">
        <v>8.1338191311928457E-5</v>
      </c>
    </row>
    <row r="52" spans="2:7" hidden="1">
      <c r="B52" s="31" t="s">
        <v>1077</v>
      </c>
      <c r="C52" s="121">
        <v>15.666668</v>
      </c>
      <c r="D52" s="121">
        <v>286.43883724</v>
      </c>
      <c r="E52" s="121">
        <v>-270.77216923999998</v>
      </c>
      <c r="F52" s="227">
        <v>18.283328480567789</v>
      </c>
      <c r="G52" s="227">
        <v>7.9276825939075005E-5</v>
      </c>
    </row>
    <row r="53" spans="2:7" hidden="1">
      <c r="B53" s="31" t="s">
        <v>1076</v>
      </c>
      <c r="C53" s="121">
        <v>400</v>
      </c>
      <c r="D53" s="121">
        <v>272.36574332999999</v>
      </c>
      <c r="E53" s="121">
        <v>127.63425667000001</v>
      </c>
      <c r="F53" s="227">
        <v>0.68091435832499991</v>
      </c>
      <c r="G53" s="227">
        <v>7.5381857550439434E-5</v>
      </c>
    </row>
    <row r="54" spans="2:7" hidden="1">
      <c r="B54" s="31" t="s">
        <v>1075</v>
      </c>
      <c r="C54" s="121">
        <v>184.96897799999999</v>
      </c>
      <c r="D54" s="121">
        <v>265.99558203999999</v>
      </c>
      <c r="E54" s="121">
        <v>-81.026604039999995</v>
      </c>
      <c r="F54" s="227">
        <v>1.4380550993799619</v>
      </c>
      <c r="G54" s="227">
        <v>7.3618806936712666E-5</v>
      </c>
    </row>
    <row r="55" spans="2:7" hidden="1">
      <c r="B55" s="31" t="s">
        <v>1074</v>
      </c>
      <c r="C55" s="121">
        <v>324.68298600000003</v>
      </c>
      <c r="D55" s="121">
        <v>252.33806154000001</v>
      </c>
      <c r="E55" s="121">
        <v>72.344924460000016</v>
      </c>
      <c r="F55" s="227">
        <v>0.77718289045179589</v>
      </c>
      <c r="G55" s="227">
        <v>6.9838855566044814E-5</v>
      </c>
    </row>
    <row r="56" spans="2:7" hidden="1">
      <c r="B56" s="31" t="s">
        <v>1073</v>
      </c>
      <c r="C56" s="121">
        <v>260</v>
      </c>
      <c r="D56" s="121">
        <v>245.16032447000001</v>
      </c>
      <c r="E56" s="121">
        <v>14.839675529999994</v>
      </c>
      <c r="F56" s="227">
        <v>0.94292432488461542</v>
      </c>
      <c r="G56" s="227">
        <v>6.7852294603091095E-5</v>
      </c>
    </row>
    <row r="57" spans="2:7" hidden="1">
      <c r="B57" s="31" t="s">
        <v>1072</v>
      </c>
      <c r="C57" s="121">
        <v>440.757972</v>
      </c>
      <c r="D57" s="121">
        <v>229.21949369999996</v>
      </c>
      <c r="E57" s="121">
        <v>211.53847830000004</v>
      </c>
      <c r="F57" s="227">
        <v>0.52005751061038086</v>
      </c>
      <c r="G57" s="227">
        <v>6.3440398232981587E-5</v>
      </c>
    </row>
    <row r="58" spans="2:7" hidden="1">
      <c r="B58" s="31" t="s">
        <v>1071</v>
      </c>
      <c r="C58" s="121">
        <v>0</v>
      </c>
      <c r="D58" s="121">
        <v>214.20926082999998</v>
      </c>
      <c r="E58" s="121">
        <v>-214.20926082999998</v>
      </c>
      <c r="F58" s="227" t="s">
        <v>529</v>
      </c>
      <c r="G58" s="227">
        <v>5.9286060678738097E-5</v>
      </c>
    </row>
    <row r="59" spans="2:7" hidden="1">
      <c r="B59" s="31" t="s">
        <v>1070</v>
      </c>
      <c r="C59" s="121">
        <v>84.652991</v>
      </c>
      <c r="D59" s="121">
        <v>213.81427118000005</v>
      </c>
      <c r="E59" s="121">
        <v>-129.16128018000006</v>
      </c>
      <c r="F59" s="227">
        <v>2.5257733797025561</v>
      </c>
      <c r="G59" s="227">
        <v>5.9176740566868826E-5</v>
      </c>
    </row>
    <row r="60" spans="2:7" hidden="1">
      <c r="B60" s="31" t="s">
        <v>1069</v>
      </c>
      <c r="C60" s="121">
        <v>53.571429000000002</v>
      </c>
      <c r="D60" s="121">
        <v>213.20554559000001</v>
      </c>
      <c r="E60" s="121">
        <v>-159.63411659000002</v>
      </c>
      <c r="F60" s="227">
        <v>3.9798368191746389</v>
      </c>
      <c r="G60" s="227">
        <v>5.9008265393920614E-5</v>
      </c>
    </row>
    <row r="61" spans="2:7" hidden="1">
      <c r="B61" s="31" t="s">
        <v>1068</v>
      </c>
      <c r="C61" s="121">
        <v>195</v>
      </c>
      <c r="D61" s="121">
        <v>212.21607845999998</v>
      </c>
      <c r="E61" s="121">
        <v>-17.216078459999977</v>
      </c>
      <c r="F61" s="227">
        <v>1.0882875818461537</v>
      </c>
      <c r="G61" s="227">
        <v>5.8734413516174987E-5</v>
      </c>
    </row>
    <row r="62" spans="2:7" hidden="1">
      <c r="B62" s="31" t="s">
        <v>1067</v>
      </c>
      <c r="C62" s="121">
        <v>240.646963</v>
      </c>
      <c r="D62" s="121">
        <v>212.15802567000003</v>
      </c>
      <c r="E62" s="121">
        <v>28.48893732999997</v>
      </c>
      <c r="F62" s="227">
        <v>0.88161522183847396</v>
      </c>
      <c r="G62" s="227">
        <v>5.8718346417968437E-5</v>
      </c>
    </row>
    <row r="63" spans="2:7" hidden="1">
      <c r="B63" s="31" t="s">
        <v>1066</v>
      </c>
      <c r="C63" s="121">
        <v>31.578948</v>
      </c>
      <c r="D63" s="121">
        <v>202.02706039</v>
      </c>
      <c r="E63" s="121">
        <v>-170.44811239000001</v>
      </c>
      <c r="F63" s="227">
        <v>6.3975234510661974</v>
      </c>
      <c r="G63" s="227">
        <v>5.5914429257725137E-5</v>
      </c>
    </row>
    <row r="64" spans="2:7" hidden="1">
      <c r="B64" s="31" t="s">
        <v>1065</v>
      </c>
      <c r="C64" s="121">
        <v>15.666665999999999</v>
      </c>
      <c r="D64" s="121">
        <v>196.97179176</v>
      </c>
      <c r="E64" s="121">
        <v>-181.30512576000001</v>
      </c>
      <c r="F64" s="227">
        <v>12.572668094156091</v>
      </c>
      <c r="G64" s="227">
        <v>5.451529757880415E-5</v>
      </c>
    </row>
    <row r="65" spans="2:7" hidden="1">
      <c r="B65" s="31" t="s">
        <v>1064</v>
      </c>
      <c r="C65" s="121">
        <v>165</v>
      </c>
      <c r="D65" s="121">
        <v>192.35337709000001</v>
      </c>
      <c r="E65" s="121">
        <v>-27.353377090000009</v>
      </c>
      <c r="F65" s="227">
        <v>1.1657780429696971</v>
      </c>
      <c r="G65" s="227">
        <v>5.3237072672447316E-5</v>
      </c>
    </row>
    <row r="66" spans="2:7" hidden="1">
      <c r="B66" s="31" t="s">
        <v>1063</v>
      </c>
      <c r="C66" s="121">
        <v>184.01286999999999</v>
      </c>
      <c r="D66" s="121">
        <v>190.60468982999998</v>
      </c>
      <c r="E66" s="121">
        <v>-6.5918198299999915</v>
      </c>
      <c r="F66" s="227">
        <v>1.03582260213647</v>
      </c>
      <c r="G66" s="227">
        <v>5.2753093695054856E-5</v>
      </c>
    </row>
    <row r="67" spans="2:7" hidden="1">
      <c r="B67" s="31" t="s">
        <v>1062</v>
      </c>
      <c r="C67" s="121">
        <v>149.92883499999999</v>
      </c>
      <c r="D67" s="121">
        <v>187.60601673000008</v>
      </c>
      <c r="E67" s="121">
        <v>-37.677181730000086</v>
      </c>
      <c r="F67" s="227">
        <v>1.2513004368372507</v>
      </c>
      <c r="G67" s="227">
        <v>5.192315985058217E-5</v>
      </c>
    </row>
    <row r="68" spans="2:7" hidden="1">
      <c r="B68" s="31" t="s">
        <v>1061</v>
      </c>
      <c r="C68" s="121">
        <v>964.8</v>
      </c>
      <c r="D68" s="121">
        <v>184.62416236999999</v>
      </c>
      <c r="E68" s="121">
        <v>780.17583762999993</v>
      </c>
      <c r="F68" s="227">
        <v>0.19136003562396353</v>
      </c>
      <c r="G68" s="227">
        <v>5.1097880878808761E-5</v>
      </c>
    </row>
    <row r="69" spans="2:7" hidden="1">
      <c r="B69" s="31" t="s">
        <v>1060</v>
      </c>
      <c r="C69" s="121">
        <v>89.296411000000006</v>
      </c>
      <c r="D69" s="121">
        <v>183.01189468999999</v>
      </c>
      <c r="E69" s="121">
        <v>-93.715483689999985</v>
      </c>
      <c r="F69" s="227">
        <v>2.0494876853449346</v>
      </c>
      <c r="G69" s="227">
        <v>5.0651658343254118E-5</v>
      </c>
    </row>
    <row r="70" spans="2:7" hidden="1">
      <c r="B70" s="31" t="s">
        <v>1059</v>
      </c>
      <c r="C70" s="121">
        <v>33.111111999999999</v>
      </c>
      <c r="D70" s="121">
        <v>181.76224215000002</v>
      </c>
      <c r="E70" s="121">
        <v>-148.65113015000003</v>
      </c>
      <c r="F70" s="227">
        <v>5.4894635417258124</v>
      </c>
      <c r="G70" s="227">
        <v>5.0305795722624592E-5</v>
      </c>
    </row>
    <row r="71" spans="2:7" hidden="1">
      <c r="B71" s="31" t="s">
        <v>1058</v>
      </c>
      <c r="C71" s="121">
        <v>234.588752</v>
      </c>
      <c r="D71" s="121">
        <v>169.70661106999998</v>
      </c>
      <c r="E71" s="121">
        <v>64.88214093000002</v>
      </c>
      <c r="F71" s="227">
        <v>0.72342177373448824</v>
      </c>
      <c r="G71" s="227">
        <v>4.6969194527326197E-5</v>
      </c>
    </row>
    <row r="72" spans="2:7" hidden="1">
      <c r="B72" s="31" t="s">
        <v>1057</v>
      </c>
      <c r="C72" s="121">
        <v>140.624315</v>
      </c>
      <c r="D72" s="121">
        <v>165.29267216000002</v>
      </c>
      <c r="E72" s="121">
        <v>-24.668357160000028</v>
      </c>
      <c r="F72" s="227">
        <v>1.175420283185024</v>
      </c>
      <c r="G72" s="227">
        <v>4.5747561769542777E-5</v>
      </c>
    </row>
    <row r="73" spans="2:7" hidden="1">
      <c r="B73" s="31" t="s">
        <v>1056</v>
      </c>
      <c r="C73" s="121">
        <v>47.156010999999999</v>
      </c>
      <c r="D73" s="121">
        <v>164.17750279999996</v>
      </c>
      <c r="E73" s="121">
        <v>-117.02149179999995</v>
      </c>
      <c r="F73" s="227">
        <v>3.4815816545636133</v>
      </c>
      <c r="G73" s="227">
        <v>4.5438919659076311E-5</v>
      </c>
    </row>
    <row r="74" spans="2:7" hidden="1">
      <c r="B74" s="31" t="s">
        <v>1055</v>
      </c>
      <c r="C74" s="121">
        <v>125</v>
      </c>
      <c r="D74" s="121">
        <v>160.80629049000001</v>
      </c>
      <c r="E74" s="121">
        <v>-35.806290490000009</v>
      </c>
      <c r="F74" s="227">
        <v>1.28645032392</v>
      </c>
      <c r="G74" s="227">
        <v>4.45058792443102E-5</v>
      </c>
    </row>
    <row r="75" spans="2:7" hidden="1">
      <c r="B75" s="31" t="s">
        <v>1054</v>
      </c>
      <c r="C75" s="121">
        <v>15.666668</v>
      </c>
      <c r="D75" s="121">
        <v>159.98818663</v>
      </c>
      <c r="E75" s="121">
        <v>-144.32151863000001</v>
      </c>
      <c r="F75" s="227">
        <v>10.21201104344587</v>
      </c>
      <c r="G75" s="227">
        <v>4.4279455069661825E-5</v>
      </c>
    </row>
    <row r="76" spans="2:7" hidden="1">
      <c r="B76" s="31" t="s">
        <v>1053</v>
      </c>
      <c r="C76" s="121">
        <v>15.666665999999999</v>
      </c>
      <c r="D76" s="121">
        <v>156.51496846999999</v>
      </c>
      <c r="E76" s="121">
        <v>-140.84830246999999</v>
      </c>
      <c r="F76" s="227">
        <v>9.9903175615028754</v>
      </c>
      <c r="G76" s="227">
        <v>4.3318182798862704E-5</v>
      </c>
    </row>
    <row r="77" spans="2:7" hidden="1">
      <c r="B77" s="31" t="s">
        <v>1052</v>
      </c>
      <c r="C77" s="121">
        <v>75</v>
      </c>
      <c r="D77" s="121">
        <v>156.47395619999998</v>
      </c>
      <c r="E77" s="121">
        <v>-81.473956199999975</v>
      </c>
      <c r="F77" s="227">
        <v>2.0863194159999994</v>
      </c>
      <c r="G77" s="227">
        <v>4.3306831954747127E-5</v>
      </c>
    </row>
    <row r="78" spans="2:7" hidden="1">
      <c r="B78" s="31" t="s">
        <v>1051</v>
      </c>
      <c r="C78" s="121">
        <v>152.80263099999999</v>
      </c>
      <c r="D78" s="121">
        <v>153.98668940999997</v>
      </c>
      <c r="E78" s="121">
        <v>-1.1840584099999774</v>
      </c>
      <c r="F78" s="227">
        <v>1.0077489399380826</v>
      </c>
      <c r="G78" s="227">
        <v>4.2618438515244168E-5</v>
      </c>
    </row>
    <row r="79" spans="2:7" hidden="1">
      <c r="B79" s="31" t="s">
        <v>1050</v>
      </c>
      <c r="C79" s="121">
        <v>100</v>
      </c>
      <c r="D79" s="121">
        <v>147.59024604999999</v>
      </c>
      <c r="E79" s="121">
        <v>-47.59024604999999</v>
      </c>
      <c r="F79" s="227">
        <v>1.4759024605</v>
      </c>
      <c r="G79" s="227">
        <v>4.0848113891090663E-5</v>
      </c>
    </row>
    <row r="80" spans="2:7" hidden="1">
      <c r="B80" s="31" t="s">
        <v>1049</v>
      </c>
      <c r="C80" s="121">
        <v>112.977265</v>
      </c>
      <c r="D80" s="121">
        <v>146.89484709999999</v>
      </c>
      <c r="E80" s="121">
        <v>-33.91758209999999</v>
      </c>
      <c r="F80" s="227">
        <v>1.3002159956695711</v>
      </c>
      <c r="G80" s="227">
        <v>4.0655650389812119E-5</v>
      </c>
    </row>
    <row r="81" spans="2:7" hidden="1">
      <c r="B81" s="31" t="s">
        <v>1048</v>
      </c>
      <c r="C81" s="121">
        <v>12.976608000000001</v>
      </c>
      <c r="D81" s="121">
        <v>145.57225586999999</v>
      </c>
      <c r="E81" s="121">
        <v>-132.59564786999999</v>
      </c>
      <c r="F81" s="227">
        <v>11.218051425303129</v>
      </c>
      <c r="G81" s="227">
        <v>4.0289600744660804E-5</v>
      </c>
    </row>
    <row r="82" spans="2:7" hidden="1">
      <c r="B82" s="31" t="s">
        <v>1047</v>
      </c>
      <c r="C82" s="121">
        <v>129.344179</v>
      </c>
      <c r="D82" s="121">
        <v>142.71614096000002</v>
      </c>
      <c r="E82" s="121">
        <v>-13.371961960000021</v>
      </c>
      <c r="F82" s="227">
        <v>1.103382788954113</v>
      </c>
      <c r="G82" s="227">
        <v>3.9499122306877072E-5</v>
      </c>
    </row>
    <row r="83" spans="2:7" hidden="1">
      <c r="B83" s="31" t="s">
        <v>1046</v>
      </c>
      <c r="C83" s="121">
        <v>146.85906399999999</v>
      </c>
      <c r="D83" s="121">
        <v>138.12256596</v>
      </c>
      <c r="E83" s="121">
        <v>8.7364980399999865</v>
      </c>
      <c r="F83" s="227">
        <v>0.94051100557198164</v>
      </c>
      <c r="G83" s="227">
        <v>3.8227772202184512E-5</v>
      </c>
    </row>
    <row r="84" spans="2:7" hidden="1">
      <c r="B84" s="31" t="s">
        <v>1045</v>
      </c>
      <c r="C84" s="121">
        <v>142.593514</v>
      </c>
      <c r="D84" s="121">
        <v>136.36475451000001</v>
      </c>
      <c r="E84" s="121">
        <v>6.2287594899999874</v>
      </c>
      <c r="F84" s="227">
        <v>0.9563180728542815</v>
      </c>
      <c r="G84" s="227">
        <v>3.7741267949834816E-5</v>
      </c>
    </row>
    <row r="85" spans="2:7" hidden="1">
      <c r="B85" s="31" t="s">
        <v>1044</v>
      </c>
      <c r="C85" s="121">
        <v>55.864527000000002</v>
      </c>
      <c r="D85" s="121">
        <v>134.41169153000001</v>
      </c>
      <c r="E85" s="121">
        <v>-78.547164530000003</v>
      </c>
      <c r="F85" s="227">
        <v>2.4060293489999474</v>
      </c>
      <c r="G85" s="227">
        <v>3.720072451164253E-5</v>
      </c>
    </row>
    <row r="86" spans="2:7" hidden="1">
      <c r="B86" s="31" t="s">
        <v>1043</v>
      </c>
      <c r="C86" s="121">
        <v>148.015007</v>
      </c>
      <c r="D86" s="121">
        <v>131.93397658999999</v>
      </c>
      <c r="E86" s="121">
        <v>16.081030410000011</v>
      </c>
      <c r="F86" s="227">
        <v>0.89135540553668313</v>
      </c>
      <c r="G86" s="227">
        <v>3.6514974709284384E-5</v>
      </c>
    </row>
    <row r="87" spans="2:7" hidden="1">
      <c r="B87" s="31" t="s">
        <v>1042</v>
      </c>
      <c r="C87" s="121">
        <v>393.39540199999999</v>
      </c>
      <c r="D87" s="121">
        <v>130.35913883000001</v>
      </c>
      <c r="E87" s="121">
        <v>263.03626316999998</v>
      </c>
      <c r="F87" s="227">
        <v>0.33136924876920648</v>
      </c>
      <c r="G87" s="227">
        <v>3.60791115414794E-5</v>
      </c>
    </row>
    <row r="88" spans="2:7" hidden="1">
      <c r="B88" s="31" t="s">
        <v>1041</v>
      </c>
      <c r="C88" s="121">
        <v>248.09238300000001</v>
      </c>
      <c r="D88" s="121">
        <v>130.01617372000001</v>
      </c>
      <c r="E88" s="121">
        <v>118.07620928</v>
      </c>
      <c r="F88" s="227">
        <v>0.52406354499001284</v>
      </c>
      <c r="G88" s="227">
        <v>3.5984190106974819E-5</v>
      </c>
    </row>
    <row r="89" spans="2:7" hidden="1">
      <c r="B89" s="31" t="s">
        <v>1040</v>
      </c>
      <c r="C89" s="121">
        <v>98</v>
      </c>
      <c r="D89" s="121">
        <v>128.93745938999999</v>
      </c>
      <c r="E89" s="121">
        <v>-30.937459389999987</v>
      </c>
      <c r="F89" s="227">
        <v>1.3156883611224488</v>
      </c>
      <c r="G89" s="227">
        <v>3.5685637546849232E-5</v>
      </c>
    </row>
    <row r="90" spans="2:7" hidden="1">
      <c r="B90" s="31" t="s">
        <v>1039</v>
      </c>
      <c r="C90" s="121">
        <v>37.111111999999999</v>
      </c>
      <c r="D90" s="121">
        <v>126.99630909</v>
      </c>
      <c r="E90" s="121">
        <v>-89.885197089999991</v>
      </c>
      <c r="F90" s="227">
        <v>3.4220561509986549</v>
      </c>
      <c r="G90" s="227">
        <v>3.5148391145706559E-5</v>
      </c>
    </row>
    <row r="91" spans="2:7" hidden="1">
      <c r="B91" s="31" t="s">
        <v>1038</v>
      </c>
      <c r="C91" s="121">
        <v>144.72</v>
      </c>
      <c r="D91" s="121">
        <v>125.64860418999999</v>
      </c>
      <c r="E91" s="121">
        <v>19.071395810000013</v>
      </c>
      <c r="F91" s="227">
        <v>0.86821865802929787</v>
      </c>
      <c r="G91" s="227">
        <v>3.4775390864725045E-5</v>
      </c>
    </row>
    <row r="92" spans="2:7" hidden="1">
      <c r="B92" s="31" t="s">
        <v>1037</v>
      </c>
      <c r="C92" s="121">
        <v>18.532125000000001</v>
      </c>
      <c r="D92" s="121">
        <v>123.97025386999999</v>
      </c>
      <c r="E92" s="121">
        <v>-105.43812886999999</v>
      </c>
      <c r="F92" s="227">
        <v>6.6894786145679452</v>
      </c>
      <c r="G92" s="227">
        <v>3.431087883323698E-5</v>
      </c>
    </row>
    <row r="93" spans="2:7" hidden="1">
      <c r="B93" s="31" t="s">
        <v>1036</v>
      </c>
      <c r="C93" s="121">
        <v>115.63619199999999</v>
      </c>
      <c r="D93" s="121">
        <v>121.98634145</v>
      </c>
      <c r="E93" s="121">
        <v>-6.3501494500000035</v>
      </c>
      <c r="F93" s="227">
        <v>1.0549148959350028</v>
      </c>
      <c r="G93" s="227">
        <v>3.3761797287193247E-5</v>
      </c>
    </row>
    <row r="94" spans="2:7" hidden="1">
      <c r="B94" s="31" t="s">
        <v>1035</v>
      </c>
      <c r="C94" s="121">
        <v>43.489502000000002</v>
      </c>
      <c r="D94" s="121">
        <v>121.09546810999998</v>
      </c>
      <c r="E94" s="121">
        <v>-77.605966109999983</v>
      </c>
      <c r="F94" s="227">
        <v>2.7844758514365138</v>
      </c>
      <c r="G94" s="227">
        <v>3.3515232919772052E-5</v>
      </c>
    </row>
    <row r="95" spans="2:7" hidden="1">
      <c r="B95" s="31" t="s">
        <v>1034</v>
      </c>
      <c r="C95" s="121">
        <v>131.08022099999999</v>
      </c>
      <c r="D95" s="121">
        <v>117.9581955</v>
      </c>
      <c r="E95" s="121">
        <v>13.122025499999992</v>
      </c>
      <c r="F95" s="227">
        <v>0.89989316923718043</v>
      </c>
      <c r="G95" s="227">
        <v>3.2646939300712269E-5</v>
      </c>
    </row>
    <row r="96" spans="2:7" hidden="1">
      <c r="B96" s="31" t="s">
        <v>1033</v>
      </c>
      <c r="C96" s="121">
        <v>130.47945000000001</v>
      </c>
      <c r="D96" s="121">
        <v>115.48873944000003</v>
      </c>
      <c r="E96" s="121">
        <v>14.990710559999982</v>
      </c>
      <c r="F96" s="227">
        <v>0.88511056292772561</v>
      </c>
      <c r="G96" s="227">
        <v>3.1963475284033618E-5</v>
      </c>
    </row>
    <row r="97" spans="2:7" hidden="1">
      <c r="B97" s="31" t="s">
        <v>1032</v>
      </c>
      <c r="C97" s="121">
        <v>175</v>
      </c>
      <c r="D97" s="121">
        <v>115.09840968</v>
      </c>
      <c r="E97" s="121">
        <v>59.901590319999997</v>
      </c>
      <c r="F97" s="227">
        <v>0.65770519817142858</v>
      </c>
      <c r="G97" s="227">
        <v>3.1855444876074536E-5</v>
      </c>
    </row>
    <row r="98" spans="2:7" hidden="1">
      <c r="B98" s="31" t="s">
        <v>1031</v>
      </c>
      <c r="C98" s="121">
        <v>322</v>
      </c>
      <c r="D98" s="121">
        <v>113.64129227000001</v>
      </c>
      <c r="E98" s="121">
        <v>208.35870772999999</v>
      </c>
      <c r="F98" s="227">
        <v>0.35292326791925466</v>
      </c>
      <c r="G98" s="227">
        <v>3.1452162819777893E-5</v>
      </c>
    </row>
    <row r="99" spans="2:7" hidden="1">
      <c r="B99" s="31" t="s">
        <v>1030</v>
      </c>
      <c r="C99" s="121">
        <v>268.09607999999997</v>
      </c>
      <c r="D99" s="121">
        <v>113.25968613999996</v>
      </c>
      <c r="E99" s="121">
        <v>154.83639386000002</v>
      </c>
      <c r="F99" s="227">
        <v>0.42245931436222406</v>
      </c>
      <c r="G99" s="227">
        <v>3.1346546824974964E-5</v>
      </c>
    </row>
    <row r="100" spans="2:7" hidden="1">
      <c r="B100" s="31" t="s">
        <v>1029</v>
      </c>
      <c r="C100" s="121">
        <v>140.101</v>
      </c>
      <c r="D100" s="121">
        <v>113.08893268</v>
      </c>
      <c r="E100" s="121">
        <v>27.01206732</v>
      </c>
      <c r="F100" s="227">
        <v>0.80719575648996078</v>
      </c>
      <c r="G100" s="227">
        <v>3.1299287897179607E-5</v>
      </c>
    </row>
    <row r="101" spans="2:7" hidden="1">
      <c r="B101" s="31" t="s">
        <v>1028</v>
      </c>
      <c r="C101" s="121">
        <v>122</v>
      </c>
      <c r="D101" s="121">
        <v>112.11068497999999</v>
      </c>
      <c r="E101" s="121">
        <v>9.8893150200000122</v>
      </c>
      <c r="F101" s="227">
        <v>0.91894004081967207</v>
      </c>
      <c r="G101" s="227">
        <v>3.1028541187740823E-5</v>
      </c>
    </row>
    <row r="102" spans="2:7" hidden="1">
      <c r="B102" s="31" t="s">
        <v>1027</v>
      </c>
      <c r="C102" s="121">
        <v>174.24951799999999</v>
      </c>
      <c r="D102" s="121">
        <v>111.91851679999999</v>
      </c>
      <c r="E102" s="121">
        <v>62.331001200000003</v>
      </c>
      <c r="F102" s="227">
        <v>0.64228881712028607</v>
      </c>
      <c r="G102" s="227">
        <v>3.0975355371516733E-5</v>
      </c>
    </row>
    <row r="103" spans="2:7" hidden="1">
      <c r="B103" s="31" t="s">
        <v>1026</v>
      </c>
      <c r="C103" s="121">
        <v>15</v>
      </c>
      <c r="D103" s="121">
        <v>111.27706995</v>
      </c>
      <c r="E103" s="121">
        <v>-96.277069949999998</v>
      </c>
      <c r="F103" s="227">
        <v>7.41847133</v>
      </c>
      <c r="G103" s="227">
        <v>3.0797824032657088E-5</v>
      </c>
    </row>
    <row r="104" spans="2:7" hidden="1">
      <c r="B104" s="31" t="s">
        <v>1025</v>
      </c>
      <c r="C104" s="121">
        <v>32.111111000000001</v>
      </c>
      <c r="D104" s="121">
        <v>110.57070576999999</v>
      </c>
      <c r="E104" s="121">
        <v>-78.459594769999995</v>
      </c>
      <c r="F104" s="227">
        <v>3.4433783922954269</v>
      </c>
      <c r="G104" s="227">
        <v>3.0602325717250442E-5</v>
      </c>
    </row>
    <row r="105" spans="2:7" hidden="1">
      <c r="B105" s="31" t="s">
        <v>1024</v>
      </c>
      <c r="C105" s="121">
        <v>15.666665999999999</v>
      </c>
      <c r="D105" s="121">
        <v>110.27323342</v>
      </c>
      <c r="E105" s="121">
        <v>-94.606567420000005</v>
      </c>
      <c r="F105" s="227">
        <v>7.0387173263283973</v>
      </c>
      <c r="G105" s="227">
        <v>3.0519995178766661E-5</v>
      </c>
    </row>
    <row r="106" spans="2:7" hidden="1">
      <c r="B106" s="31" t="s">
        <v>1023</v>
      </c>
      <c r="C106" s="121">
        <v>200</v>
      </c>
      <c r="D106" s="121">
        <v>106.19069755</v>
      </c>
      <c r="E106" s="121">
        <v>93.809302450000004</v>
      </c>
      <c r="F106" s="227">
        <v>0.53095348774999995</v>
      </c>
      <c r="G106" s="227">
        <v>2.9390083855726197E-5</v>
      </c>
    </row>
    <row r="107" spans="2:7" hidden="1">
      <c r="B107" s="31" t="s">
        <v>1022</v>
      </c>
      <c r="C107" s="121">
        <v>99.135473000000005</v>
      </c>
      <c r="D107" s="121">
        <v>104.96215310999999</v>
      </c>
      <c r="E107" s="121">
        <v>-5.8266801099999839</v>
      </c>
      <c r="F107" s="227">
        <v>1.0587749262062833</v>
      </c>
      <c r="G107" s="227">
        <v>2.9050063261218988E-5</v>
      </c>
    </row>
    <row r="108" spans="2:7" hidden="1">
      <c r="B108" s="31" t="s">
        <v>1021</v>
      </c>
      <c r="C108" s="121">
        <v>42.105263999999998</v>
      </c>
      <c r="D108" s="121">
        <v>104.61765419</v>
      </c>
      <c r="E108" s="121">
        <v>-62.512390189999998</v>
      </c>
      <c r="F108" s="227">
        <v>2.4846692373191153</v>
      </c>
      <c r="G108" s="227">
        <v>2.8954717318677839E-5</v>
      </c>
    </row>
    <row r="109" spans="2:7" hidden="1">
      <c r="B109" s="31" t="s">
        <v>1020</v>
      </c>
      <c r="C109" s="121">
        <v>288</v>
      </c>
      <c r="D109" s="121">
        <v>100.76658397</v>
      </c>
      <c r="E109" s="121">
        <v>187.23341603</v>
      </c>
      <c r="F109" s="227">
        <v>0.34988397211805555</v>
      </c>
      <c r="G109" s="227">
        <v>2.788886805587591E-5</v>
      </c>
    </row>
    <row r="110" spans="2:7" hidden="1">
      <c r="B110" s="31" t="s">
        <v>1019</v>
      </c>
      <c r="C110" s="121">
        <v>56.302548000000002</v>
      </c>
      <c r="D110" s="121">
        <v>96.975269879999985</v>
      </c>
      <c r="E110" s="121">
        <v>-40.672721879999983</v>
      </c>
      <c r="F110" s="227">
        <v>1.7223957587141525</v>
      </c>
      <c r="G110" s="227">
        <v>2.6839557319631513E-5</v>
      </c>
    </row>
    <row r="111" spans="2:7" hidden="1">
      <c r="B111" s="31" t="s">
        <v>1018</v>
      </c>
      <c r="C111" s="121">
        <v>198.48099300000001</v>
      </c>
      <c r="D111" s="121">
        <v>96.886158680000008</v>
      </c>
      <c r="E111" s="121">
        <v>101.59483432</v>
      </c>
      <c r="F111" s="227">
        <v>0.48813822026777143</v>
      </c>
      <c r="G111" s="227">
        <v>2.6814894277567489E-5</v>
      </c>
    </row>
    <row r="112" spans="2:7" hidden="1">
      <c r="B112" s="31" t="s">
        <v>1017</v>
      </c>
      <c r="C112" s="121">
        <v>65.152012999999997</v>
      </c>
      <c r="D112" s="121">
        <v>95.524654749999996</v>
      </c>
      <c r="E112" s="121">
        <v>-30.37264175</v>
      </c>
      <c r="F112" s="227">
        <v>1.4661811715625732</v>
      </c>
      <c r="G112" s="227">
        <v>2.6438074880051429E-5</v>
      </c>
    </row>
    <row r="113" spans="2:7" hidden="1">
      <c r="B113" s="31" t="s">
        <v>1016</v>
      </c>
      <c r="C113" s="121">
        <v>33.723573000000002</v>
      </c>
      <c r="D113" s="121">
        <v>88.704122209999994</v>
      </c>
      <c r="E113" s="121">
        <v>-54.980549209999992</v>
      </c>
      <c r="F113" s="227">
        <v>2.630329894462843</v>
      </c>
      <c r="G113" s="227">
        <v>2.4550376353568688E-5</v>
      </c>
    </row>
    <row r="114" spans="2:7" hidden="1">
      <c r="B114" s="31" t="s">
        <v>1015</v>
      </c>
      <c r="C114" s="121">
        <v>173.42941099999999</v>
      </c>
      <c r="D114" s="121">
        <v>88.503276200000002</v>
      </c>
      <c r="E114" s="121">
        <v>84.926134799999986</v>
      </c>
      <c r="F114" s="227">
        <v>0.51031296070076615</v>
      </c>
      <c r="G114" s="227">
        <v>2.4494788800118366E-5</v>
      </c>
    </row>
    <row r="115" spans="2:7" hidden="1">
      <c r="B115" s="31" t="s">
        <v>1014</v>
      </c>
      <c r="C115" s="121">
        <v>129.25662600000001</v>
      </c>
      <c r="D115" s="121">
        <v>88.081240520000009</v>
      </c>
      <c r="E115" s="121">
        <v>41.175385480000003</v>
      </c>
      <c r="F115" s="227">
        <v>0.68144468292093596</v>
      </c>
      <c r="G115" s="227">
        <v>2.4377983238882949E-5</v>
      </c>
    </row>
    <row r="116" spans="2:7" hidden="1">
      <c r="B116" s="31" t="s">
        <v>1013</v>
      </c>
      <c r="C116" s="121">
        <v>40.030192</v>
      </c>
      <c r="D116" s="121">
        <v>87.021784960000019</v>
      </c>
      <c r="E116" s="121">
        <v>-46.99159296000002</v>
      </c>
      <c r="F116" s="227">
        <v>2.1739037614408652</v>
      </c>
      <c r="G116" s="227">
        <v>2.4084760871310176E-5</v>
      </c>
    </row>
    <row r="117" spans="2:7" hidden="1">
      <c r="B117" s="31" t="s">
        <v>1012</v>
      </c>
      <c r="C117" s="121">
        <v>22</v>
      </c>
      <c r="D117" s="121">
        <v>84.521013920000001</v>
      </c>
      <c r="E117" s="121">
        <v>-62.521013920000001</v>
      </c>
      <c r="F117" s="227">
        <v>3.8418642690909093</v>
      </c>
      <c r="G117" s="227">
        <v>2.3392629900657447E-5</v>
      </c>
    </row>
    <row r="118" spans="2:7" hidden="1">
      <c r="B118" s="31" t="s">
        <v>1011</v>
      </c>
      <c r="C118" s="121">
        <v>15.666665999999999</v>
      </c>
      <c r="D118" s="121">
        <v>81.582438890000006</v>
      </c>
      <c r="E118" s="121">
        <v>-65.91577289</v>
      </c>
      <c r="F118" s="227">
        <v>5.2073899379740398</v>
      </c>
      <c r="G118" s="227">
        <v>2.2579329220460127E-5</v>
      </c>
    </row>
    <row r="119" spans="2:7" hidden="1">
      <c r="B119" s="31" t="s">
        <v>1010</v>
      </c>
      <c r="C119" s="121">
        <v>150</v>
      </c>
      <c r="D119" s="121">
        <v>81.222974929999992</v>
      </c>
      <c r="E119" s="121">
        <v>68.777025070000008</v>
      </c>
      <c r="F119" s="227">
        <v>0.54148649953333328</v>
      </c>
      <c r="G119" s="227">
        <v>2.2479841448261084E-5</v>
      </c>
    </row>
    <row r="120" spans="2:7" hidden="1">
      <c r="B120" s="31" t="s">
        <v>1009</v>
      </c>
      <c r="C120" s="121">
        <v>74.045855000000003</v>
      </c>
      <c r="D120" s="121">
        <v>80.383201670000005</v>
      </c>
      <c r="E120" s="121">
        <v>-6.3373466700000023</v>
      </c>
      <c r="F120" s="227">
        <v>1.0855867849726362</v>
      </c>
      <c r="G120" s="227">
        <v>2.2247419898157083E-5</v>
      </c>
    </row>
    <row r="121" spans="2:7" hidden="1">
      <c r="B121" s="31" t="s">
        <v>1008</v>
      </c>
      <c r="C121" s="121">
        <v>0</v>
      </c>
      <c r="D121" s="121">
        <v>80</v>
      </c>
      <c r="E121" s="121">
        <v>-80</v>
      </c>
      <c r="F121" s="227" t="s">
        <v>529</v>
      </c>
      <c r="G121" s="227">
        <v>2.2141362310488899E-5</v>
      </c>
    </row>
    <row r="122" spans="2:7" hidden="1">
      <c r="B122" s="31" t="s">
        <v>1007</v>
      </c>
      <c r="C122" s="121">
        <v>37.111111999999999</v>
      </c>
      <c r="D122" s="121">
        <v>78.431541390000007</v>
      </c>
      <c r="E122" s="121">
        <v>-41.320429390000008</v>
      </c>
      <c r="F122" s="227">
        <v>2.1134247173730607</v>
      </c>
      <c r="G122" s="227">
        <v>2.1707264681076204E-5</v>
      </c>
    </row>
    <row r="123" spans="2:7" hidden="1">
      <c r="B123" s="31" t="s">
        <v>1006</v>
      </c>
      <c r="C123" s="121">
        <v>107.788741</v>
      </c>
      <c r="D123" s="121">
        <v>77.429378699999972</v>
      </c>
      <c r="E123" s="121">
        <v>30.359362300000029</v>
      </c>
      <c r="F123" s="227">
        <v>0.71834384539290586</v>
      </c>
      <c r="G123" s="227">
        <v>2.1429899090909394E-5</v>
      </c>
    </row>
    <row r="124" spans="2:7" hidden="1">
      <c r="B124" s="31" t="s">
        <v>1005</v>
      </c>
      <c r="C124" s="121">
        <v>28.39725</v>
      </c>
      <c r="D124" s="121">
        <v>76.585805329999985</v>
      </c>
      <c r="E124" s="121">
        <v>-48.188555329999986</v>
      </c>
      <c r="F124" s="227">
        <v>2.6969444340561139</v>
      </c>
      <c r="G124" s="227">
        <v>2.1196425795651269E-5</v>
      </c>
    </row>
    <row r="125" spans="2:7" hidden="1">
      <c r="B125" s="31" t="s">
        <v>1004</v>
      </c>
      <c r="C125" s="121">
        <v>60</v>
      </c>
      <c r="D125" s="121">
        <v>75</v>
      </c>
      <c r="E125" s="121">
        <v>-15</v>
      </c>
      <c r="F125" s="227">
        <v>1.25</v>
      </c>
      <c r="G125" s="227">
        <v>2.0757527166083343E-5</v>
      </c>
    </row>
    <row r="126" spans="2:7" hidden="1">
      <c r="B126" s="31" t="s">
        <v>1003</v>
      </c>
      <c r="C126" s="121">
        <v>60</v>
      </c>
      <c r="D126" s="121">
        <v>74.970994669999996</v>
      </c>
      <c r="E126" s="121">
        <v>-14.970994669999996</v>
      </c>
      <c r="F126" s="227">
        <v>1.2495165778333333</v>
      </c>
      <c r="G126" s="227">
        <v>2.0749499447077528E-5</v>
      </c>
    </row>
    <row r="127" spans="2:7" hidden="1">
      <c r="B127" s="31" t="s">
        <v>1002</v>
      </c>
      <c r="C127" s="121">
        <v>262.57794100000001</v>
      </c>
      <c r="D127" s="121">
        <v>74.821687480000008</v>
      </c>
      <c r="E127" s="121">
        <v>187.75625352</v>
      </c>
      <c r="F127" s="227">
        <v>0.28495039299588387</v>
      </c>
      <c r="G127" s="227">
        <v>2.0708176139710641E-5</v>
      </c>
    </row>
    <row r="128" spans="2:7" hidden="1">
      <c r="B128" s="31" t="s">
        <v>1001</v>
      </c>
      <c r="C128" s="121">
        <v>0</v>
      </c>
      <c r="D128" s="121">
        <v>74.284124519999992</v>
      </c>
      <c r="E128" s="121">
        <v>-74.284124519999992</v>
      </c>
      <c r="F128" s="227" t="s">
        <v>529</v>
      </c>
      <c r="G128" s="227">
        <v>2.0559396436434903E-5</v>
      </c>
    </row>
    <row r="129" spans="2:7" hidden="1">
      <c r="B129" s="31" t="s">
        <v>1000</v>
      </c>
      <c r="C129" s="121">
        <v>250</v>
      </c>
      <c r="D129" s="121">
        <v>71.190746250000004</v>
      </c>
      <c r="E129" s="121">
        <v>178.80925374999998</v>
      </c>
      <c r="F129" s="227">
        <v>0.28476298500000008</v>
      </c>
      <c r="G129" s="227">
        <v>1.9703251323441612E-5</v>
      </c>
    </row>
    <row r="130" spans="2:7" hidden="1">
      <c r="B130" s="31" t="s">
        <v>999</v>
      </c>
      <c r="C130" s="121">
        <v>150</v>
      </c>
      <c r="D130" s="121">
        <v>70.600604050000001</v>
      </c>
      <c r="E130" s="121">
        <v>79.399395949999999</v>
      </c>
      <c r="F130" s="227">
        <v>0.4706706936666667</v>
      </c>
      <c r="G130" s="227">
        <v>1.953991942013025E-5</v>
      </c>
    </row>
    <row r="131" spans="2:7" hidden="1">
      <c r="B131" s="31" t="s">
        <v>998</v>
      </c>
      <c r="C131" s="121">
        <v>81.628842000000006</v>
      </c>
      <c r="D131" s="121">
        <v>69.058383379999995</v>
      </c>
      <c r="E131" s="121">
        <v>12.570458620000011</v>
      </c>
      <c r="F131" s="227">
        <v>0.84600469255707422</v>
      </c>
      <c r="G131" s="227">
        <v>1.9113083587415311E-5</v>
      </c>
    </row>
    <row r="132" spans="2:7" hidden="1">
      <c r="B132" s="31" t="s">
        <v>997</v>
      </c>
      <c r="C132" s="121">
        <v>122.87482300000001</v>
      </c>
      <c r="D132" s="121">
        <v>68.412107850000012</v>
      </c>
      <c r="E132" s="121">
        <v>54.462715149999994</v>
      </c>
      <c r="F132" s="227">
        <v>0.55676261564177398</v>
      </c>
      <c r="G132" s="227">
        <v>1.8934215829138651E-5</v>
      </c>
    </row>
    <row r="133" spans="2:7" hidden="1">
      <c r="B133" s="31" t="s">
        <v>996</v>
      </c>
      <c r="C133" s="121">
        <v>137.07877999999999</v>
      </c>
      <c r="D133" s="121">
        <v>67.190394709999978</v>
      </c>
      <c r="E133" s="121">
        <v>69.888385290000016</v>
      </c>
      <c r="F133" s="227">
        <v>0.49015897799790731</v>
      </c>
      <c r="G133" s="227">
        <v>1.8596085913235828E-5</v>
      </c>
    </row>
    <row r="134" spans="2:7" hidden="1">
      <c r="B134" s="31" t="s">
        <v>995</v>
      </c>
      <c r="C134" s="121">
        <v>85.113461000000001</v>
      </c>
      <c r="D134" s="121">
        <v>66.501337280000001</v>
      </c>
      <c r="E134" s="121">
        <v>18.61212372</v>
      </c>
      <c r="F134" s="227">
        <v>0.78132573271811845</v>
      </c>
      <c r="G134" s="227">
        <v>1.840537753560628E-5</v>
      </c>
    </row>
    <row r="135" spans="2:7" hidden="1">
      <c r="B135" s="31" t="s">
        <v>994</v>
      </c>
      <c r="C135" s="121">
        <v>90.491979000000001</v>
      </c>
      <c r="D135" s="121">
        <v>66.374134369999993</v>
      </c>
      <c r="E135" s="121">
        <v>24.117844630000008</v>
      </c>
      <c r="F135" s="227">
        <v>0.73348085767910987</v>
      </c>
      <c r="G135" s="227">
        <v>1.8370171964140548E-5</v>
      </c>
    </row>
    <row r="136" spans="2:7" hidden="1">
      <c r="B136" s="31" t="s">
        <v>993</v>
      </c>
      <c r="C136" s="121">
        <v>188.38943</v>
      </c>
      <c r="D136" s="121">
        <v>66.294184270000017</v>
      </c>
      <c r="E136" s="121">
        <v>122.09524572999999</v>
      </c>
      <c r="F136" s="227">
        <v>0.35189970196310916</v>
      </c>
      <c r="G136" s="227">
        <v>1.8348044412504806E-5</v>
      </c>
    </row>
    <row r="137" spans="2:7" hidden="1">
      <c r="B137" s="31" t="s">
        <v>992</v>
      </c>
      <c r="C137" s="121">
        <v>96.48</v>
      </c>
      <c r="D137" s="121">
        <v>65</v>
      </c>
      <c r="E137" s="121">
        <v>31.480000000000004</v>
      </c>
      <c r="F137" s="227">
        <v>0.67371475953565496</v>
      </c>
      <c r="G137" s="227">
        <v>1.7989856877272232E-5</v>
      </c>
    </row>
    <row r="138" spans="2:7" hidden="1">
      <c r="B138" s="31" t="s">
        <v>991</v>
      </c>
      <c r="C138" s="121">
        <v>45</v>
      </c>
      <c r="D138" s="121">
        <v>61.304321580000007</v>
      </c>
      <c r="E138" s="121">
        <v>-16.304321580000007</v>
      </c>
      <c r="F138" s="227">
        <v>1.3623182573333334</v>
      </c>
      <c r="G138" s="227">
        <v>1.6967014941268792E-5</v>
      </c>
    </row>
    <row r="139" spans="2:7" hidden="1">
      <c r="B139" s="31" t="s">
        <v>990</v>
      </c>
      <c r="C139" s="121">
        <v>151.97897399999999</v>
      </c>
      <c r="D139" s="121">
        <v>60.648376959999993</v>
      </c>
      <c r="E139" s="121">
        <v>91.330597040000001</v>
      </c>
      <c r="F139" s="227">
        <v>0.39905768122898366</v>
      </c>
      <c r="G139" s="227">
        <v>1.678547109768084E-5</v>
      </c>
    </row>
    <row r="140" spans="2:7" hidden="1">
      <c r="B140" s="31" t="s">
        <v>989</v>
      </c>
      <c r="C140" s="121">
        <v>600</v>
      </c>
      <c r="D140" s="121">
        <v>60</v>
      </c>
      <c r="E140" s="121">
        <v>540</v>
      </c>
      <c r="F140" s="227">
        <v>9.9999999999999978E-2</v>
      </c>
      <c r="G140" s="227">
        <v>1.6606021732866676E-5</v>
      </c>
    </row>
    <row r="141" spans="2:7" hidden="1">
      <c r="B141" s="31" t="s">
        <v>988</v>
      </c>
      <c r="C141" s="121">
        <v>42.852913000000001</v>
      </c>
      <c r="D141" s="121">
        <v>59.987302579999998</v>
      </c>
      <c r="E141" s="121">
        <v>-17.134389579999997</v>
      </c>
      <c r="F141" s="227">
        <v>1.399841886594734</v>
      </c>
      <c r="G141" s="227">
        <v>1.660250750565882E-5</v>
      </c>
    </row>
    <row r="142" spans="2:7" hidden="1">
      <c r="B142" s="31" t="s">
        <v>987</v>
      </c>
      <c r="C142" s="121">
        <v>20</v>
      </c>
      <c r="D142" s="121">
        <v>59.893736730000008</v>
      </c>
      <c r="E142" s="121">
        <v>-39.893736730000008</v>
      </c>
      <c r="F142" s="227">
        <v>2.9946868365000006</v>
      </c>
      <c r="G142" s="227">
        <v>1.6576611563349585E-5</v>
      </c>
    </row>
    <row r="143" spans="2:7" hidden="1">
      <c r="B143" s="31" t="s">
        <v>986</v>
      </c>
      <c r="C143" s="121">
        <v>230</v>
      </c>
      <c r="D143" s="121">
        <v>59.581010989999996</v>
      </c>
      <c r="E143" s="121">
        <v>170.41898901000002</v>
      </c>
      <c r="F143" s="227">
        <v>0.25904787386956518</v>
      </c>
      <c r="G143" s="227">
        <v>1.6490059389435135E-5</v>
      </c>
    </row>
    <row r="144" spans="2:7" hidden="1">
      <c r="B144" s="31" t="s">
        <v>985</v>
      </c>
      <c r="C144" s="121">
        <v>33.809524000000003</v>
      </c>
      <c r="D144" s="121">
        <v>57.536444159999995</v>
      </c>
      <c r="E144" s="121">
        <v>-23.726920159999992</v>
      </c>
      <c r="F144" s="227">
        <v>1.7017821416237622</v>
      </c>
      <c r="G144" s="227">
        <v>1.5924190702547163E-5</v>
      </c>
    </row>
    <row r="145" spans="2:7" hidden="1">
      <c r="B145" s="31" t="s">
        <v>984</v>
      </c>
      <c r="C145" s="121">
        <v>41.760652</v>
      </c>
      <c r="D145" s="121">
        <v>57.342605770000013</v>
      </c>
      <c r="E145" s="121">
        <v>-15.581953770000013</v>
      </c>
      <c r="F145" s="227">
        <v>1.3731252512532615</v>
      </c>
      <c r="G145" s="227">
        <v>1.5870542627263769E-5</v>
      </c>
    </row>
    <row r="146" spans="2:7" hidden="1">
      <c r="B146" s="31" t="s">
        <v>983</v>
      </c>
      <c r="C146" s="121">
        <v>25</v>
      </c>
      <c r="D146" s="121">
        <v>56.581988389999999</v>
      </c>
      <c r="E146" s="121">
        <v>-31.581988389999999</v>
      </c>
      <c r="F146" s="227">
        <v>2.2632795355999997</v>
      </c>
      <c r="G146" s="227">
        <v>1.566002881488583E-5</v>
      </c>
    </row>
    <row r="147" spans="2:7" hidden="1">
      <c r="B147" s="31" t="s">
        <v>982</v>
      </c>
      <c r="C147" s="121">
        <v>48.32779</v>
      </c>
      <c r="D147" s="121">
        <v>56.458629669999993</v>
      </c>
      <c r="E147" s="121">
        <v>-8.1308396699999932</v>
      </c>
      <c r="F147" s="227">
        <v>1.168243564830918</v>
      </c>
      <c r="G147" s="227">
        <v>1.5625887188464851E-5</v>
      </c>
    </row>
    <row r="148" spans="2:7" hidden="1">
      <c r="B148" s="31" t="s">
        <v>981</v>
      </c>
      <c r="C148" s="121">
        <v>83.841666000000004</v>
      </c>
      <c r="D148" s="121">
        <v>56.166655420000012</v>
      </c>
      <c r="E148" s="121">
        <v>27.675010579999991</v>
      </c>
      <c r="F148" s="227">
        <v>0.66991339866743593</v>
      </c>
      <c r="G148" s="227">
        <v>1.5545078342782566E-5</v>
      </c>
    </row>
    <row r="149" spans="2:7" hidden="1">
      <c r="B149" s="31" t="s">
        <v>980</v>
      </c>
      <c r="C149" s="121">
        <v>16.62135</v>
      </c>
      <c r="D149" s="121">
        <v>55.022181200000006</v>
      </c>
      <c r="E149" s="121">
        <v>-38.400831200000006</v>
      </c>
      <c r="F149" s="227">
        <v>3.310331663793856</v>
      </c>
      <c r="G149" s="227">
        <v>1.5228325613282138E-5</v>
      </c>
    </row>
    <row r="150" spans="2:7" hidden="1">
      <c r="B150" s="31" t="s">
        <v>979</v>
      </c>
      <c r="C150" s="121">
        <v>40</v>
      </c>
      <c r="D150" s="121">
        <v>55</v>
      </c>
      <c r="E150" s="121">
        <v>-15</v>
      </c>
      <c r="F150" s="227">
        <v>1.375</v>
      </c>
      <c r="G150" s="227">
        <v>1.5222186588461119E-5</v>
      </c>
    </row>
    <row r="151" spans="2:7" hidden="1">
      <c r="B151" s="31" t="s">
        <v>978</v>
      </c>
      <c r="C151" s="121">
        <v>22.416574000000001</v>
      </c>
      <c r="D151" s="121">
        <v>54.901529090000004</v>
      </c>
      <c r="E151" s="121">
        <v>-32.48495509</v>
      </c>
      <c r="F151" s="227">
        <v>2.449148968526591</v>
      </c>
      <c r="G151" s="227">
        <v>1.5194933087269201E-5</v>
      </c>
    </row>
    <row r="152" spans="2:7" hidden="1">
      <c r="B152" s="31" t="s">
        <v>977</v>
      </c>
      <c r="C152" s="121">
        <v>17.880735999999999</v>
      </c>
      <c r="D152" s="121">
        <v>54.888981139999999</v>
      </c>
      <c r="E152" s="121">
        <v>-37.00824514</v>
      </c>
      <c r="F152" s="227">
        <v>3.0697271711857947</v>
      </c>
      <c r="G152" s="227">
        <v>1.519146022842915E-5</v>
      </c>
    </row>
    <row r="153" spans="2:7" hidden="1">
      <c r="B153" s="31" t="s">
        <v>976</v>
      </c>
      <c r="C153" s="121">
        <v>14.851125</v>
      </c>
      <c r="D153" s="121">
        <v>54.452060210000006</v>
      </c>
      <c r="E153" s="121">
        <v>-39.600935210000003</v>
      </c>
      <c r="F153" s="227">
        <v>3.6665276341017941</v>
      </c>
      <c r="G153" s="227">
        <v>1.5070534920777079E-5</v>
      </c>
    </row>
    <row r="154" spans="2:7" hidden="1">
      <c r="B154" s="31" t="s">
        <v>975</v>
      </c>
      <c r="C154" s="121">
        <v>7.0451769999999998</v>
      </c>
      <c r="D154" s="121">
        <v>54.287949060000003</v>
      </c>
      <c r="E154" s="121">
        <v>-47.24277206</v>
      </c>
      <c r="F154" s="227">
        <v>7.7056898726604031</v>
      </c>
      <c r="G154" s="227">
        <v>1.5025114365385317E-5</v>
      </c>
    </row>
    <row r="155" spans="2:7" hidden="1">
      <c r="B155" s="31" t="s">
        <v>974</v>
      </c>
      <c r="C155" s="121">
        <v>41.875616000000001</v>
      </c>
      <c r="D155" s="121">
        <v>53.762035560000001</v>
      </c>
      <c r="E155" s="121">
        <v>-11.88641956</v>
      </c>
      <c r="F155" s="227">
        <v>1.2838506198929707</v>
      </c>
      <c r="G155" s="227">
        <v>1.4879558848541851E-5</v>
      </c>
    </row>
    <row r="156" spans="2:7" hidden="1">
      <c r="B156" s="31" t="s">
        <v>973</v>
      </c>
      <c r="C156" s="121">
        <v>138.40916899999999</v>
      </c>
      <c r="D156" s="121">
        <v>53.601587590000001</v>
      </c>
      <c r="E156" s="121">
        <v>84.807581409999983</v>
      </c>
      <c r="F156" s="227">
        <v>0.387269051445573</v>
      </c>
      <c r="G156" s="227">
        <v>1.4835152140594945E-5</v>
      </c>
    </row>
    <row r="157" spans="2:7" hidden="1">
      <c r="B157" s="31" t="s">
        <v>972</v>
      </c>
      <c r="C157" s="121">
        <v>70.604329000000007</v>
      </c>
      <c r="D157" s="121">
        <v>51.290240470000001</v>
      </c>
      <c r="E157" s="121">
        <v>19.314088530000006</v>
      </c>
      <c r="F157" s="227">
        <v>0.7264461145151595</v>
      </c>
      <c r="G157" s="227">
        <v>1.4195447465479631E-5</v>
      </c>
    </row>
    <row r="158" spans="2:7" hidden="1">
      <c r="B158" s="31" t="s">
        <v>971</v>
      </c>
      <c r="C158" s="121">
        <v>110.974492</v>
      </c>
      <c r="D158" s="121">
        <v>51.221502090000001</v>
      </c>
      <c r="E158" s="121">
        <v>59.752989909999997</v>
      </c>
      <c r="F158" s="227">
        <v>0.46156104134272591</v>
      </c>
      <c r="G158" s="227">
        <v>1.4176422948276931E-5</v>
      </c>
    </row>
    <row r="159" spans="2:7" hidden="1">
      <c r="B159" s="31" t="s">
        <v>970</v>
      </c>
      <c r="C159" s="121">
        <v>23.222881000000001</v>
      </c>
      <c r="D159" s="121">
        <v>48.50098079</v>
      </c>
      <c r="E159" s="121">
        <v>-25.278099789999999</v>
      </c>
      <c r="F159" s="227">
        <v>2.0884997339477387</v>
      </c>
      <c r="G159" s="227">
        <v>1.3423472351068151E-5</v>
      </c>
    </row>
    <row r="160" spans="2:7" hidden="1">
      <c r="B160" s="31" t="s">
        <v>969</v>
      </c>
      <c r="C160" s="121">
        <v>35.731448999999998</v>
      </c>
      <c r="D160" s="121">
        <v>47.645458990000002</v>
      </c>
      <c r="E160" s="121">
        <v>-11.914009990000004</v>
      </c>
      <c r="F160" s="227">
        <v>1.3334320416168963</v>
      </c>
      <c r="G160" s="227">
        <v>1.3186692124339133E-5</v>
      </c>
    </row>
    <row r="161" spans="2:7" hidden="1">
      <c r="B161" s="31" t="s">
        <v>968</v>
      </c>
      <c r="C161" s="121">
        <v>150</v>
      </c>
      <c r="D161" s="121">
        <v>47.5</v>
      </c>
      <c r="E161" s="121">
        <v>102.5</v>
      </c>
      <c r="F161" s="227">
        <v>0.31666666666666665</v>
      </c>
      <c r="G161" s="227">
        <v>1.3146433871852785E-5</v>
      </c>
    </row>
    <row r="162" spans="2:7" hidden="1">
      <c r="B162" s="31" t="s">
        <v>967</v>
      </c>
      <c r="C162" s="121">
        <v>16.379273999999999</v>
      </c>
      <c r="D162" s="121">
        <v>47.002222039999999</v>
      </c>
      <c r="E162" s="121">
        <v>-30.622948040000001</v>
      </c>
      <c r="F162" s="227">
        <v>2.869615713126235</v>
      </c>
      <c r="G162" s="227">
        <v>1.3008665344821084E-5</v>
      </c>
    </row>
    <row r="163" spans="2:7" hidden="1">
      <c r="B163" s="31" t="s">
        <v>966</v>
      </c>
      <c r="C163" s="121">
        <v>78.785708</v>
      </c>
      <c r="D163" s="121">
        <v>46.714899009999996</v>
      </c>
      <c r="E163" s="121">
        <v>32.070808990000003</v>
      </c>
      <c r="F163" s="227">
        <v>0.59293620881086695</v>
      </c>
      <c r="G163" s="227">
        <v>1.2929143803478864E-5</v>
      </c>
    </row>
    <row r="164" spans="2:7" hidden="1">
      <c r="B164" s="31" t="s">
        <v>965</v>
      </c>
      <c r="C164" s="121">
        <v>56.540132</v>
      </c>
      <c r="D164" s="121">
        <v>44.600702240000004</v>
      </c>
      <c r="E164" s="121">
        <v>11.939429759999996</v>
      </c>
      <c r="F164" s="227">
        <v>0.78883265146957926</v>
      </c>
      <c r="G164" s="227">
        <v>1.2344003844975925E-5</v>
      </c>
    </row>
    <row r="165" spans="2:7" hidden="1">
      <c r="B165" s="31" t="s">
        <v>964</v>
      </c>
      <c r="C165" s="121">
        <v>35.821742999999998</v>
      </c>
      <c r="D165" s="121">
        <v>44.110272910000006</v>
      </c>
      <c r="E165" s="121">
        <v>-8.2885299100000083</v>
      </c>
      <c r="F165" s="227">
        <v>1.2313826524298388</v>
      </c>
      <c r="G165" s="227">
        <v>1.220826917643567E-5</v>
      </c>
    </row>
    <row r="166" spans="2:7" hidden="1">
      <c r="B166" s="31" t="s">
        <v>963</v>
      </c>
      <c r="C166" s="121">
        <v>99.159992000000003</v>
      </c>
      <c r="D166" s="121">
        <v>43.636156139999997</v>
      </c>
      <c r="E166" s="121">
        <v>55.523835860000005</v>
      </c>
      <c r="F166" s="227">
        <v>0.44005808451456907</v>
      </c>
      <c r="G166" s="227">
        <v>1.207704928666006E-5</v>
      </c>
    </row>
    <row r="167" spans="2:7" hidden="1">
      <c r="B167" s="31" t="s">
        <v>962</v>
      </c>
      <c r="C167" s="121">
        <v>15.666665999999999</v>
      </c>
      <c r="D167" s="121">
        <v>41.907054760000001</v>
      </c>
      <c r="E167" s="121">
        <v>-26.240388760000002</v>
      </c>
      <c r="F167" s="227">
        <v>2.6749185027624898</v>
      </c>
      <c r="G167" s="227">
        <v>1.159849103508323E-5</v>
      </c>
    </row>
    <row r="168" spans="2:7" hidden="1">
      <c r="B168" s="31" t="s">
        <v>961</v>
      </c>
      <c r="C168" s="121">
        <v>43.684123</v>
      </c>
      <c r="D168" s="121">
        <v>41.423074579999998</v>
      </c>
      <c r="E168" s="121">
        <v>2.2610484200000016</v>
      </c>
      <c r="F168" s="227">
        <v>0.94824095655989249</v>
      </c>
      <c r="G168" s="227">
        <v>1.1464541278627284E-5</v>
      </c>
    </row>
    <row r="169" spans="2:7" hidden="1">
      <c r="B169" s="31" t="s">
        <v>960</v>
      </c>
      <c r="C169" s="121">
        <v>61.883493999999999</v>
      </c>
      <c r="D169" s="121">
        <v>41.124092279999999</v>
      </c>
      <c r="E169" s="121">
        <v>20.75940172</v>
      </c>
      <c r="F169" s="227">
        <v>0.66454056844301657</v>
      </c>
      <c r="G169" s="227">
        <v>1.1381792835768244E-5</v>
      </c>
    </row>
    <row r="170" spans="2:7" hidden="1">
      <c r="B170" s="31" t="s">
        <v>959</v>
      </c>
      <c r="C170" s="121">
        <v>10.582462</v>
      </c>
      <c r="D170" s="121">
        <v>39.897052649999999</v>
      </c>
      <c r="E170" s="121">
        <v>-29.31459065</v>
      </c>
      <c r="F170" s="227">
        <v>3.7701106462749405</v>
      </c>
      <c r="G170" s="227">
        <v>1.1042188723053766E-5</v>
      </c>
    </row>
    <row r="171" spans="2:7" hidden="1">
      <c r="B171" s="31" t="s">
        <v>958</v>
      </c>
      <c r="C171" s="121">
        <v>12.055576</v>
      </c>
      <c r="D171" s="121">
        <v>39.788011359999999</v>
      </c>
      <c r="E171" s="121">
        <v>-27.732435359999997</v>
      </c>
      <c r="F171" s="227">
        <v>3.3003824421164114</v>
      </c>
      <c r="G171" s="227">
        <v>1.1012009689195102E-5</v>
      </c>
    </row>
    <row r="172" spans="2:7" hidden="1">
      <c r="B172" s="31" t="s">
        <v>957</v>
      </c>
      <c r="C172" s="121">
        <v>100</v>
      </c>
      <c r="D172" s="121">
        <v>39.424047719999997</v>
      </c>
      <c r="E172" s="121">
        <v>60.575952280000003</v>
      </c>
      <c r="F172" s="227">
        <v>0.39424047719999999</v>
      </c>
      <c r="G172" s="227">
        <v>1.0911276553931547E-5</v>
      </c>
    </row>
    <row r="173" spans="2:7" hidden="1">
      <c r="B173" s="31" t="s">
        <v>956</v>
      </c>
      <c r="C173" s="121">
        <v>10.475369000000001</v>
      </c>
      <c r="D173" s="121">
        <v>39.398056830000009</v>
      </c>
      <c r="E173" s="121">
        <v>-28.922687830000008</v>
      </c>
      <c r="F173" s="227">
        <v>3.7610185216387131</v>
      </c>
      <c r="G173" s="227">
        <v>1.0904083132528274E-5</v>
      </c>
    </row>
    <row r="174" spans="2:7" hidden="1">
      <c r="B174" s="31" t="s">
        <v>955</v>
      </c>
      <c r="C174" s="121">
        <v>0</v>
      </c>
      <c r="D174" s="121">
        <v>39.202996450000001</v>
      </c>
      <c r="E174" s="121">
        <v>-39.202996450000001</v>
      </c>
      <c r="F174" s="227" t="s">
        <v>529</v>
      </c>
      <c r="G174" s="227">
        <v>1.0850096850703252E-5</v>
      </c>
    </row>
    <row r="175" spans="2:7" hidden="1">
      <c r="B175" s="31" t="s">
        <v>954</v>
      </c>
      <c r="C175" s="121">
        <v>13.940462</v>
      </c>
      <c r="D175" s="121">
        <v>38.779867759999995</v>
      </c>
      <c r="E175" s="121">
        <v>-24.839405759999995</v>
      </c>
      <c r="F175" s="227">
        <v>2.7818208435272802</v>
      </c>
      <c r="G175" s="227">
        <v>1.0732988780337594E-5</v>
      </c>
    </row>
    <row r="176" spans="2:7" hidden="1">
      <c r="B176" s="31" t="s">
        <v>953</v>
      </c>
      <c r="C176" s="121">
        <v>27.732054999999999</v>
      </c>
      <c r="D176" s="121">
        <v>38.710497759999996</v>
      </c>
      <c r="E176" s="121">
        <v>-10.978442759999997</v>
      </c>
      <c r="F176" s="227">
        <v>1.3958755584467144</v>
      </c>
      <c r="G176" s="227">
        <v>1.0713789451544112E-5</v>
      </c>
    </row>
    <row r="177" spans="2:7" hidden="1">
      <c r="B177" s="31" t="s">
        <v>952</v>
      </c>
      <c r="C177" s="121">
        <v>43.442582999999999</v>
      </c>
      <c r="D177" s="121">
        <v>37.663677979999996</v>
      </c>
      <c r="E177" s="121">
        <v>5.7789050200000034</v>
      </c>
      <c r="F177" s="227">
        <v>0.8669760262643682</v>
      </c>
      <c r="G177" s="227">
        <v>1.0424064251259532E-5</v>
      </c>
    </row>
    <row r="178" spans="2:7" hidden="1">
      <c r="B178" s="31" t="s">
        <v>951</v>
      </c>
      <c r="C178" s="121">
        <v>37.44764</v>
      </c>
      <c r="D178" s="121">
        <v>37.44764</v>
      </c>
      <c r="E178" s="121">
        <v>0</v>
      </c>
      <c r="F178" s="227">
        <v>1</v>
      </c>
      <c r="G178" s="227">
        <v>1.0364272061409457E-5</v>
      </c>
    </row>
    <row r="179" spans="2:7" hidden="1">
      <c r="B179" s="31" t="s">
        <v>950</v>
      </c>
      <c r="C179" s="121">
        <v>35.623798000000001</v>
      </c>
      <c r="D179" s="121">
        <v>36.489143980000001</v>
      </c>
      <c r="E179" s="121">
        <v>-0.86534598000000074</v>
      </c>
      <c r="F179" s="227">
        <v>1.0242912330684113</v>
      </c>
      <c r="G179" s="227">
        <v>1.0098991965759687E-5</v>
      </c>
    </row>
    <row r="180" spans="2:7" hidden="1">
      <c r="B180" s="31" t="s">
        <v>949</v>
      </c>
      <c r="C180" s="121">
        <v>39.558517999999999</v>
      </c>
      <c r="D180" s="121">
        <v>36.29325592</v>
      </c>
      <c r="E180" s="121">
        <v>3.2652620799999994</v>
      </c>
      <c r="F180" s="227">
        <v>0.91745742143322961</v>
      </c>
      <c r="G180" s="227">
        <v>1.0044776609400202E-5</v>
      </c>
    </row>
    <row r="181" spans="2:7" hidden="1">
      <c r="B181" s="31" t="s">
        <v>948</v>
      </c>
      <c r="C181" s="121">
        <v>8.2531700000000008</v>
      </c>
      <c r="D181" s="121">
        <v>36.188149119999999</v>
      </c>
      <c r="E181" s="121">
        <v>-27.934979119999998</v>
      </c>
      <c r="F181" s="227">
        <v>4.3847575077212753</v>
      </c>
      <c r="G181" s="227">
        <v>1.0015686512649E-5</v>
      </c>
    </row>
    <row r="182" spans="2:7" hidden="1">
      <c r="B182" s="31" t="s">
        <v>947</v>
      </c>
      <c r="C182" s="121">
        <v>2.7702249999999999</v>
      </c>
      <c r="D182" s="121">
        <v>35.994189829999996</v>
      </c>
      <c r="E182" s="121">
        <v>-33.22396483</v>
      </c>
      <c r="F182" s="227">
        <v>12.993236950067233</v>
      </c>
      <c r="G182" s="227">
        <v>9.9620049762318091E-6</v>
      </c>
    </row>
    <row r="183" spans="2:7" hidden="1">
      <c r="B183" s="31" t="s">
        <v>946</v>
      </c>
      <c r="C183" s="121">
        <v>52.295878999999999</v>
      </c>
      <c r="D183" s="121">
        <v>35.733573060000005</v>
      </c>
      <c r="E183" s="121">
        <v>16.562305939999995</v>
      </c>
      <c r="F183" s="227">
        <v>0.68329615532420829</v>
      </c>
      <c r="G183" s="227">
        <v>9.8898748471223199E-6</v>
      </c>
    </row>
    <row r="184" spans="2:7" hidden="1">
      <c r="B184" s="31" t="s">
        <v>945</v>
      </c>
      <c r="C184" s="121">
        <v>82.578965999999994</v>
      </c>
      <c r="D184" s="121">
        <v>35.458426789999997</v>
      </c>
      <c r="E184" s="121">
        <v>47.120539209999997</v>
      </c>
      <c r="F184" s="227">
        <v>0.42938811791370701</v>
      </c>
      <c r="G184" s="227">
        <v>9.8137234314666979E-6</v>
      </c>
    </row>
    <row r="185" spans="2:7" hidden="1">
      <c r="B185" s="31" t="s">
        <v>944</v>
      </c>
      <c r="C185" s="121">
        <v>28.200751</v>
      </c>
      <c r="D185" s="121">
        <v>33.609833560000006</v>
      </c>
      <c r="E185" s="121">
        <v>-5.4090825600000052</v>
      </c>
      <c r="F185" s="227">
        <v>1.1918063302640418</v>
      </c>
      <c r="G185" s="227">
        <v>9.302093775589863E-6</v>
      </c>
    </row>
    <row r="186" spans="2:7" hidden="1">
      <c r="B186" s="31" t="s">
        <v>943</v>
      </c>
      <c r="C186" s="121">
        <v>45</v>
      </c>
      <c r="D186" s="121">
        <v>31.720971089999999</v>
      </c>
      <c r="E186" s="121">
        <v>13.279028910000001</v>
      </c>
      <c r="F186" s="227">
        <v>0.70491046866666662</v>
      </c>
      <c r="G186" s="227">
        <v>8.779318921802924E-6</v>
      </c>
    </row>
    <row r="187" spans="2:7" hidden="1">
      <c r="B187" s="31" t="s">
        <v>942</v>
      </c>
      <c r="C187" s="121">
        <v>17.809524</v>
      </c>
      <c r="D187" s="121">
        <v>30.999905510000001</v>
      </c>
      <c r="E187" s="121">
        <v>-13.190381510000002</v>
      </c>
      <c r="F187" s="227">
        <v>1.7406363870252792</v>
      </c>
      <c r="G187" s="227">
        <v>8.5797517435978896E-6</v>
      </c>
    </row>
    <row r="188" spans="2:7" hidden="1">
      <c r="B188" s="31" t="s">
        <v>941</v>
      </c>
      <c r="C188" s="121">
        <v>14.766842</v>
      </c>
      <c r="D188" s="121">
        <v>30.759778319999995</v>
      </c>
      <c r="E188" s="121">
        <v>-15.992936319999995</v>
      </c>
      <c r="F188" s="227">
        <v>2.0830302321918248</v>
      </c>
      <c r="G188" s="227">
        <v>8.5132924546680179E-6</v>
      </c>
    </row>
    <row r="189" spans="2:7" hidden="1">
      <c r="B189" s="31" t="s">
        <v>940</v>
      </c>
      <c r="C189" s="121">
        <v>84.647369999999995</v>
      </c>
      <c r="D189" s="121">
        <v>30.492968190000003</v>
      </c>
      <c r="E189" s="121">
        <v>54.154401809999996</v>
      </c>
      <c r="F189" s="227">
        <v>0.36023527003851386</v>
      </c>
      <c r="G189" s="227">
        <v>8.4394482077125369E-6</v>
      </c>
    </row>
    <row r="190" spans="2:7" hidden="1">
      <c r="B190" s="31" t="s">
        <v>939</v>
      </c>
      <c r="C190" s="121">
        <v>133.53215499999999</v>
      </c>
      <c r="D190" s="121">
        <v>30.449887689999997</v>
      </c>
      <c r="E190" s="121">
        <v>103.08226730999999</v>
      </c>
      <c r="F190" s="227">
        <v>0.228034121743935</v>
      </c>
      <c r="G190" s="227">
        <v>8.4275249457248226E-6</v>
      </c>
    </row>
    <row r="191" spans="2:7" hidden="1">
      <c r="B191" s="31" t="s">
        <v>938</v>
      </c>
      <c r="C191" s="121">
        <v>16.033152999999999</v>
      </c>
      <c r="D191" s="121">
        <v>29.976088309999998</v>
      </c>
      <c r="E191" s="121">
        <v>-13.942935309999999</v>
      </c>
      <c r="F191" s="227">
        <v>1.8696315260011551</v>
      </c>
      <c r="G191" s="227">
        <v>8.2963928990365101E-6</v>
      </c>
    </row>
    <row r="192" spans="2:7" hidden="1">
      <c r="B192" s="31" t="s">
        <v>937</v>
      </c>
      <c r="C192" s="121">
        <v>34.199046000000003</v>
      </c>
      <c r="D192" s="121">
        <v>29.252684859999999</v>
      </c>
      <c r="E192" s="121">
        <v>4.946361140000004</v>
      </c>
      <c r="F192" s="227">
        <v>0.8553655227692607</v>
      </c>
      <c r="G192" s="227">
        <v>8.0961786754976661E-6</v>
      </c>
    </row>
    <row r="193" spans="2:7" hidden="1">
      <c r="B193" s="31" t="s">
        <v>936</v>
      </c>
      <c r="C193" s="121">
        <v>24.498947999999999</v>
      </c>
      <c r="D193" s="121">
        <v>28.99317808</v>
      </c>
      <c r="E193" s="121">
        <v>-4.4942300800000012</v>
      </c>
      <c r="F193" s="227">
        <v>1.1834458393886955</v>
      </c>
      <c r="G193" s="227">
        <v>8.024355755022561E-6</v>
      </c>
    </row>
    <row r="194" spans="2:7" hidden="1">
      <c r="B194" s="31" t="s">
        <v>935</v>
      </c>
      <c r="C194" s="121">
        <v>60</v>
      </c>
      <c r="D194" s="121">
        <v>28.827814409999998</v>
      </c>
      <c r="E194" s="121">
        <v>31.172185590000002</v>
      </c>
      <c r="F194" s="227">
        <v>0.48046357350000002</v>
      </c>
      <c r="G194" s="227">
        <v>7.9785885433917839E-6</v>
      </c>
    </row>
    <row r="195" spans="2:7" hidden="1">
      <c r="B195" s="31" t="s">
        <v>934</v>
      </c>
      <c r="C195" s="121">
        <v>20.563859999999998</v>
      </c>
      <c r="D195" s="121">
        <v>28.585489170000002</v>
      </c>
      <c r="E195" s="121">
        <v>-8.0216291700000042</v>
      </c>
      <c r="F195" s="227">
        <v>1.3900838252156942</v>
      </c>
      <c r="G195" s="227">
        <v>7.911520906694084E-6</v>
      </c>
    </row>
    <row r="196" spans="2:7" hidden="1">
      <c r="B196" s="31" t="s">
        <v>933</v>
      </c>
      <c r="C196" s="121">
        <v>32.961832000000001</v>
      </c>
      <c r="D196" s="121">
        <v>27.69758414</v>
      </c>
      <c r="E196" s="121">
        <v>5.2642478600000011</v>
      </c>
      <c r="F196" s="227">
        <v>0.84029261905102848</v>
      </c>
      <c r="G196" s="227">
        <v>7.6657780696123882E-6</v>
      </c>
    </row>
    <row r="197" spans="2:7" hidden="1">
      <c r="B197" s="31" t="s">
        <v>932</v>
      </c>
      <c r="C197" s="121">
        <v>46.650778000000003</v>
      </c>
      <c r="D197" s="121">
        <v>27.36681827</v>
      </c>
      <c r="E197" s="121">
        <v>19.283959730000003</v>
      </c>
      <c r="F197" s="227">
        <v>0.58663155135376299</v>
      </c>
      <c r="G197" s="227">
        <v>7.5742329825172126E-6</v>
      </c>
    </row>
    <row r="198" spans="2:7" hidden="1">
      <c r="B198" s="31" t="s">
        <v>931</v>
      </c>
      <c r="C198" s="121">
        <v>23.941171000000001</v>
      </c>
      <c r="D198" s="121">
        <v>26.66616561</v>
      </c>
      <c r="E198" s="121">
        <v>-2.7249946099999995</v>
      </c>
      <c r="F198" s="227">
        <v>1.113820439693614</v>
      </c>
      <c r="G198" s="227">
        <v>7.3803154275313654E-6</v>
      </c>
    </row>
    <row r="199" spans="2:7" hidden="1">
      <c r="B199" s="31" t="s">
        <v>930</v>
      </c>
      <c r="C199" s="121">
        <v>32.560681000000002</v>
      </c>
      <c r="D199" s="121">
        <v>26.659558149999999</v>
      </c>
      <c r="E199" s="121">
        <v>5.9011228500000037</v>
      </c>
      <c r="F199" s="227">
        <v>0.8187653737954681</v>
      </c>
      <c r="G199" s="227">
        <v>7.3784867004587143E-6</v>
      </c>
    </row>
    <row r="200" spans="2:7" hidden="1">
      <c r="B200" s="31" t="s">
        <v>929</v>
      </c>
      <c r="C200" s="121">
        <v>15.56</v>
      </c>
      <c r="D200" s="121">
        <v>26.592730539999998</v>
      </c>
      <c r="E200" s="121">
        <v>-11.032730539999998</v>
      </c>
      <c r="F200" s="227">
        <v>1.7090443791773777</v>
      </c>
      <c r="G200" s="227">
        <v>7.3599910213917885E-6</v>
      </c>
    </row>
    <row r="201" spans="2:7" hidden="1">
      <c r="B201" s="31" t="s">
        <v>928</v>
      </c>
      <c r="C201" s="121">
        <v>10.817076999999999</v>
      </c>
      <c r="D201" s="121">
        <v>26.249260759999999</v>
      </c>
      <c r="E201" s="121">
        <v>-15.432183759999999</v>
      </c>
      <c r="F201" s="227">
        <v>2.4266500793144026</v>
      </c>
      <c r="G201" s="227">
        <v>7.2649299108707397E-6</v>
      </c>
    </row>
    <row r="202" spans="2:7" hidden="1">
      <c r="B202" s="31" t="s">
        <v>927</v>
      </c>
      <c r="C202" s="121">
        <v>46.533400999999998</v>
      </c>
      <c r="D202" s="121">
        <v>25.84790216</v>
      </c>
      <c r="E202" s="121">
        <v>20.685498839999998</v>
      </c>
      <c r="F202" s="227">
        <v>0.55546986905169482</v>
      </c>
      <c r="G202" s="227">
        <v>7.1538470836328579E-6</v>
      </c>
    </row>
    <row r="203" spans="2:7" hidden="1">
      <c r="B203" s="31" t="s">
        <v>926</v>
      </c>
      <c r="C203" s="121">
        <v>38.485733000000003</v>
      </c>
      <c r="D203" s="121">
        <v>25.162758590000003</v>
      </c>
      <c r="E203" s="121">
        <v>13.32297441</v>
      </c>
      <c r="F203" s="227">
        <v>0.65382043236645648</v>
      </c>
      <c r="G203" s="227">
        <v>6.9642219334069612E-6</v>
      </c>
    </row>
    <row r="204" spans="2:7" hidden="1">
      <c r="B204" s="31" t="s">
        <v>925</v>
      </c>
      <c r="C204" s="121">
        <v>106.289597</v>
      </c>
      <c r="D204" s="121">
        <v>24.204271080000002</v>
      </c>
      <c r="E204" s="121">
        <v>82.085325920000002</v>
      </c>
      <c r="F204" s="227">
        <v>0.22772003811436037</v>
      </c>
      <c r="G204" s="227">
        <v>6.6989441930446065E-6</v>
      </c>
    </row>
    <row r="205" spans="2:7" hidden="1">
      <c r="B205" s="31" t="s">
        <v>924</v>
      </c>
      <c r="C205" s="121">
        <v>37.690972000000002</v>
      </c>
      <c r="D205" s="121">
        <v>24.134709480000005</v>
      </c>
      <c r="E205" s="121">
        <v>13.556262519999997</v>
      </c>
      <c r="F205" s="227">
        <v>0.64033131010789546</v>
      </c>
      <c r="G205" s="227">
        <v>6.6796918356883912E-6</v>
      </c>
    </row>
    <row r="206" spans="2:7" hidden="1">
      <c r="B206" s="31" t="s">
        <v>923</v>
      </c>
      <c r="C206" s="121">
        <v>50.065364000000002</v>
      </c>
      <c r="D206" s="121">
        <v>23.461613190000001</v>
      </c>
      <c r="E206" s="121">
        <v>26.603750810000001</v>
      </c>
      <c r="F206" s="227">
        <v>0.46861964670825129</v>
      </c>
      <c r="G206" s="227">
        <v>6.4934009753541913E-6</v>
      </c>
    </row>
    <row r="207" spans="2:7" hidden="1">
      <c r="B207" s="31" t="s">
        <v>922</v>
      </c>
      <c r="C207" s="121">
        <v>15.56</v>
      </c>
      <c r="D207" s="121">
        <v>23.31752461</v>
      </c>
      <c r="E207" s="121">
        <v>-7.757524609999999</v>
      </c>
      <c r="F207" s="227">
        <v>1.4985555661953727</v>
      </c>
      <c r="G207" s="227">
        <v>6.4535220071718918E-6</v>
      </c>
    </row>
    <row r="208" spans="2:7" hidden="1">
      <c r="B208" s="31" t="s">
        <v>921</v>
      </c>
      <c r="C208" s="121">
        <v>65.820160000000001</v>
      </c>
      <c r="D208" s="121">
        <v>23.132564780000003</v>
      </c>
      <c r="E208" s="121">
        <v>42.687595219999999</v>
      </c>
      <c r="F208" s="227">
        <v>0.3514510566367508</v>
      </c>
      <c r="G208" s="227">
        <v>6.4023312245604379E-6</v>
      </c>
    </row>
    <row r="209" spans="2:7" hidden="1">
      <c r="B209" s="31" t="s">
        <v>920</v>
      </c>
      <c r="C209" s="121">
        <v>15.56</v>
      </c>
      <c r="D209" s="121">
        <v>22.724399809999998</v>
      </c>
      <c r="E209" s="121">
        <v>-7.1643998099999973</v>
      </c>
      <c r="F209" s="227">
        <v>1.4604370057840614</v>
      </c>
      <c r="G209" s="227">
        <v>6.289364618520188E-6</v>
      </c>
    </row>
    <row r="210" spans="2:7" hidden="1">
      <c r="B210" s="31" t="s">
        <v>919</v>
      </c>
      <c r="C210" s="121">
        <v>36.719434</v>
      </c>
      <c r="D210" s="121">
        <v>22.44743355</v>
      </c>
      <c r="E210" s="121">
        <v>14.27200045</v>
      </c>
      <c r="F210" s="227">
        <v>0.61132297273427472</v>
      </c>
      <c r="G210" s="227">
        <v>6.2127094896396757E-6</v>
      </c>
    </row>
    <row r="211" spans="2:7" hidden="1">
      <c r="B211" s="31" t="s">
        <v>918</v>
      </c>
      <c r="C211" s="121">
        <v>26.480163999999998</v>
      </c>
      <c r="D211" s="121">
        <v>22.435135760000001</v>
      </c>
      <c r="E211" s="121">
        <v>4.0450282399999971</v>
      </c>
      <c r="F211" s="227">
        <v>0.84724308202925036</v>
      </c>
      <c r="G211" s="227">
        <v>6.2093058668395722E-6</v>
      </c>
    </row>
    <row r="212" spans="2:7" hidden="1">
      <c r="B212" s="31" t="s">
        <v>917</v>
      </c>
      <c r="C212" s="121">
        <v>14.049474</v>
      </c>
      <c r="D212" s="121">
        <v>22.338210460000003</v>
      </c>
      <c r="E212" s="121">
        <v>-8.2887364600000026</v>
      </c>
      <c r="F212" s="227">
        <v>1.5899677425645973</v>
      </c>
      <c r="G212" s="227">
        <v>6.1824801395351619E-6</v>
      </c>
    </row>
    <row r="213" spans="2:7" hidden="1">
      <c r="B213" s="31" t="s">
        <v>916</v>
      </c>
      <c r="C213" s="121">
        <v>40.387281000000002</v>
      </c>
      <c r="D213" s="121">
        <v>22.200906320000001</v>
      </c>
      <c r="E213" s="121">
        <v>18.18637468</v>
      </c>
      <c r="F213" s="227">
        <v>0.54970044455332356</v>
      </c>
      <c r="G213" s="227">
        <v>6.1444788806542853E-6</v>
      </c>
    </row>
    <row r="214" spans="2:7" hidden="1">
      <c r="B214" s="31" t="s">
        <v>915</v>
      </c>
      <c r="C214" s="121">
        <v>49.919944999999998</v>
      </c>
      <c r="D214" s="121">
        <v>22.09291069</v>
      </c>
      <c r="E214" s="121">
        <v>27.827034309999998</v>
      </c>
      <c r="F214" s="227">
        <v>0.44256680751551314</v>
      </c>
      <c r="G214" s="227">
        <v>6.1145892510070413E-6</v>
      </c>
    </row>
    <row r="215" spans="2:7" hidden="1">
      <c r="B215" s="31" t="s">
        <v>914</v>
      </c>
      <c r="C215" s="121">
        <v>15.56</v>
      </c>
      <c r="D215" s="121">
        <v>21.505850219999999</v>
      </c>
      <c r="E215" s="121">
        <v>-5.9458502199999987</v>
      </c>
      <c r="F215" s="227">
        <v>1.3821240501285346</v>
      </c>
      <c r="G215" s="227">
        <v>5.9521102689515921E-6</v>
      </c>
    </row>
    <row r="216" spans="2:7" hidden="1">
      <c r="B216" s="31" t="s">
        <v>913</v>
      </c>
      <c r="C216" s="121">
        <v>101.608056</v>
      </c>
      <c r="D216" s="121">
        <v>21.349337739999999</v>
      </c>
      <c r="E216" s="121">
        <v>80.258718260000009</v>
      </c>
      <c r="F216" s="227">
        <v>0.21011461669928999</v>
      </c>
      <c r="G216" s="227">
        <v>5.9087927748791782E-6</v>
      </c>
    </row>
    <row r="217" spans="2:7" hidden="1">
      <c r="B217" s="31" t="s">
        <v>912</v>
      </c>
      <c r="C217" s="121">
        <v>15.56</v>
      </c>
      <c r="D217" s="121">
        <v>20.973947819999999</v>
      </c>
      <c r="E217" s="121">
        <v>-5.4139478199999989</v>
      </c>
      <c r="F217" s="227">
        <v>1.34794009125964</v>
      </c>
      <c r="G217" s="227">
        <v>5.8048972220488598E-6</v>
      </c>
    </row>
    <row r="218" spans="2:7" hidden="1">
      <c r="B218" s="31" t="s">
        <v>911</v>
      </c>
      <c r="C218" s="121">
        <v>74.881399999999999</v>
      </c>
      <c r="D218" s="121">
        <v>20.858407270000001</v>
      </c>
      <c r="E218" s="121">
        <v>54.022992729999999</v>
      </c>
      <c r="F218" s="227">
        <v>0.27855258141541162</v>
      </c>
      <c r="G218" s="227">
        <v>5.7729194073100708E-6</v>
      </c>
    </row>
    <row r="219" spans="2:7" hidden="1">
      <c r="B219" s="31" t="s">
        <v>910</v>
      </c>
      <c r="C219" s="121">
        <v>23.793641000000001</v>
      </c>
      <c r="D219" s="121">
        <v>20.848153850000003</v>
      </c>
      <c r="E219" s="121">
        <v>2.9454871499999982</v>
      </c>
      <c r="F219" s="227">
        <v>0.87620696008652066</v>
      </c>
      <c r="G219" s="227">
        <v>5.7700815987208017E-6</v>
      </c>
    </row>
    <row r="220" spans="2:7" hidden="1">
      <c r="B220" s="31" t="s">
        <v>909</v>
      </c>
      <c r="C220" s="121">
        <v>15.56</v>
      </c>
      <c r="D220" s="121">
        <v>20.839441440000002</v>
      </c>
      <c r="E220" s="121">
        <v>-5.2794414400000012</v>
      </c>
      <c r="F220" s="227">
        <v>1.3392957223650386</v>
      </c>
      <c r="G220" s="227">
        <v>5.7676702908907071E-6</v>
      </c>
    </row>
    <row r="221" spans="2:7" hidden="1">
      <c r="B221" s="31" t="s">
        <v>908</v>
      </c>
      <c r="C221" s="121">
        <v>15.56</v>
      </c>
      <c r="D221" s="121">
        <v>20.627146</v>
      </c>
      <c r="E221" s="121">
        <v>-5.0671459999999993</v>
      </c>
      <c r="F221" s="227">
        <v>1.3256520565552699</v>
      </c>
      <c r="G221" s="227">
        <v>5.7089139127168984E-6</v>
      </c>
    </row>
    <row r="222" spans="2:7" hidden="1">
      <c r="B222" s="31" t="s">
        <v>907</v>
      </c>
      <c r="C222" s="121">
        <v>116.747598</v>
      </c>
      <c r="D222" s="121">
        <v>20.473362080000001</v>
      </c>
      <c r="E222" s="121">
        <v>96.274235919999995</v>
      </c>
      <c r="F222" s="227">
        <v>0.17536431096423932</v>
      </c>
      <c r="G222" s="227">
        <v>5.666351594088808E-6</v>
      </c>
    </row>
    <row r="223" spans="2:7" hidden="1">
      <c r="B223" s="31" t="s">
        <v>906</v>
      </c>
      <c r="C223" s="121">
        <v>33.555618000000003</v>
      </c>
      <c r="D223" s="121">
        <v>20.400584290000001</v>
      </c>
      <c r="E223" s="121">
        <v>13.155033710000001</v>
      </c>
      <c r="F223" s="227">
        <v>0.60796330110802899</v>
      </c>
      <c r="G223" s="227">
        <v>5.6462091013819747E-6</v>
      </c>
    </row>
    <row r="224" spans="2:7" hidden="1">
      <c r="B224" s="31" t="s">
        <v>905</v>
      </c>
      <c r="C224" s="121">
        <v>11.0809</v>
      </c>
      <c r="D224" s="121">
        <v>20.103728230000002</v>
      </c>
      <c r="E224" s="121">
        <v>-9.0228282300000018</v>
      </c>
      <c r="F224" s="227">
        <v>1.8142685368517</v>
      </c>
      <c r="G224" s="227">
        <v>5.5640491316504222E-6</v>
      </c>
    </row>
    <row r="225" spans="2:7" hidden="1">
      <c r="B225" s="31" t="s">
        <v>904</v>
      </c>
      <c r="C225" s="121">
        <v>17.649474000000001</v>
      </c>
      <c r="D225" s="121">
        <v>20.0235232</v>
      </c>
      <c r="E225" s="121">
        <v>-2.3740491999999982</v>
      </c>
      <c r="F225" s="227">
        <v>1.1345110454849814</v>
      </c>
      <c r="G225" s="227">
        <v>5.5418510237960011E-6</v>
      </c>
    </row>
    <row r="226" spans="2:7" hidden="1">
      <c r="B226" s="31" t="s">
        <v>903</v>
      </c>
      <c r="C226" s="121">
        <v>45.005825000000002</v>
      </c>
      <c r="D226" s="121">
        <v>19.960008809999998</v>
      </c>
      <c r="E226" s="121">
        <v>25.045816190000004</v>
      </c>
      <c r="F226" s="227">
        <v>0.44349834293671975</v>
      </c>
      <c r="G226" s="227">
        <v>5.5242723347845046E-6</v>
      </c>
    </row>
    <row r="227" spans="2:7" hidden="1">
      <c r="B227" s="31" t="s">
        <v>902</v>
      </c>
      <c r="C227" s="121">
        <v>31.177022000000001</v>
      </c>
      <c r="D227" s="121">
        <v>19.921237170000001</v>
      </c>
      <c r="E227" s="121">
        <v>11.25578483</v>
      </c>
      <c r="F227" s="227">
        <v>0.63897177767652091</v>
      </c>
      <c r="G227" s="227">
        <v>5.5135416231768568E-6</v>
      </c>
    </row>
    <row r="228" spans="2:7" hidden="1">
      <c r="B228" s="31" t="s">
        <v>901</v>
      </c>
      <c r="C228" s="121">
        <v>24.099236000000001</v>
      </c>
      <c r="D228" s="121">
        <v>19.37272303</v>
      </c>
      <c r="E228" s="121">
        <v>4.7265129700000017</v>
      </c>
      <c r="F228" s="227">
        <v>0.8038729124027002</v>
      </c>
      <c r="G228" s="227">
        <v>5.3617309943497791E-6</v>
      </c>
    </row>
    <row r="229" spans="2:7" hidden="1">
      <c r="B229" s="31" t="s">
        <v>900</v>
      </c>
      <c r="C229" s="121">
        <v>19.424232</v>
      </c>
      <c r="D229" s="121">
        <v>19.246525740000003</v>
      </c>
      <c r="E229" s="121">
        <v>0.17770625999999723</v>
      </c>
      <c r="F229" s="227">
        <v>0.99085131087808276</v>
      </c>
      <c r="G229" s="227">
        <v>5.3268037453436318E-6</v>
      </c>
    </row>
    <row r="230" spans="2:7" hidden="1">
      <c r="B230" s="31" t="s">
        <v>899</v>
      </c>
      <c r="C230" s="121">
        <v>33.705292999999998</v>
      </c>
      <c r="D230" s="121">
        <v>19.240500670000003</v>
      </c>
      <c r="E230" s="121">
        <v>14.464792329999995</v>
      </c>
      <c r="F230" s="227">
        <v>0.57084507973272935</v>
      </c>
      <c r="G230" s="227">
        <v>5.3251362046209307E-6</v>
      </c>
    </row>
    <row r="231" spans="2:7" hidden="1">
      <c r="B231" s="31" t="s">
        <v>898</v>
      </c>
      <c r="C231" s="121">
        <v>24.504289</v>
      </c>
      <c r="D231" s="121">
        <v>18.768999999999998</v>
      </c>
      <c r="E231" s="121">
        <v>5.7352890000000016</v>
      </c>
      <c r="F231" s="227">
        <v>0.76594754493794937</v>
      </c>
      <c r="G231" s="227">
        <v>5.1946403650695761E-6</v>
      </c>
    </row>
    <row r="232" spans="2:7" hidden="1">
      <c r="B232" s="31" t="s">
        <v>897</v>
      </c>
      <c r="C232" s="121">
        <v>15.56</v>
      </c>
      <c r="D232" s="121">
        <v>18.726686190000002</v>
      </c>
      <c r="E232" s="121">
        <v>-3.1666861900000018</v>
      </c>
      <c r="F232" s="227">
        <v>1.2035145366323909</v>
      </c>
      <c r="G232" s="227">
        <v>5.1829292975952378E-6</v>
      </c>
    </row>
    <row r="233" spans="2:7" hidden="1">
      <c r="B233" s="31" t="s">
        <v>896</v>
      </c>
      <c r="C233" s="121">
        <v>28.118378</v>
      </c>
      <c r="D233" s="121">
        <v>18.236527679999998</v>
      </c>
      <c r="E233" s="121">
        <v>9.8818503200000016</v>
      </c>
      <c r="F233" s="227">
        <v>0.64856257640465598</v>
      </c>
      <c r="G233" s="227">
        <v>5.0472695831017441E-6</v>
      </c>
    </row>
    <row r="234" spans="2:7" hidden="1">
      <c r="B234" s="31" t="s">
        <v>895</v>
      </c>
      <c r="C234" s="121">
        <v>15.56</v>
      </c>
      <c r="D234" s="121">
        <v>18.157705460000003</v>
      </c>
      <c r="E234" s="121">
        <v>-2.597705460000002</v>
      </c>
      <c r="F234" s="227">
        <v>1.1669476516709514</v>
      </c>
      <c r="G234" s="227">
        <v>5.0254541914625325E-6</v>
      </c>
    </row>
    <row r="235" spans="2:7" hidden="1">
      <c r="B235" s="31" t="s">
        <v>894</v>
      </c>
      <c r="C235" s="121">
        <v>14.630084999999999</v>
      </c>
      <c r="D235" s="121">
        <v>17.878739629999998</v>
      </c>
      <c r="E235" s="121">
        <v>-3.248654629999999</v>
      </c>
      <c r="F235" s="227">
        <v>1.2220530249824249</v>
      </c>
      <c r="G235" s="227">
        <v>4.9482456475340776E-6</v>
      </c>
    </row>
    <row r="236" spans="2:7" hidden="1">
      <c r="B236" s="31" t="s">
        <v>893</v>
      </c>
      <c r="C236" s="121">
        <v>15.56</v>
      </c>
      <c r="D236" s="121">
        <v>17.555766250000001</v>
      </c>
      <c r="E236" s="121">
        <v>-1.9957662500000009</v>
      </c>
      <c r="F236" s="227">
        <v>1.1282626124678663</v>
      </c>
      <c r="G236" s="227">
        <v>4.8588572647437883E-6</v>
      </c>
    </row>
    <row r="237" spans="2:7" hidden="1">
      <c r="B237" s="31" t="s">
        <v>892</v>
      </c>
      <c r="C237" s="121">
        <v>42.187282000000003</v>
      </c>
      <c r="D237" s="121">
        <v>17.538766170000002</v>
      </c>
      <c r="E237" s="121">
        <v>24.648515830000001</v>
      </c>
      <c r="F237" s="227">
        <v>0.41573586489881009</v>
      </c>
      <c r="G237" s="227">
        <v>4.8541522031114479E-6</v>
      </c>
    </row>
    <row r="238" spans="2:7" hidden="1">
      <c r="B238" s="31" t="s">
        <v>891</v>
      </c>
      <c r="C238" s="121">
        <v>11.560832</v>
      </c>
      <c r="D238" s="121">
        <v>17.465536349999997</v>
      </c>
      <c r="E238" s="121">
        <v>-5.9047043499999976</v>
      </c>
      <c r="F238" s="227">
        <v>1.5107508136092624</v>
      </c>
      <c r="G238" s="227">
        <v>4.8338846034045478E-6</v>
      </c>
    </row>
    <row r="239" spans="2:7" hidden="1">
      <c r="B239" s="31" t="s">
        <v>890</v>
      </c>
      <c r="C239" s="121">
        <v>23.6</v>
      </c>
      <c r="D239" s="121">
        <v>16.57282678</v>
      </c>
      <c r="E239" s="121">
        <v>7.0271732200000017</v>
      </c>
      <c r="F239" s="227">
        <v>0.70223842288135585</v>
      </c>
      <c r="G239" s="227">
        <v>4.5868120280619137E-6</v>
      </c>
    </row>
    <row r="240" spans="2:7" hidden="1">
      <c r="B240" s="31" t="s">
        <v>889</v>
      </c>
      <c r="C240" s="121">
        <v>13.322468000000001</v>
      </c>
      <c r="D240" s="121">
        <v>16.359864680000001</v>
      </c>
      <c r="E240" s="121">
        <v>-3.0373966800000005</v>
      </c>
      <c r="F240" s="227">
        <v>1.2279905404914464</v>
      </c>
      <c r="G240" s="227">
        <v>4.5278711403806323E-6</v>
      </c>
    </row>
    <row r="241" spans="2:7" hidden="1">
      <c r="B241" s="31" t="s">
        <v>888</v>
      </c>
      <c r="C241" s="121">
        <v>32.297417000000003</v>
      </c>
      <c r="D241" s="121">
        <v>16.338933219999998</v>
      </c>
      <c r="E241" s="121">
        <v>15.958483780000005</v>
      </c>
      <c r="F241" s="227">
        <v>0.50588978121686934</v>
      </c>
      <c r="G241" s="227">
        <v>4.5220780023862876E-6</v>
      </c>
    </row>
    <row r="242" spans="2:7" hidden="1">
      <c r="B242" s="31" t="s">
        <v>887</v>
      </c>
      <c r="C242" s="121">
        <v>11.524737</v>
      </c>
      <c r="D242" s="121">
        <v>15.849676859999999</v>
      </c>
      <c r="E242" s="121">
        <v>-4.3249398599999989</v>
      </c>
      <c r="F242" s="227">
        <v>1.3752744952010618</v>
      </c>
      <c r="G242" s="227">
        <v>4.3866679732679E-6</v>
      </c>
    </row>
    <row r="243" spans="2:7" hidden="1">
      <c r="B243" s="31" t="s">
        <v>886</v>
      </c>
      <c r="C243" s="121">
        <v>29.132375</v>
      </c>
      <c r="D243" s="121">
        <v>15.78434071</v>
      </c>
      <c r="E243" s="121">
        <v>13.348034289999999</v>
      </c>
      <c r="F243" s="227">
        <v>0.54181441471901959</v>
      </c>
      <c r="G243" s="227">
        <v>4.3685850811538699E-6</v>
      </c>
    </row>
    <row r="244" spans="2:7" hidden="1">
      <c r="B244" s="31" t="s">
        <v>885</v>
      </c>
      <c r="C244" s="121">
        <v>25</v>
      </c>
      <c r="D244" s="121">
        <v>15.492452199999999</v>
      </c>
      <c r="E244" s="121">
        <v>9.5075478000000011</v>
      </c>
      <c r="F244" s="227">
        <v>0.61969808800000004</v>
      </c>
      <c r="G244" s="227">
        <v>4.2877999654766352E-6</v>
      </c>
    </row>
    <row r="245" spans="2:7" hidden="1">
      <c r="B245" s="31" t="s">
        <v>884</v>
      </c>
      <c r="C245" s="121">
        <v>65.902128000000005</v>
      </c>
      <c r="D245" s="121">
        <v>15.458913089999999</v>
      </c>
      <c r="E245" s="121">
        <v>50.443214910000009</v>
      </c>
      <c r="F245" s="227">
        <v>0.23457380754078216</v>
      </c>
      <c r="G245" s="227">
        <v>4.2785174456506181E-6</v>
      </c>
    </row>
    <row r="246" spans="2:7" hidden="1">
      <c r="B246" s="31" t="s">
        <v>883</v>
      </c>
      <c r="C246" s="121">
        <v>22.492819999999998</v>
      </c>
      <c r="D246" s="121">
        <v>15.355769949999999</v>
      </c>
      <c r="E246" s="121">
        <v>7.1370500499999991</v>
      </c>
      <c r="F246" s="227">
        <v>0.68269652048964957</v>
      </c>
      <c r="G246" s="227">
        <v>4.2499708252433504E-6</v>
      </c>
    </row>
    <row r="247" spans="2:7" hidden="1">
      <c r="B247" s="31" t="s">
        <v>882</v>
      </c>
      <c r="C247" s="121">
        <v>8.6361349999999995</v>
      </c>
      <c r="D247" s="121">
        <v>15.285591310000001</v>
      </c>
      <c r="E247" s="121">
        <v>-6.6494563100000015</v>
      </c>
      <c r="F247" s="227">
        <v>1.7699574300309111</v>
      </c>
      <c r="G247" s="227">
        <v>4.2305476915596337E-6</v>
      </c>
    </row>
    <row r="248" spans="2:7" hidden="1">
      <c r="B248" s="31" t="s">
        <v>881</v>
      </c>
      <c r="C248" s="121">
        <v>15.56</v>
      </c>
      <c r="D248" s="121">
        <v>15.046298460000001</v>
      </c>
      <c r="E248" s="121">
        <v>0.51370153999999957</v>
      </c>
      <c r="F248" s="227">
        <v>0.96698576221079691</v>
      </c>
      <c r="G248" s="227">
        <v>4.1643193204326397E-6</v>
      </c>
    </row>
    <row r="249" spans="2:7" hidden="1">
      <c r="B249" s="31" t="s">
        <v>880</v>
      </c>
      <c r="C249" s="121">
        <v>59.625973999999999</v>
      </c>
      <c r="D249" s="121">
        <v>14.945453690000001</v>
      </c>
      <c r="E249" s="121">
        <v>44.680520309999999</v>
      </c>
      <c r="F249" s="227">
        <v>0.25065340970363015</v>
      </c>
      <c r="G249" s="227">
        <v>4.1364088130615408E-6</v>
      </c>
    </row>
    <row r="250" spans="2:7" hidden="1">
      <c r="B250" s="31" t="s">
        <v>879</v>
      </c>
      <c r="C250" s="121">
        <v>73.920834999999997</v>
      </c>
      <c r="D250" s="121">
        <v>14.894905960000001</v>
      </c>
      <c r="E250" s="121">
        <v>59.025929039999994</v>
      </c>
      <c r="F250" s="227">
        <v>0.20149807506909256</v>
      </c>
      <c r="G250" s="227">
        <v>4.1224188680127563E-6</v>
      </c>
    </row>
    <row r="251" spans="2:7" hidden="1">
      <c r="B251" s="31" t="s">
        <v>878</v>
      </c>
      <c r="C251" s="121">
        <v>2.7702249999999999</v>
      </c>
      <c r="D251" s="121">
        <v>14.819401449999999</v>
      </c>
      <c r="E251" s="121">
        <v>-12.049176449999999</v>
      </c>
      <c r="F251" s="227">
        <v>5.3495298937811908</v>
      </c>
      <c r="G251" s="227">
        <v>4.1015217091129318E-6</v>
      </c>
    </row>
    <row r="252" spans="2:7" hidden="1">
      <c r="B252" s="31" t="s">
        <v>877</v>
      </c>
      <c r="C252" s="121">
        <v>33.339382000000001</v>
      </c>
      <c r="D252" s="121">
        <v>14.757633919999998</v>
      </c>
      <c r="E252" s="121">
        <v>18.581748080000004</v>
      </c>
      <c r="F252" s="227">
        <v>0.44264869456788358</v>
      </c>
      <c r="G252" s="227">
        <v>4.0844264933535063E-6</v>
      </c>
    </row>
    <row r="253" spans="2:7" hidden="1">
      <c r="B253" s="31" t="s">
        <v>876</v>
      </c>
      <c r="C253" s="121">
        <v>42.991861999999998</v>
      </c>
      <c r="D253" s="121">
        <v>14.65419599</v>
      </c>
      <c r="E253" s="121">
        <v>28.33766601</v>
      </c>
      <c r="F253" s="227">
        <v>0.3408597652737162</v>
      </c>
      <c r="G253" s="227">
        <v>4.0557982847937947E-6</v>
      </c>
    </row>
    <row r="254" spans="2:7" hidden="1">
      <c r="B254" s="31" t="s">
        <v>875</v>
      </c>
      <c r="C254" s="121">
        <v>72.216678999999999</v>
      </c>
      <c r="D254" s="121">
        <v>14.554001530000001</v>
      </c>
      <c r="E254" s="121">
        <v>57.662677469999998</v>
      </c>
      <c r="F254" s="227">
        <v>0.20153241233926034</v>
      </c>
      <c r="G254" s="227">
        <v>4.0280677617892474E-6</v>
      </c>
    </row>
    <row r="255" spans="2:7" hidden="1">
      <c r="B255" s="31" t="s">
        <v>874</v>
      </c>
      <c r="C255" s="121">
        <v>2.7702249999999999</v>
      </c>
      <c r="D255" s="121">
        <v>14.547483939999998</v>
      </c>
      <c r="E255" s="121">
        <v>-11.777258939999998</v>
      </c>
      <c r="F255" s="227">
        <v>5.2513727007734019</v>
      </c>
      <c r="G255" s="227">
        <v>4.0262639077694815E-6</v>
      </c>
    </row>
    <row r="256" spans="2:7" hidden="1">
      <c r="B256" s="31" t="s">
        <v>873</v>
      </c>
      <c r="C256" s="121">
        <v>15.56</v>
      </c>
      <c r="D256" s="121">
        <v>14.46882179</v>
      </c>
      <c r="E256" s="121">
        <v>1.0911782100000007</v>
      </c>
      <c r="F256" s="227">
        <v>0.92987286568123384</v>
      </c>
      <c r="G256" s="227">
        <v>4.0044928182285815E-6</v>
      </c>
    </row>
    <row r="257" spans="2:7" hidden="1">
      <c r="B257" s="31" t="s">
        <v>872</v>
      </c>
      <c r="C257" s="121">
        <v>2.7702249999999999</v>
      </c>
      <c r="D257" s="121">
        <v>14.40703076</v>
      </c>
      <c r="E257" s="121">
        <v>-11.63680576</v>
      </c>
      <c r="F257" s="227">
        <v>5.2006716999521698</v>
      </c>
      <c r="G257" s="227">
        <v>3.9873910984439781E-6</v>
      </c>
    </row>
    <row r="258" spans="2:7" hidden="1">
      <c r="B258" s="31" t="s">
        <v>871</v>
      </c>
      <c r="C258" s="121">
        <v>19.488333999999998</v>
      </c>
      <c r="D258" s="121">
        <v>14.1288418</v>
      </c>
      <c r="E258" s="121">
        <v>5.3594921999999983</v>
      </c>
      <c r="F258" s="227">
        <v>0.72498971949064506</v>
      </c>
      <c r="G258" s="227">
        <v>3.9103975665172514E-6</v>
      </c>
    </row>
    <row r="259" spans="2:7" hidden="1">
      <c r="B259" s="31" t="s">
        <v>870</v>
      </c>
      <c r="C259" s="121">
        <v>55.675009000000003</v>
      </c>
      <c r="D259" s="121">
        <v>13.887586690000001</v>
      </c>
      <c r="E259" s="121">
        <v>41.787422310000004</v>
      </c>
      <c r="F259" s="227">
        <v>0.2494402235300941</v>
      </c>
      <c r="G259" s="227">
        <v>3.8436261065201667E-6</v>
      </c>
    </row>
    <row r="260" spans="2:7" hidden="1">
      <c r="B260" s="31" t="s">
        <v>869</v>
      </c>
      <c r="C260" s="121">
        <v>10.8</v>
      </c>
      <c r="D260" s="121">
        <v>13.230173959999998</v>
      </c>
      <c r="E260" s="121">
        <v>-2.4301739599999976</v>
      </c>
      <c r="F260" s="227">
        <v>1.2250161074074071</v>
      </c>
      <c r="G260" s="227">
        <v>3.6616759384894455E-6</v>
      </c>
    </row>
    <row r="261" spans="2:7" hidden="1">
      <c r="B261" s="31" t="s">
        <v>868</v>
      </c>
      <c r="C261" s="121">
        <v>0</v>
      </c>
      <c r="D261" s="121">
        <v>13.176649780000002</v>
      </c>
      <c r="E261" s="121">
        <v>-13.176649780000002</v>
      </c>
      <c r="F261" s="227" t="s">
        <v>529</v>
      </c>
      <c r="G261" s="227">
        <v>3.6468622102175487E-6</v>
      </c>
    </row>
    <row r="262" spans="2:7" hidden="1">
      <c r="B262" s="31" t="s">
        <v>867</v>
      </c>
      <c r="C262" s="121">
        <v>101.353336</v>
      </c>
      <c r="D262" s="121">
        <v>12.78616242</v>
      </c>
      <c r="E262" s="121">
        <v>88.567173580000002</v>
      </c>
      <c r="F262" s="227">
        <v>0.12615433220668726</v>
      </c>
      <c r="G262" s="227">
        <v>3.5387881837747191E-6</v>
      </c>
    </row>
    <row r="263" spans="2:7" hidden="1">
      <c r="B263" s="31" t="s">
        <v>866</v>
      </c>
      <c r="C263" s="121">
        <v>122.02102600000001</v>
      </c>
      <c r="D263" s="121">
        <v>12.6964244</v>
      </c>
      <c r="E263" s="121">
        <v>109.32460160000001</v>
      </c>
      <c r="F263" s="227">
        <v>0.10405111984552562</v>
      </c>
      <c r="G263" s="227">
        <v>3.5139516586016453E-6</v>
      </c>
    </row>
    <row r="264" spans="2:7" hidden="1">
      <c r="B264" s="31" t="s">
        <v>865</v>
      </c>
      <c r="C264" s="121">
        <v>53.339505000000003</v>
      </c>
      <c r="D264" s="121">
        <v>12.656477480000001</v>
      </c>
      <c r="E264" s="121">
        <v>40.683027520000003</v>
      </c>
      <c r="F264" s="227">
        <v>0.23728149483201988</v>
      </c>
      <c r="G264" s="227">
        <v>3.5028956682402943E-6</v>
      </c>
    </row>
    <row r="265" spans="2:7" hidden="1">
      <c r="B265" s="31" t="s">
        <v>864</v>
      </c>
      <c r="C265" s="121">
        <v>92.318730000000002</v>
      </c>
      <c r="D265" s="121">
        <v>12.48189842</v>
      </c>
      <c r="E265" s="121">
        <v>79.836831579999995</v>
      </c>
      <c r="F265" s="227">
        <v>0.13520439915063831</v>
      </c>
      <c r="G265" s="227">
        <v>3.4545779404992369E-6</v>
      </c>
    </row>
    <row r="266" spans="2:7" hidden="1">
      <c r="B266" s="31" t="s">
        <v>863</v>
      </c>
      <c r="C266" s="121">
        <v>15.56</v>
      </c>
      <c r="D266" s="121">
        <v>12.458182990000001</v>
      </c>
      <c r="E266" s="121">
        <v>3.1018170099999995</v>
      </c>
      <c r="F266" s="227">
        <v>0.80065443380462731</v>
      </c>
      <c r="G266" s="227">
        <v>3.448014291399499E-6</v>
      </c>
    </row>
    <row r="267" spans="2:7" hidden="1">
      <c r="B267" s="31" t="s">
        <v>862</v>
      </c>
      <c r="C267" s="121">
        <v>7.7787439999999997</v>
      </c>
      <c r="D267" s="121">
        <v>12.446535219999999</v>
      </c>
      <c r="E267" s="121">
        <v>-4.6677912199999998</v>
      </c>
      <c r="F267" s="227">
        <v>1.6000700395847969</v>
      </c>
      <c r="G267" s="227">
        <v>3.444790572703508E-6</v>
      </c>
    </row>
    <row r="268" spans="2:7" hidden="1">
      <c r="B268" s="31" t="s">
        <v>861</v>
      </c>
      <c r="C268" s="121">
        <v>57.050820999999999</v>
      </c>
      <c r="D268" s="121">
        <v>12.325782989999999</v>
      </c>
      <c r="E268" s="121">
        <v>44.725038009999999</v>
      </c>
      <c r="F268" s="227">
        <v>0.21604917815293145</v>
      </c>
      <c r="G268" s="227">
        <v>3.4113703367756395E-6</v>
      </c>
    </row>
    <row r="269" spans="2:7" hidden="1">
      <c r="B269" s="31" t="s">
        <v>860</v>
      </c>
      <c r="C269" s="121">
        <v>15.56</v>
      </c>
      <c r="D269" s="121">
        <v>12.26314279</v>
      </c>
      <c r="E269" s="121">
        <v>3.2968572100000006</v>
      </c>
      <c r="F269" s="227">
        <v>0.78811971658097679</v>
      </c>
      <c r="G269" s="227">
        <v>3.3940335947331211E-6</v>
      </c>
    </row>
    <row r="270" spans="2:7" hidden="1">
      <c r="B270" s="31" t="s">
        <v>859</v>
      </c>
      <c r="C270" s="121">
        <v>10.8</v>
      </c>
      <c r="D270" s="121">
        <v>12.102190630000001</v>
      </c>
      <c r="E270" s="121">
        <v>-1.3021906300000001</v>
      </c>
      <c r="F270" s="227">
        <v>1.1205732064814815</v>
      </c>
      <c r="G270" s="227">
        <v>3.3494873436179243E-6</v>
      </c>
    </row>
    <row r="271" spans="2:7" hidden="1">
      <c r="B271" s="31" t="s">
        <v>858</v>
      </c>
      <c r="C271" s="121">
        <v>32.609794000000001</v>
      </c>
      <c r="D271" s="121">
        <v>11.873626460000001</v>
      </c>
      <c r="E271" s="121">
        <v>20.73616754</v>
      </c>
      <c r="F271" s="227">
        <v>0.36411228050075994</v>
      </c>
      <c r="G271" s="227">
        <v>3.2862283173783468E-6</v>
      </c>
    </row>
    <row r="272" spans="2:7" hidden="1">
      <c r="B272" s="31" t="s">
        <v>857</v>
      </c>
      <c r="C272" s="121">
        <v>9.7441669999999991</v>
      </c>
      <c r="D272" s="121">
        <v>11.81061951</v>
      </c>
      <c r="E272" s="121">
        <v>-2.0664525100000013</v>
      </c>
      <c r="F272" s="227">
        <v>1.2120707198470635</v>
      </c>
      <c r="G272" s="227">
        <v>3.268790071027986E-6</v>
      </c>
    </row>
    <row r="273" spans="2:7" hidden="1">
      <c r="B273" s="31" t="s">
        <v>856</v>
      </c>
      <c r="C273" s="121">
        <v>31.344166999999999</v>
      </c>
      <c r="D273" s="121">
        <v>11.766474969999999</v>
      </c>
      <c r="E273" s="121">
        <v>19.577692030000001</v>
      </c>
      <c r="F273" s="227">
        <v>0.37539600175050103</v>
      </c>
      <c r="G273" s="227">
        <v>3.2565723178508625E-6</v>
      </c>
    </row>
    <row r="274" spans="2:7" hidden="1">
      <c r="B274" s="31" t="s">
        <v>855</v>
      </c>
      <c r="C274" s="121">
        <v>23.793641000000001</v>
      </c>
      <c r="D274" s="121">
        <v>11.560707860000001</v>
      </c>
      <c r="E274" s="121">
        <v>12.23293314</v>
      </c>
      <c r="F274" s="227">
        <v>0.48587384587335747</v>
      </c>
      <c r="G274" s="227">
        <v>3.1996227661747099E-6</v>
      </c>
    </row>
    <row r="275" spans="2:7" hidden="1">
      <c r="B275" s="31" t="s">
        <v>854</v>
      </c>
      <c r="C275" s="121">
        <v>24.178049999999999</v>
      </c>
      <c r="D275" s="121">
        <v>11.409408229999999</v>
      </c>
      <c r="E275" s="121">
        <v>12.76864177</v>
      </c>
      <c r="F275" s="227">
        <v>0.4718911669882393</v>
      </c>
      <c r="G275" s="227">
        <v>3.1577480171087979E-6</v>
      </c>
    </row>
    <row r="276" spans="2:7" hidden="1">
      <c r="B276" s="31" t="s">
        <v>853</v>
      </c>
      <c r="C276" s="121">
        <v>24.186516999999998</v>
      </c>
      <c r="D276" s="121">
        <v>11.283598620000001</v>
      </c>
      <c r="E276" s="121">
        <v>12.902918379999997</v>
      </c>
      <c r="F276" s="227">
        <v>0.46652432923682241</v>
      </c>
      <c r="G276" s="227">
        <v>3.1229280651444075E-6</v>
      </c>
    </row>
    <row r="277" spans="2:7" hidden="1">
      <c r="B277" s="31" t="s">
        <v>852</v>
      </c>
      <c r="C277" s="121">
        <v>34.593640999999998</v>
      </c>
      <c r="D277" s="121">
        <v>10.978535820000001</v>
      </c>
      <c r="E277" s="121">
        <v>23.615105179999997</v>
      </c>
      <c r="F277" s="227">
        <v>0.31735704894434213</v>
      </c>
      <c r="G277" s="227">
        <v>3.0384967403662548E-6</v>
      </c>
    </row>
    <row r="278" spans="2:7" hidden="1">
      <c r="B278" s="31" t="s">
        <v>851</v>
      </c>
      <c r="C278" s="121">
        <v>15.56</v>
      </c>
      <c r="D278" s="121">
        <v>10.674255720000001</v>
      </c>
      <c r="E278" s="121">
        <v>4.8857442799999991</v>
      </c>
      <c r="F278" s="227">
        <v>0.68600615167095125</v>
      </c>
      <c r="G278" s="227">
        <v>2.9542820411416072E-6</v>
      </c>
    </row>
    <row r="279" spans="2:7" hidden="1">
      <c r="B279" s="31" t="s">
        <v>850</v>
      </c>
      <c r="C279" s="121">
        <v>17.452041000000001</v>
      </c>
      <c r="D279" s="121">
        <v>10.649060550000002</v>
      </c>
      <c r="E279" s="121">
        <v>6.8029804499999997</v>
      </c>
      <c r="F279" s="227">
        <v>0.61018998007167191</v>
      </c>
      <c r="G279" s="227">
        <v>2.9473088487985526E-6</v>
      </c>
    </row>
    <row r="280" spans="2:7" hidden="1">
      <c r="B280" s="31" t="s">
        <v>849</v>
      </c>
      <c r="C280" s="121">
        <v>15.56</v>
      </c>
      <c r="D280" s="121">
        <v>10.5414297</v>
      </c>
      <c r="E280" s="121">
        <v>5.0185703000000004</v>
      </c>
      <c r="F280" s="227">
        <v>0.67746977506426731</v>
      </c>
      <c r="G280" s="227">
        <v>2.917520178228104E-6</v>
      </c>
    </row>
    <row r="281" spans="2:7" hidden="1">
      <c r="B281" s="31" t="s">
        <v>848</v>
      </c>
      <c r="C281" s="121">
        <v>15.56</v>
      </c>
      <c r="D281" s="121">
        <v>10.501153990000001</v>
      </c>
      <c r="E281" s="121">
        <v>5.0588460099999999</v>
      </c>
      <c r="F281" s="227">
        <v>0.67488136182519276</v>
      </c>
      <c r="G281" s="227">
        <v>2.9063731896353267E-6</v>
      </c>
    </row>
    <row r="282" spans="2:7" hidden="1">
      <c r="B282" s="31" t="s">
        <v>847</v>
      </c>
      <c r="C282" s="121">
        <v>23.045760999999999</v>
      </c>
      <c r="D282" s="121">
        <v>10.45340251</v>
      </c>
      <c r="E282" s="121">
        <v>12.592358489999999</v>
      </c>
      <c r="F282" s="227">
        <v>0.45359328815394728</v>
      </c>
      <c r="G282" s="227">
        <v>2.8931571543910509E-6</v>
      </c>
    </row>
    <row r="283" spans="2:7" hidden="1">
      <c r="B283" s="31" t="s">
        <v>846</v>
      </c>
      <c r="C283" s="121">
        <v>62.434896000000002</v>
      </c>
      <c r="D283" s="121">
        <v>10.41147316</v>
      </c>
      <c r="E283" s="121">
        <v>52.023422840000002</v>
      </c>
      <c r="F283" s="227">
        <v>0.16675727561074183</v>
      </c>
      <c r="G283" s="227">
        <v>2.8815524927686347E-6</v>
      </c>
    </row>
    <row r="284" spans="2:7" hidden="1">
      <c r="B284" s="31" t="s">
        <v>845</v>
      </c>
      <c r="C284" s="121">
        <v>24.849473</v>
      </c>
      <c r="D284" s="121">
        <v>10.366281970000001</v>
      </c>
      <c r="E284" s="121">
        <v>14.483191029999999</v>
      </c>
      <c r="F284" s="227">
        <v>0.41716305090252825</v>
      </c>
      <c r="G284" s="227">
        <v>2.8690450613807331E-6</v>
      </c>
    </row>
    <row r="285" spans="2:7" hidden="1">
      <c r="B285" s="31" t="s">
        <v>844</v>
      </c>
      <c r="C285" s="121">
        <v>1</v>
      </c>
      <c r="D285" s="121">
        <v>10.240334220000001</v>
      </c>
      <c r="E285" s="121">
        <v>-9.2403342200000012</v>
      </c>
      <c r="F285" s="227">
        <v>10.240334220000001</v>
      </c>
      <c r="G285" s="227">
        <v>2.8341868768189722E-6</v>
      </c>
    </row>
    <row r="286" spans="2:7" hidden="1">
      <c r="B286" s="31" t="s">
        <v>843</v>
      </c>
      <c r="C286" s="121">
        <v>24</v>
      </c>
      <c r="D286" s="121">
        <v>10.218996710000001</v>
      </c>
      <c r="E286" s="121">
        <v>13.781003289999999</v>
      </c>
      <c r="F286" s="227">
        <v>0.42579152958333333</v>
      </c>
      <c r="G286" s="227">
        <v>2.8282813575725512E-6</v>
      </c>
    </row>
    <row r="287" spans="2:7" hidden="1">
      <c r="B287" s="31" t="s">
        <v>842</v>
      </c>
      <c r="C287" s="121">
        <v>10.01</v>
      </c>
      <c r="D287" s="121">
        <v>10.01</v>
      </c>
      <c r="E287" s="121">
        <v>0</v>
      </c>
      <c r="F287" s="227">
        <v>1</v>
      </c>
      <c r="G287" s="227">
        <v>2.7704379590999236E-6</v>
      </c>
    </row>
    <row r="288" spans="2:7" hidden="1">
      <c r="B288" s="31" t="s">
        <v>841</v>
      </c>
      <c r="C288" s="121">
        <v>18.029582999999999</v>
      </c>
      <c r="D288" s="121">
        <v>9.8385641600000007</v>
      </c>
      <c r="E288" s="121">
        <v>8.1910188399999981</v>
      </c>
      <c r="F288" s="227">
        <v>0.54569005617046162</v>
      </c>
      <c r="G288" s="227">
        <v>2.7229901710193861E-6</v>
      </c>
    </row>
    <row r="289" spans="2:7" hidden="1">
      <c r="B289" s="31" t="s">
        <v>840</v>
      </c>
      <c r="C289" s="121">
        <v>21.974211</v>
      </c>
      <c r="D289" s="121">
        <v>9.8198593299999981</v>
      </c>
      <c r="E289" s="121">
        <v>12.154351670000002</v>
      </c>
      <c r="F289" s="227">
        <v>0.44688108847230046</v>
      </c>
      <c r="G289" s="227">
        <v>2.717813290794559E-6</v>
      </c>
    </row>
    <row r="290" spans="2:7" hidden="1">
      <c r="B290" s="31" t="s">
        <v>839</v>
      </c>
      <c r="C290" s="121">
        <v>50</v>
      </c>
      <c r="D290" s="121">
        <v>9.7010906699999992</v>
      </c>
      <c r="E290" s="121">
        <v>40.298909330000001</v>
      </c>
      <c r="F290" s="227">
        <v>0.19402181340000002</v>
      </c>
      <c r="G290" s="227">
        <v>2.6849420416421686E-6</v>
      </c>
    </row>
    <row r="291" spans="2:7" hidden="1">
      <c r="B291" s="31" t="s">
        <v>838</v>
      </c>
      <c r="C291" s="121">
        <v>7.2749579999999998</v>
      </c>
      <c r="D291" s="121">
        <v>9.582203530000001</v>
      </c>
      <c r="E291" s="121">
        <v>-2.3072455300000012</v>
      </c>
      <c r="F291" s="227">
        <v>1.3171489828532346</v>
      </c>
      <c r="G291" s="227">
        <v>2.6520380011321963E-6</v>
      </c>
    </row>
    <row r="292" spans="2:7" hidden="1">
      <c r="B292" s="31" t="s">
        <v>837</v>
      </c>
      <c r="C292" s="121">
        <v>95.473028999999997</v>
      </c>
      <c r="D292" s="121">
        <v>9.0551944199999994</v>
      </c>
      <c r="E292" s="121">
        <v>86.417834580000005</v>
      </c>
      <c r="F292" s="227">
        <v>9.4845575916523983E-2</v>
      </c>
      <c r="G292" s="227">
        <v>2.5061792555642172E-6</v>
      </c>
    </row>
    <row r="293" spans="2:7" hidden="1">
      <c r="B293" s="31" t="s">
        <v>836</v>
      </c>
      <c r="C293" s="121">
        <v>9</v>
      </c>
      <c r="D293" s="121">
        <v>8.9999991099999992</v>
      </c>
      <c r="E293" s="121">
        <v>8.9000000080829977E-7</v>
      </c>
      <c r="F293" s="227">
        <v>0.99999990111111103</v>
      </c>
      <c r="G293" s="227">
        <v>2.4909030136073455E-6</v>
      </c>
    </row>
    <row r="294" spans="2:7" hidden="1">
      <c r="B294" s="31" t="s">
        <v>835</v>
      </c>
      <c r="C294" s="121">
        <v>0</v>
      </c>
      <c r="D294" s="121">
        <v>8.9412960699999999</v>
      </c>
      <c r="E294" s="121">
        <v>-8.9412960699999999</v>
      </c>
      <c r="F294" s="227" t="s">
        <v>529</v>
      </c>
      <c r="G294" s="227">
        <v>2.4746559476402563E-6</v>
      </c>
    </row>
    <row r="295" spans="2:7" hidden="1">
      <c r="B295" s="31" t="s">
        <v>834</v>
      </c>
      <c r="C295" s="121">
        <v>15.56</v>
      </c>
      <c r="D295" s="121">
        <v>8.8957933999999987</v>
      </c>
      <c r="E295" s="121">
        <v>6.6642066000000018</v>
      </c>
      <c r="F295" s="227">
        <v>0.57170908740359883</v>
      </c>
      <c r="G295" s="227">
        <v>2.4620623088581983E-6</v>
      </c>
    </row>
    <row r="296" spans="2:7" hidden="1">
      <c r="B296" s="31" t="s">
        <v>833</v>
      </c>
      <c r="C296" s="121">
        <v>9.7441669999999991</v>
      </c>
      <c r="D296" s="121">
        <v>8.8486196499999998</v>
      </c>
      <c r="E296" s="121">
        <v>0.8955473499999993</v>
      </c>
      <c r="F296" s="227">
        <v>0.90809400639377391</v>
      </c>
      <c r="G296" s="227">
        <v>2.4490061702295183E-6</v>
      </c>
    </row>
    <row r="297" spans="2:7" hidden="1">
      <c r="B297" s="31" t="s">
        <v>832</v>
      </c>
      <c r="C297" s="121">
        <v>100</v>
      </c>
      <c r="D297" s="121">
        <v>8.7897149999999993</v>
      </c>
      <c r="E297" s="121">
        <v>91.210284999999999</v>
      </c>
      <c r="F297" s="227">
        <v>8.7897149999999979E-2</v>
      </c>
      <c r="G297" s="227">
        <v>2.4327033052617366E-6</v>
      </c>
    </row>
    <row r="298" spans="2:7" hidden="1">
      <c r="B298" s="31" t="s">
        <v>831</v>
      </c>
      <c r="C298" s="121">
        <v>4.3247369999999998</v>
      </c>
      <c r="D298" s="121">
        <v>8.5501869399999997</v>
      </c>
      <c r="E298" s="121">
        <v>-4.2254499399999998</v>
      </c>
      <c r="F298" s="227">
        <v>1.9770420582800758</v>
      </c>
      <c r="G298" s="227">
        <v>2.36640983576188E-6</v>
      </c>
    </row>
    <row r="299" spans="2:7" hidden="1">
      <c r="B299" s="31" t="s">
        <v>830</v>
      </c>
      <c r="C299" s="121">
        <v>2.7702249999999999</v>
      </c>
      <c r="D299" s="121">
        <v>8.5401422699999987</v>
      </c>
      <c r="E299" s="121">
        <v>-5.7699172699999988</v>
      </c>
      <c r="F299" s="227">
        <v>3.0828334413269678</v>
      </c>
      <c r="G299" s="227">
        <v>2.3636298022898886E-6</v>
      </c>
    </row>
    <row r="300" spans="2:7" hidden="1">
      <c r="B300" s="31" t="s">
        <v>829</v>
      </c>
      <c r="C300" s="121">
        <v>70.000000999999997</v>
      </c>
      <c r="D300" s="121">
        <v>8.0328398399999994</v>
      </c>
      <c r="E300" s="121">
        <v>61.967161159999996</v>
      </c>
      <c r="F300" s="227">
        <v>0.11475485321778778</v>
      </c>
      <c r="G300" s="227">
        <v>2.2232252159946211E-6</v>
      </c>
    </row>
    <row r="301" spans="2:7" hidden="1">
      <c r="B301" s="31" t="s">
        <v>828</v>
      </c>
      <c r="C301" s="121">
        <v>0</v>
      </c>
      <c r="D301" s="121">
        <v>8.0284353599999996</v>
      </c>
      <c r="E301" s="121">
        <v>-8.0284353599999996</v>
      </c>
      <c r="F301" s="227" t="s">
        <v>529</v>
      </c>
      <c r="G301" s="227">
        <v>2.2220062011512547E-6</v>
      </c>
    </row>
    <row r="302" spans="2:7" hidden="1">
      <c r="B302" s="31" t="s">
        <v>827</v>
      </c>
      <c r="C302" s="121">
        <v>15.56</v>
      </c>
      <c r="D302" s="121">
        <v>8.0039069999999999</v>
      </c>
      <c r="E302" s="121">
        <v>7.5560930000000006</v>
      </c>
      <c r="F302" s="227">
        <v>0.514389910025707</v>
      </c>
      <c r="G302" s="227">
        <v>2.2152175598307282E-6</v>
      </c>
    </row>
    <row r="303" spans="2:7" hidden="1">
      <c r="B303" s="31" t="s">
        <v>826</v>
      </c>
      <c r="C303" s="121">
        <v>15.56</v>
      </c>
      <c r="D303" s="121">
        <v>7.9460076299999995</v>
      </c>
      <c r="E303" s="121">
        <v>7.613992370000001</v>
      </c>
      <c r="F303" s="227">
        <v>0.51066887082262213</v>
      </c>
      <c r="G303" s="227">
        <v>2.19919292322174E-6</v>
      </c>
    </row>
    <row r="304" spans="2:7" hidden="1">
      <c r="B304" s="31" t="s">
        <v>825</v>
      </c>
      <c r="C304" s="121">
        <v>28.843115000000001</v>
      </c>
      <c r="D304" s="121">
        <v>7.9356066299999997</v>
      </c>
      <c r="E304" s="121">
        <v>20.907508370000002</v>
      </c>
      <c r="F304" s="227">
        <v>0.27513001386986113</v>
      </c>
      <c r="G304" s="227">
        <v>2.1963142693543478E-6</v>
      </c>
    </row>
    <row r="305" spans="2:7" hidden="1">
      <c r="B305" s="31" t="s">
        <v>824</v>
      </c>
      <c r="C305" s="121">
        <v>41.291082000000003</v>
      </c>
      <c r="D305" s="121">
        <v>7.8097140599999992</v>
      </c>
      <c r="E305" s="121">
        <v>33.481367940000005</v>
      </c>
      <c r="F305" s="227">
        <v>0.18913803372844518</v>
      </c>
      <c r="G305" s="227">
        <v>2.1614713567972404E-6</v>
      </c>
    </row>
    <row r="306" spans="2:7" hidden="1">
      <c r="B306" s="31" t="s">
        <v>823</v>
      </c>
      <c r="C306" s="121">
        <v>57.96161</v>
      </c>
      <c r="D306" s="121">
        <v>7.7314263900000002</v>
      </c>
      <c r="E306" s="121">
        <v>50.230183609999997</v>
      </c>
      <c r="F306" s="227">
        <v>0.13338874455005656</v>
      </c>
      <c r="G306" s="227">
        <v>2.1398039109733156E-6</v>
      </c>
    </row>
    <row r="307" spans="2:7" hidden="1">
      <c r="B307" s="31" t="s">
        <v>822</v>
      </c>
      <c r="C307" s="121">
        <v>6.660399</v>
      </c>
      <c r="D307" s="121">
        <v>7.4629063499999999</v>
      </c>
      <c r="E307" s="121">
        <v>-0.80250734999999995</v>
      </c>
      <c r="F307" s="227">
        <v>1.1204893805911629</v>
      </c>
      <c r="G307" s="227">
        <v>2.0654864173074786E-6</v>
      </c>
    </row>
    <row r="308" spans="2:7" hidden="1">
      <c r="B308" s="31" t="s">
        <v>821</v>
      </c>
      <c r="C308" s="121">
        <v>15.56</v>
      </c>
      <c r="D308" s="121">
        <v>7.3212585199999998</v>
      </c>
      <c r="E308" s="121">
        <v>8.2387414800000016</v>
      </c>
      <c r="F308" s="227">
        <v>0.47051789974293046</v>
      </c>
      <c r="G308" s="227">
        <v>2.0262829682509217E-6</v>
      </c>
    </row>
    <row r="309" spans="2:7" hidden="1">
      <c r="B309" s="31" t="s">
        <v>820</v>
      </c>
      <c r="C309" s="121">
        <v>19.488333999999998</v>
      </c>
      <c r="D309" s="121">
        <v>7.1978514499999999</v>
      </c>
      <c r="E309" s="121">
        <v>12.290482549999998</v>
      </c>
      <c r="F309" s="227">
        <v>0.36934154812822895</v>
      </c>
      <c r="G309" s="227">
        <v>1.9921279601440982E-6</v>
      </c>
    </row>
    <row r="310" spans="2:7" hidden="1">
      <c r="B310" s="31" t="s">
        <v>819</v>
      </c>
      <c r="C310" s="121">
        <v>9.7441669999999991</v>
      </c>
      <c r="D310" s="121">
        <v>7.00472508</v>
      </c>
      <c r="E310" s="121">
        <v>2.7394419199999991</v>
      </c>
      <c r="F310" s="227">
        <v>0.71886340617930711</v>
      </c>
      <c r="G310" s="227">
        <v>1.9386769485206042E-6</v>
      </c>
    </row>
    <row r="311" spans="2:7" hidden="1">
      <c r="B311" s="31" t="s">
        <v>818</v>
      </c>
      <c r="C311" s="121">
        <v>14.60323</v>
      </c>
      <c r="D311" s="121">
        <v>6.958169859999999</v>
      </c>
      <c r="E311" s="121">
        <v>7.6450601400000009</v>
      </c>
      <c r="F311" s="227">
        <v>0.47648156332537384</v>
      </c>
      <c r="G311" s="227">
        <v>1.9257919986022974E-6</v>
      </c>
    </row>
    <row r="312" spans="2:7" hidden="1">
      <c r="B312" s="31" t="s">
        <v>817</v>
      </c>
      <c r="C312" s="121">
        <v>21.249473999999999</v>
      </c>
      <c r="D312" s="121">
        <v>6.860899830000001</v>
      </c>
      <c r="E312" s="121">
        <v>14.388574169999998</v>
      </c>
      <c r="F312" s="227">
        <v>0.32287386643076443</v>
      </c>
      <c r="G312" s="227">
        <v>1.8988708614000215E-6</v>
      </c>
    </row>
    <row r="313" spans="2:7" hidden="1">
      <c r="B313" s="31" t="s">
        <v>816</v>
      </c>
      <c r="C313" s="121">
        <v>11.524737</v>
      </c>
      <c r="D313" s="121">
        <v>6.7442092800000006</v>
      </c>
      <c r="E313" s="121">
        <v>4.7805277199999994</v>
      </c>
      <c r="F313" s="227">
        <v>0.58519420269633926</v>
      </c>
      <c r="G313" s="227">
        <v>1.8665747645780187E-6</v>
      </c>
    </row>
    <row r="314" spans="2:7" hidden="1">
      <c r="B314" s="31" t="s">
        <v>815</v>
      </c>
      <c r="C314" s="121">
        <v>4.3247369999999998</v>
      </c>
      <c r="D314" s="121">
        <v>6.6554213499999992</v>
      </c>
      <c r="E314" s="121">
        <v>-2.3306843499999994</v>
      </c>
      <c r="F314" s="227">
        <v>1.538919326192552</v>
      </c>
      <c r="G314" s="227">
        <v>1.8420011929914141E-6</v>
      </c>
    </row>
    <row r="315" spans="2:7" hidden="1">
      <c r="B315" s="31" t="s">
        <v>814</v>
      </c>
      <c r="C315" s="121">
        <v>9.7441669999999991</v>
      </c>
      <c r="D315" s="121">
        <v>6.63999586</v>
      </c>
      <c r="E315" s="121">
        <v>3.1041711399999992</v>
      </c>
      <c r="F315" s="227">
        <v>0.68143288800366419</v>
      </c>
      <c r="G315" s="227">
        <v>1.8377319259550791E-6</v>
      </c>
    </row>
    <row r="316" spans="2:7" hidden="1">
      <c r="B316" s="31" t="s">
        <v>813</v>
      </c>
      <c r="C316" s="121">
        <v>9.7441669999999991</v>
      </c>
      <c r="D316" s="121">
        <v>6.5651888899999999</v>
      </c>
      <c r="E316" s="121">
        <v>3.1789781099999992</v>
      </c>
      <c r="F316" s="227">
        <v>0.67375578538422021</v>
      </c>
      <c r="G316" s="227">
        <v>1.8170278231285806E-6</v>
      </c>
    </row>
    <row r="317" spans="2:7" hidden="1">
      <c r="B317" s="31" t="s">
        <v>812</v>
      </c>
      <c r="C317" s="121">
        <v>9.7441669999999991</v>
      </c>
      <c r="D317" s="121">
        <v>6.5651888899999999</v>
      </c>
      <c r="E317" s="121">
        <v>3.1789781099999992</v>
      </c>
      <c r="F317" s="227">
        <v>0.67375578538422021</v>
      </c>
      <c r="G317" s="227">
        <v>1.8170278231285806E-6</v>
      </c>
    </row>
    <row r="318" spans="2:7" hidden="1">
      <c r="B318" s="31" t="s">
        <v>811</v>
      </c>
      <c r="C318" s="121">
        <v>19.488333999999998</v>
      </c>
      <c r="D318" s="121">
        <v>6.5651888899999999</v>
      </c>
      <c r="E318" s="121">
        <v>12.923145109999998</v>
      </c>
      <c r="F318" s="227">
        <v>0.3368778926921101</v>
      </c>
      <c r="G318" s="227">
        <v>1.8170278231285806E-6</v>
      </c>
    </row>
    <row r="319" spans="2:7" hidden="1">
      <c r="B319" s="31" t="s">
        <v>810</v>
      </c>
      <c r="C319" s="121">
        <v>55.243467000000003</v>
      </c>
      <c r="D319" s="121">
        <v>6.5651888899999999</v>
      </c>
      <c r="E319" s="121">
        <v>48.678278110000001</v>
      </c>
      <c r="F319" s="227">
        <v>0.11884100051142699</v>
      </c>
      <c r="G319" s="227">
        <v>1.8170278231285806E-6</v>
      </c>
    </row>
    <row r="320" spans="2:7" hidden="1">
      <c r="B320" s="31" t="s">
        <v>809</v>
      </c>
      <c r="C320" s="121">
        <v>20.937808</v>
      </c>
      <c r="D320" s="121">
        <v>6.5651888899999999</v>
      </c>
      <c r="E320" s="121">
        <v>14.37261911</v>
      </c>
      <c r="F320" s="227">
        <v>0.31355664785922188</v>
      </c>
      <c r="G320" s="227">
        <v>1.8170278231285806E-6</v>
      </c>
    </row>
    <row r="321" spans="2:7" hidden="1">
      <c r="B321" s="31" t="s">
        <v>808</v>
      </c>
      <c r="C321" s="121">
        <v>29.232500000000002</v>
      </c>
      <c r="D321" s="121">
        <v>6.5025482799999992</v>
      </c>
      <c r="E321" s="121">
        <v>22.729951720000003</v>
      </c>
      <c r="F321" s="227">
        <v>0.22244242811938764</v>
      </c>
      <c r="G321" s="227">
        <v>1.7996909676115801E-6</v>
      </c>
    </row>
    <row r="322" spans="2:7" hidden="1">
      <c r="B322" s="31" t="s">
        <v>807</v>
      </c>
      <c r="C322" s="121">
        <v>60.390483000000003</v>
      </c>
      <c r="D322" s="121">
        <v>6.30893192</v>
      </c>
      <c r="E322" s="121">
        <v>54.081551080000004</v>
      </c>
      <c r="F322" s="227">
        <v>0.10446897601398553</v>
      </c>
      <c r="G322" s="227">
        <v>1.7461043429116046E-6</v>
      </c>
    </row>
    <row r="323" spans="2:7" hidden="1">
      <c r="B323" s="31" t="s">
        <v>806</v>
      </c>
      <c r="C323" s="121">
        <v>10.8</v>
      </c>
      <c r="D323" s="121">
        <v>6.1659143399999996</v>
      </c>
      <c r="E323" s="121">
        <v>4.6340856600000011</v>
      </c>
      <c r="F323" s="227">
        <v>0.57091799444444435</v>
      </c>
      <c r="G323" s="227">
        <v>1.7065217922172379E-6</v>
      </c>
    </row>
    <row r="324" spans="2:7" hidden="1">
      <c r="B324" s="31" t="s">
        <v>805</v>
      </c>
      <c r="C324" s="121">
        <v>40</v>
      </c>
      <c r="D324" s="121">
        <v>6.1325586200000002</v>
      </c>
      <c r="E324" s="121">
        <v>33.867441380000002</v>
      </c>
      <c r="F324" s="227">
        <v>0.15331396549999998</v>
      </c>
      <c r="G324" s="227">
        <v>1.6972900286966478E-6</v>
      </c>
    </row>
    <row r="325" spans="2:7" hidden="1">
      <c r="B325" s="31" t="s">
        <v>804</v>
      </c>
      <c r="C325" s="121">
        <v>60.413406000000002</v>
      </c>
      <c r="D325" s="121">
        <v>5.9934489500000003</v>
      </c>
      <c r="E325" s="121">
        <v>54.419957050000001</v>
      </c>
      <c r="F325" s="227">
        <v>9.9207267837208235E-2</v>
      </c>
      <c r="G325" s="227">
        <v>1.658789058642116E-6</v>
      </c>
    </row>
    <row r="326" spans="2:7" hidden="1">
      <c r="B326" s="31" t="s">
        <v>803</v>
      </c>
      <c r="C326" s="121">
        <v>15.56</v>
      </c>
      <c r="D326" s="121">
        <v>5.8623979200000003</v>
      </c>
      <c r="E326" s="121">
        <v>9.6976020799999993</v>
      </c>
      <c r="F326" s="227">
        <v>0.37676079177377897</v>
      </c>
      <c r="G326" s="227">
        <v>1.6225184544372066E-6</v>
      </c>
    </row>
    <row r="327" spans="2:7" hidden="1">
      <c r="B327" s="31" t="s">
        <v>802</v>
      </c>
      <c r="C327" s="121">
        <v>15.56</v>
      </c>
      <c r="D327" s="121">
        <v>5.8495377199999998</v>
      </c>
      <c r="E327" s="121">
        <v>9.7104622800000016</v>
      </c>
      <c r="F327" s="227">
        <v>0.37593430077120815</v>
      </c>
      <c r="G327" s="227">
        <v>1.6189591750923896E-6</v>
      </c>
    </row>
    <row r="328" spans="2:7" hidden="1">
      <c r="B328" s="31" t="s">
        <v>801</v>
      </c>
      <c r="C328" s="121">
        <v>9.7247369999999993</v>
      </c>
      <c r="D328" s="121">
        <v>5.7847593699999997</v>
      </c>
      <c r="E328" s="121">
        <v>3.9399776299999996</v>
      </c>
      <c r="F328" s="227">
        <v>0.59484995532526996</v>
      </c>
      <c r="G328" s="227">
        <v>1.6010306636270688E-6</v>
      </c>
    </row>
    <row r="329" spans="2:7" hidden="1">
      <c r="B329" s="31" t="s">
        <v>800</v>
      </c>
      <c r="C329" s="121">
        <v>15.56</v>
      </c>
      <c r="D329" s="121">
        <v>5.4488790499999995</v>
      </c>
      <c r="E329" s="121">
        <v>10.11112095</v>
      </c>
      <c r="F329" s="227">
        <v>0.35018502892030845</v>
      </c>
      <c r="G329" s="227">
        <v>1.5080700654010319E-6</v>
      </c>
    </row>
    <row r="330" spans="2:7" hidden="1">
      <c r="B330" s="31" t="s">
        <v>799</v>
      </c>
      <c r="C330" s="121">
        <v>9.7441669999999991</v>
      </c>
      <c r="D330" s="121">
        <v>5.4376083899999994</v>
      </c>
      <c r="E330" s="121">
        <v>4.3065586099999997</v>
      </c>
      <c r="F330" s="227">
        <v>0.5580372739917121</v>
      </c>
      <c r="G330" s="227">
        <v>1.5049507183193026E-6</v>
      </c>
    </row>
    <row r="331" spans="2:7" hidden="1">
      <c r="B331" s="31" t="s">
        <v>798</v>
      </c>
      <c r="C331" s="121">
        <v>15.56</v>
      </c>
      <c r="D331" s="121">
        <v>5.0854447399999998</v>
      </c>
      <c r="E331" s="121">
        <v>10.474555260000001</v>
      </c>
      <c r="F331" s="227">
        <v>0.32682806812339327</v>
      </c>
      <c r="G331" s="227">
        <v>1.4074834312288753E-6</v>
      </c>
    </row>
    <row r="332" spans="2:7" hidden="1">
      <c r="B332" s="31" t="s">
        <v>797</v>
      </c>
      <c r="C332" s="121">
        <v>10</v>
      </c>
      <c r="D332" s="121">
        <v>5</v>
      </c>
      <c r="E332" s="121">
        <v>5</v>
      </c>
      <c r="F332" s="227">
        <v>0.5</v>
      </c>
      <c r="G332" s="227">
        <v>1.3838351444055562E-6</v>
      </c>
    </row>
    <row r="333" spans="2:7" hidden="1">
      <c r="B333" s="31" t="s">
        <v>796</v>
      </c>
      <c r="C333" s="121">
        <v>5</v>
      </c>
      <c r="D333" s="121">
        <v>5</v>
      </c>
      <c r="E333" s="121">
        <v>0</v>
      </c>
      <c r="F333" s="227">
        <v>1</v>
      </c>
      <c r="G333" s="227">
        <v>1.3838351444055562E-6</v>
      </c>
    </row>
    <row r="334" spans="2:7" hidden="1">
      <c r="B334" s="31" t="s">
        <v>795</v>
      </c>
      <c r="C334" s="121">
        <v>58.147672999999998</v>
      </c>
      <c r="D334" s="121">
        <v>4.8495123600000003</v>
      </c>
      <c r="E334" s="121">
        <v>53.298160639999999</v>
      </c>
      <c r="F334" s="227">
        <v>8.3399938635549509E-2</v>
      </c>
      <c r="G334" s="227">
        <v>1.342185127399426E-6</v>
      </c>
    </row>
    <row r="335" spans="2:7" hidden="1">
      <c r="B335" s="31" t="s">
        <v>794</v>
      </c>
      <c r="C335" s="121">
        <v>15.56</v>
      </c>
      <c r="D335" s="121">
        <v>4.6470031500000006</v>
      </c>
      <c r="E335" s="121">
        <v>10.912996849999999</v>
      </c>
      <c r="F335" s="227">
        <v>0.29865058804627254</v>
      </c>
      <c r="G335" s="227">
        <v>1.286137255026665E-6</v>
      </c>
    </row>
    <row r="336" spans="2:7" hidden="1">
      <c r="B336" s="31" t="s">
        <v>793</v>
      </c>
      <c r="C336" s="121">
        <v>8.8269179999999992</v>
      </c>
      <c r="D336" s="121">
        <v>4.4137615599999993</v>
      </c>
      <c r="E336" s="121">
        <v>4.4131564399999998</v>
      </c>
      <c r="F336" s="227">
        <v>0.5000342769696059</v>
      </c>
      <c r="G336" s="227">
        <v>1.2215836731508585E-6</v>
      </c>
    </row>
    <row r="337" spans="2:7" hidden="1">
      <c r="B337" s="31" t="s">
        <v>792</v>
      </c>
      <c r="C337" s="121">
        <v>26.318377999999999</v>
      </c>
      <c r="D337" s="121">
        <v>4.3790929299999997</v>
      </c>
      <c r="E337" s="121">
        <v>21.93928507</v>
      </c>
      <c r="F337" s="227">
        <v>0.16638916463620967</v>
      </c>
      <c r="G337" s="227">
        <v>1.21198853943038E-6</v>
      </c>
    </row>
    <row r="338" spans="2:7" hidden="1">
      <c r="B338" s="31" t="s">
        <v>791</v>
      </c>
      <c r="C338" s="121">
        <v>1.146773</v>
      </c>
      <c r="D338" s="121">
        <v>4.3440050000000001</v>
      </c>
      <c r="E338" s="121">
        <v>-3.1972320000000001</v>
      </c>
      <c r="F338" s="227">
        <v>3.7880251802231131</v>
      </c>
      <c r="G338" s="227">
        <v>1.2022773572946917E-6</v>
      </c>
    </row>
    <row r="339" spans="2:7" hidden="1">
      <c r="B339" s="31" t="s">
        <v>790</v>
      </c>
      <c r="C339" s="121">
        <v>15.56</v>
      </c>
      <c r="D339" s="121">
        <v>4.2618784400000003</v>
      </c>
      <c r="E339" s="121">
        <v>11.29812156</v>
      </c>
      <c r="F339" s="227">
        <v>0.27389964267352185</v>
      </c>
      <c r="G339" s="227">
        <v>1.1795474332912655E-6</v>
      </c>
    </row>
    <row r="340" spans="2:7" hidden="1">
      <c r="B340" s="31" t="s">
        <v>789</v>
      </c>
      <c r="C340" s="121">
        <v>101.2</v>
      </c>
      <c r="D340" s="121">
        <v>4.1668455699999996</v>
      </c>
      <c r="E340" s="121">
        <v>97.033154429999996</v>
      </c>
      <c r="F340" s="227">
        <v>4.1174363339920972E-2</v>
      </c>
      <c r="G340" s="227">
        <v>1.1532454682153202E-6</v>
      </c>
    </row>
    <row r="341" spans="2:7" hidden="1">
      <c r="B341" s="31" t="s">
        <v>788</v>
      </c>
      <c r="C341" s="121">
        <v>15.56</v>
      </c>
      <c r="D341" s="121">
        <v>4.0999999999999996</v>
      </c>
      <c r="E341" s="121">
        <v>11.46</v>
      </c>
      <c r="F341" s="227">
        <v>0.26349614395886889</v>
      </c>
      <c r="G341" s="227">
        <v>1.1347448184125559E-6</v>
      </c>
    </row>
    <row r="342" spans="2:7" hidden="1">
      <c r="B342" s="31" t="s">
        <v>787</v>
      </c>
      <c r="C342" s="121">
        <v>19.624068000000001</v>
      </c>
      <c r="D342" s="121">
        <v>4.0108281100000003</v>
      </c>
      <c r="E342" s="121">
        <v>15.613239890000001</v>
      </c>
      <c r="F342" s="227">
        <v>0.20438311312414936</v>
      </c>
      <c r="G342" s="227">
        <v>1.1100649793575429E-6</v>
      </c>
    </row>
    <row r="343" spans="2:7" hidden="1">
      <c r="B343" s="31" t="s">
        <v>786</v>
      </c>
      <c r="C343" s="121">
        <v>15.56</v>
      </c>
      <c r="D343" s="121">
        <v>3.98604</v>
      </c>
      <c r="E343" s="121">
        <v>11.57396</v>
      </c>
      <c r="F343" s="227">
        <v>0.25617223650385612</v>
      </c>
      <c r="G343" s="227">
        <v>1.1032044478012646E-6</v>
      </c>
    </row>
    <row r="344" spans="2:7" hidden="1">
      <c r="B344" s="31" t="s">
        <v>785</v>
      </c>
      <c r="C344" s="121">
        <v>31</v>
      </c>
      <c r="D344" s="121">
        <v>3.9768448599999999</v>
      </c>
      <c r="E344" s="121">
        <v>27.02315514</v>
      </c>
      <c r="F344" s="227">
        <v>0.12828531806451615</v>
      </c>
      <c r="G344" s="227">
        <v>1.1006595362233188E-6</v>
      </c>
    </row>
    <row r="345" spans="2:7" hidden="1">
      <c r="B345" s="31" t="s">
        <v>784</v>
      </c>
      <c r="C345" s="121">
        <v>15.56</v>
      </c>
      <c r="D345" s="121">
        <v>3.8373506699999997</v>
      </c>
      <c r="E345" s="121">
        <v>11.722649330000001</v>
      </c>
      <c r="F345" s="227">
        <v>0.24661636696658096</v>
      </c>
      <c r="G345" s="227">
        <v>1.0620521437108416E-6</v>
      </c>
    </row>
    <row r="346" spans="2:7" hidden="1">
      <c r="B346" s="31" t="s">
        <v>783</v>
      </c>
      <c r="C346" s="121">
        <v>35.649473999999998</v>
      </c>
      <c r="D346" s="121">
        <v>3.7042463100000003</v>
      </c>
      <c r="E346" s="121">
        <v>31.945227689999996</v>
      </c>
      <c r="F346" s="227">
        <v>0.10390746045790189</v>
      </c>
      <c r="G346" s="227">
        <v>1.0252132454625198E-6</v>
      </c>
    </row>
    <row r="347" spans="2:7" hidden="1">
      <c r="B347" s="31" t="s">
        <v>782</v>
      </c>
      <c r="C347" s="121">
        <v>15.56</v>
      </c>
      <c r="D347" s="121">
        <v>3.5994354199999998</v>
      </c>
      <c r="E347" s="121">
        <v>11.96056458</v>
      </c>
      <c r="F347" s="227">
        <v>0.23132618380462733</v>
      </c>
      <c r="G347" s="227">
        <v>9.9620504684283481E-7</v>
      </c>
    </row>
    <row r="348" spans="2:7" hidden="1">
      <c r="B348" s="31" t="s">
        <v>781</v>
      </c>
      <c r="C348" s="121">
        <v>15.56</v>
      </c>
      <c r="D348" s="121">
        <v>3.5264944599999999</v>
      </c>
      <c r="E348" s="121">
        <v>12.03350554</v>
      </c>
      <c r="F348" s="227">
        <v>0.22663846143958866</v>
      </c>
      <c r="G348" s="227">
        <v>9.7601739405989883E-7</v>
      </c>
    </row>
    <row r="349" spans="2:7" hidden="1">
      <c r="B349" s="31" t="s">
        <v>780</v>
      </c>
      <c r="C349" s="121">
        <v>12.537596000000001</v>
      </c>
      <c r="D349" s="121">
        <v>3.32991357</v>
      </c>
      <c r="E349" s="121">
        <v>9.2076824300000002</v>
      </c>
      <c r="F349" s="227">
        <v>0.26559426304691902</v>
      </c>
      <c r="G349" s="227">
        <v>9.2161028519979425E-7</v>
      </c>
    </row>
    <row r="350" spans="2:7" hidden="1">
      <c r="B350" s="31" t="s">
        <v>779</v>
      </c>
      <c r="C350" s="121">
        <v>5.3734310000000001</v>
      </c>
      <c r="D350" s="121">
        <v>3.3199406699999998</v>
      </c>
      <c r="E350" s="121">
        <v>2.0534903300000003</v>
      </c>
      <c r="F350" s="227">
        <v>0.61784373336142218</v>
      </c>
      <c r="G350" s="227">
        <v>9.1885011529746579E-7</v>
      </c>
    </row>
    <row r="351" spans="2:7" hidden="1">
      <c r="B351" s="31" t="s">
        <v>778</v>
      </c>
      <c r="C351" s="121">
        <v>41.411833999999999</v>
      </c>
      <c r="D351" s="121">
        <v>3.1840415600000003</v>
      </c>
      <c r="E351" s="121">
        <v>38.227792440000002</v>
      </c>
      <c r="F351" s="227">
        <v>7.688723856084223E-2</v>
      </c>
      <c r="G351" s="227">
        <v>8.8123772239517863E-7</v>
      </c>
    </row>
    <row r="352" spans="2:7" hidden="1">
      <c r="B352" s="31" t="s">
        <v>777</v>
      </c>
      <c r="C352" s="121">
        <v>9</v>
      </c>
      <c r="D352" s="121">
        <v>3.1445178300000003</v>
      </c>
      <c r="E352" s="121">
        <v>5.8554821700000002</v>
      </c>
      <c r="F352" s="227">
        <v>0.34939087000000002</v>
      </c>
      <c r="G352" s="227">
        <v>8.7029885707277933E-7</v>
      </c>
    </row>
    <row r="353" spans="2:7" hidden="1">
      <c r="B353" s="31" t="s">
        <v>776</v>
      </c>
      <c r="C353" s="121">
        <v>15.239072</v>
      </c>
      <c r="D353" s="121">
        <v>2.9179882599999996</v>
      </c>
      <c r="E353" s="121">
        <v>12.321083740000001</v>
      </c>
      <c r="F353" s="227">
        <v>0.19148070564926789</v>
      </c>
      <c r="G353" s="227">
        <v>8.0760294103016346E-7</v>
      </c>
    </row>
    <row r="354" spans="2:7" hidden="1">
      <c r="B354" s="31" t="s">
        <v>775</v>
      </c>
      <c r="C354" s="121">
        <v>0</v>
      </c>
      <c r="D354" s="121">
        <v>2.9090059100000003</v>
      </c>
      <c r="E354" s="121">
        <v>-2.9090059100000003</v>
      </c>
      <c r="F354" s="227" t="s">
        <v>529</v>
      </c>
      <c r="G354" s="227">
        <v>8.051169227082934E-7</v>
      </c>
    </row>
    <row r="355" spans="2:7" hidden="1">
      <c r="B355" s="31" t="s">
        <v>774</v>
      </c>
      <c r="C355" s="121">
        <v>13.324737000000001</v>
      </c>
      <c r="D355" s="121">
        <v>2.8057489100000002</v>
      </c>
      <c r="E355" s="121">
        <v>10.518988090000001</v>
      </c>
      <c r="F355" s="227">
        <v>0.21056692601137272</v>
      </c>
      <c r="G355" s="227">
        <v>7.7653878960711647E-7</v>
      </c>
    </row>
    <row r="356" spans="2:7" hidden="1">
      <c r="B356" s="31" t="s">
        <v>773</v>
      </c>
      <c r="C356" s="121">
        <v>15.56</v>
      </c>
      <c r="D356" s="121">
        <v>2.7593036500000001</v>
      </c>
      <c r="E356" s="121">
        <v>12.800696350000001</v>
      </c>
      <c r="F356" s="227">
        <v>0.17733313946015417</v>
      </c>
      <c r="G356" s="227">
        <v>7.6368427299130574E-7</v>
      </c>
    </row>
    <row r="357" spans="2:7" hidden="1">
      <c r="B357" s="31" t="s">
        <v>772</v>
      </c>
      <c r="C357" s="121">
        <v>9.7247369999999993</v>
      </c>
      <c r="D357" s="121">
        <v>2.6887750099999996</v>
      </c>
      <c r="E357" s="121">
        <v>7.0359619899999997</v>
      </c>
      <c r="F357" s="227">
        <v>0.2764881980870022</v>
      </c>
      <c r="G357" s="227">
        <v>7.4416427084748007E-7</v>
      </c>
    </row>
    <row r="358" spans="2:7" hidden="1">
      <c r="B358" s="31" t="s">
        <v>771</v>
      </c>
      <c r="C358" s="121">
        <v>15.56</v>
      </c>
      <c r="D358" s="121">
        <v>2.62933006</v>
      </c>
      <c r="E358" s="121">
        <v>12.930669940000001</v>
      </c>
      <c r="F358" s="227">
        <v>0.16898008097686368</v>
      </c>
      <c r="G358" s="227">
        <v>7.2771186865399392E-7</v>
      </c>
    </row>
    <row r="359" spans="2:7" hidden="1">
      <c r="B359" s="31" t="s">
        <v>770</v>
      </c>
      <c r="C359" s="121">
        <v>15.56</v>
      </c>
      <c r="D359" s="121">
        <v>2.5387566100000001</v>
      </c>
      <c r="E359" s="121">
        <v>13.02124339</v>
      </c>
      <c r="F359" s="227">
        <v>0.16315916516709517</v>
      </c>
      <c r="G359" s="227">
        <v>7.0264412400198209E-7</v>
      </c>
    </row>
    <row r="360" spans="2:7" hidden="1">
      <c r="B360" s="31" t="s">
        <v>769</v>
      </c>
      <c r="C360" s="121">
        <v>47.918377999999997</v>
      </c>
      <c r="D360" s="121">
        <v>2.5168736800000002</v>
      </c>
      <c r="E360" s="121">
        <v>45.401504319999994</v>
      </c>
      <c r="F360" s="227">
        <v>5.2524183518899648E-2</v>
      </c>
      <c r="G360" s="227">
        <v>6.9658765048266883E-7</v>
      </c>
    </row>
    <row r="361" spans="2:7" hidden="1">
      <c r="B361" s="31" t="s">
        <v>768</v>
      </c>
      <c r="C361" s="121">
        <v>10.468904</v>
      </c>
      <c r="D361" s="121">
        <v>2.4273144200000001</v>
      </c>
      <c r="E361" s="121">
        <v>8.0415895800000001</v>
      </c>
      <c r="F361" s="227">
        <v>0.23185945921368656</v>
      </c>
      <c r="G361" s="227">
        <v>6.7180060018367785E-7</v>
      </c>
    </row>
    <row r="362" spans="2:7" hidden="1">
      <c r="B362" s="31" t="s">
        <v>767</v>
      </c>
      <c r="C362" s="121">
        <v>45.043115</v>
      </c>
      <c r="D362" s="121">
        <v>2.3062419599999999</v>
      </c>
      <c r="E362" s="121">
        <v>42.736873039999999</v>
      </c>
      <c r="F362" s="227">
        <v>5.1200765311191332E-2</v>
      </c>
      <c r="G362" s="227">
        <v>6.3829173515015054E-7</v>
      </c>
    </row>
    <row r="363" spans="2:7" hidden="1">
      <c r="B363" s="31" t="s">
        <v>766</v>
      </c>
      <c r="C363" s="121">
        <v>15.56</v>
      </c>
      <c r="D363" s="121">
        <v>2.1240000000000001</v>
      </c>
      <c r="E363" s="121">
        <v>13.436</v>
      </c>
      <c r="F363" s="227">
        <v>0.13650385604113113</v>
      </c>
      <c r="G363" s="227">
        <v>5.878531693434803E-7</v>
      </c>
    </row>
    <row r="364" spans="2:7" hidden="1">
      <c r="B364" s="31" t="s">
        <v>765</v>
      </c>
      <c r="C364" s="121">
        <v>8.5387439999999994</v>
      </c>
      <c r="D364" s="121">
        <v>2.1240000000000001</v>
      </c>
      <c r="E364" s="121">
        <v>6.4147439999999989</v>
      </c>
      <c r="F364" s="227">
        <v>0.24874852788653701</v>
      </c>
      <c r="G364" s="227">
        <v>5.878531693434803E-7</v>
      </c>
    </row>
    <row r="365" spans="2:7" hidden="1">
      <c r="B365" s="31" t="s">
        <v>764</v>
      </c>
      <c r="C365" s="121">
        <v>15.56</v>
      </c>
      <c r="D365" s="121">
        <v>2.1240000000000001</v>
      </c>
      <c r="E365" s="121">
        <v>13.436</v>
      </c>
      <c r="F365" s="227">
        <v>0.13650385604113113</v>
      </c>
      <c r="G365" s="227">
        <v>5.878531693434803E-7</v>
      </c>
    </row>
    <row r="366" spans="2:7" hidden="1">
      <c r="B366" s="31" t="s">
        <v>763</v>
      </c>
      <c r="C366" s="121">
        <v>15.56</v>
      </c>
      <c r="D366" s="121">
        <v>2.1240000000000001</v>
      </c>
      <c r="E366" s="121">
        <v>13.436</v>
      </c>
      <c r="F366" s="227">
        <v>0.13650385604113113</v>
      </c>
      <c r="G366" s="227">
        <v>5.878531693434803E-7</v>
      </c>
    </row>
    <row r="367" spans="2:7" hidden="1">
      <c r="B367" s="31" t="s">
        <v>762</v>
      </c>
      <c r="C367" s="121">
        <v>15.56</v>
      </c>
      <c r="D367" s="121">
        <v>2.1240000000000001</v>
      </c>
      <c r="E367" s="121">
        <v>13.436</v>
      </c>
      <c r="F367" s="227">
        <v>0.13650385604113113</v>
      </c>
      <c r="G367" s="227">
        <v>5.878531693434803E-7</v>
      </c>
    </row>
    <row r="368" spans="2:7" hidden="1">
      <c r="B368" s="31" t="s">
        <v>761</v>
      </c>
      <c r="C368" s="121">
        <v>15.56</v>
      </c>
      <c r="D368" s="121">
        <v>2.1240000000000001</v>
      </c>
      <c r="E368" s="121">
        <v>13.436</v>
      </c>
      <c r="F368" s="227">
        <v>0.13650385604113113</v>
      </c>
      <c r="G368" s="227">
        <v>5.878531693434803E-7</v>
      </c>
    </row>
    <row r="369" spans="2:7" hidden="1">
      <c r="B369" s="31" t="s">
        <v>760</v>
      </c>
      <c r="C369" s="121">
        <v>2.7702249999999999</v>
      </c>
      <c r="D369" s="121">
        <v>1.9236246299999999</v>
      </c>
      <c r="E369" s="121">
        <v>0.84660036999999999</v>
      </c>
      <c r="F369" s="227">
        <v>0.69439292115261397</v>
      </c>
      <c r="G369" s="227">
        <v>5.3239587352762692E-7</v>
      </c>
    </row>
    <row r="370" spans="2:7" hidden="1">
      <c r="B370" s="31" t="s">
        <v>759</v>
      </c>
      <c r="C370" s="121">
        <v>15.56</v>
      </c>
      <c r="D370" s="121">
        <v>1.923546</v>
      </c>
      <c r="E370" s="121">
        <v>13.636454000000001</v>
      </c>
      <c r="F370" s="227">
        <v>0.12362120822622102</v>
      </c>
      <c r="G370" s="227">
        <v>5.3237411133614596E-7</v>
      </c>
    </row>
    <row r="371" spans="2:7" hidden="1">
      <c r="B371" s="31" t="s">
        <v>758</v>
      </c>
      <c r="C371" s="121">
        <v>12.337256999999999</v>
      </c>
      <c r="D371" s="121">
        <v>1.84273248</v>
      </c>
      <c r="E371" s="121">
        <v>10.494524519999999</v>
      </c>
      <c r="F371" s="227">
        <v>0.14936322393219181</v>
      </c>
      <c r="G371" s="227">
        <v>5.1000759351232174E-7</v>
      </c>
    </row>
    <row r="372" spans="2:7" hidden="1">
      <c r="B372" s="31" t="s">
        <v>757</v>
      </c>
      <c r="C372" s="121">
        <v>0</v>
      </c>
      <c r="D372" s="121">
        <v>1.8111539800000001</v>
      </c>
      <c r="E372" s="121">
        <v>-1.8111539800000001</v>
      </c>
      <c r="F372" s="227" t="s">
        <v>529</v>
      </c>
      <c r="G372" s="227">
        <v>5.0126770589079959E-7</v>
      </c>
    </row>
    <row r="373" spans="2:7" hidden="1">
      <c r="B373" s="31" t="s">
        <v>756</v>
      </c>
      <c r="C373" s="121">
        <v>15.56</v>
      </c>
      <c r="D373" s="121">
        <v>1.601342</v>
      </c>
      <c r="E373" s="121">
        <v>13.958658</v>
      </c>
      <c r="F373" s="227">
        <v>0.10291401028277636</v>
      </c>
      <c r="G373" s="227">
        <v>4.4319866756253648E-7</v>
      </c>
    </row>
    <row r="374" spans="2:7" hidden="1">
      <c r="B374" s="31" t="s">
        <v>755</v>
      </c>
      <c r="C374" s="121">
        <v>11.524737</v>
      </c>
      <c r="D374" s="121">
        <v>1.5665671999999999</v>
      </c>
      <c r="E374" s="121">
        <v>9.9581698000000003</v>
      </c>
      <c r="F374" s="227">
        <v>0.13593084163222113</v>
      </c>
      <c r="G374" s="227">
        <v>4.3357414948660158E-7</v>
      </c>
    </row>
    <row r="375" spans="2:7" hidden="1">
      <c r="B375" s="31" t="s">
        <v>754</v>
      </c>
      <c r="C375" s="121">
        <v>15.56</v>
      </c>
      <c r="D375" s="121">
        <v>1.5265660000000001</v>
      </c>
      <c r="E375" s="121">
        <v>14.033434</v>
      </c>
      <c r="F375" s="227">
        <v>9.8108354755784055E-2</v>
      </c>
      <c r="G375" s="227">
        <v>4.225031362109225E-7</v>
      </c>
    </row>
    <row r="376" spans="2:7" hidden="1">
      <c r="B376" s="31" t="s">
        <v>753</v>
      </c>
      <c r="C376" s="121">
        <v>31.405214000000001</v>
      </c>
      <c r="D376" s="121">
        <v>1.3886461000000001</v>
      </c>
      <c r="E376" s="121">
        <v>30.016567900000002</v>
      </c>
      <c r="F376" s="227">
        <v>4.4217055804809946E-2</v>
      </c>
      <c r="G376" s="227">
        <v>3.843314552643425E-7</v>
      </c>
    </row>
    <row r="377" spans="2:7" hidden="1">
      <c r="B377" s="31" t="s">
        <v>752</v>
      </c>
      <c r="C377" s="121">
        <v>15.56</v>
      </c>
      <c r="D377" s="121">
        <v>1.2187885000000001</v>
      </c>
      <c r="E377" s="121">
        <v>14.3412115</v>
      </c>
      <c r="F377" s="227">
        <v>7.8328309768637583E-2</v>
      </c>
      <c r="G377" s="227">
        <v>3.3732047197946625E-7</v>
      </c>
    </row>
    <row r="378" spans="2:7" hidden="1">
      <c r="B378" s="31" t="s">
        <v>751</v>
      </c>
      <c r="C378" s="121">
        <v>18.744167000000001</v>
      </c>
      <c r="D378" s="121">
        <v>1.1277095400000001</v>
      </c>
      <c r="E378" s="121">
        <v>17.616457459999999</v>
      </c>
      <c r="F378" s="227">
        <v>6.016322517826489E-2</v>
      </c>
      <c r="G378" s="227">
        <v>3.1211281882668469E-7</v>
      </c>
    </row>
    <row r="379" spans="2:7" hidden="1">
      <c r="B379" s="31" t="s">
        <v>750</v>
      </c>
      <c r="C379" s="121">
        <v>21.88138</v>
      </c>
      <c r="D379" s="121">
        <v>1.11770602</v>
      </c>
      <c r="E379" s="121">
        <v>20.76367398</v>
      </c>
      <c r="F379" s="227">
        <v>5.1080234427627547E-2</v>
      </c>
      <c r="G379" s="227">
        <v>3.093441743179319E-7</v>
      </c>
    </row>
    <row r="380" spans="2:7" hidden="1">
      <c r="B380" s="31" t="s">
        <v>749</v>
      </c>
      <c r="C380" s="121">
        <v>0</v>
      </c>
      <c r="D380" s="121">
        <v>0.83197661000000001</v>
      </c>
      <c r="E380" s="121">
        <v>-0.83197661000000001</v>
      </c>
      <c r="F380" s="227" t="s">
        <v>529</v>
      </c>
      <c r="G380" s="227">
        <v>2.3026369444827904E-7</v>
      </c>
    </row>
    <row r="381" spans="2:7" hidden="1">
      <c r="B381" s="31" t="s">
        <v>748</v>
      </c>
      <c r="C381" s="121">
        <v>0</v>
      </c>
      <c r="D381" s="121">
        <v>0.81729898999999995</v>
      </c>
      <c r="E381" s="121">
        <v>-0.81729898999999995</v>
      </c>
      <c r="F381" s="227" t="s">
        <v>529</v>
      </c>
      <c r="G381" s="227">
        <v>2.2620141316983304E-7</v>
      </c>
    </row>
    <row r="382" spans="2:7" hidden="1">
      <c r="B382" s="31" t="s">
        <v>747</v>
      </c>
      <c r="C382" s="121">
        <v>10.8</v>
      </c>
      <c r="D382" s="121">
        <v>0.64707212999999997</v>
      </c>
      <c r="E382" s="121">
        <v>10.152927870000001</v>
      </c>
      <c r="F382" s="227">
        <v>5.9914086111111042E-2</v>
      </c>
      <c r="G382" s="227">
        <v>1.7908823089187215E-7</v>
      </c>
    </row>
    <row r="383" spans="2:7" hidden="1">
      <c r="B383" s="31" t="s">
        <v>746</v>
      </c>
      <c r="C383" s="121">
        <v>0</v>
      </c>
      <c r="D383" s="121">
        <v>0.42533866999999997</v>
      </c>
      <c r="E383" s="121">
        <v>-0.42533866999999997</v>
      </c>
      <c r="F383" s="227" t="s">
        <v>529</v>
      </c>
      <c r="G383" s="227">
        <v>1.1771971996414344E-7</v>
      </c>
    </row>
    <row r="384" spans="2:7" hidden="1">
      <c r="B384" s="31" t="s">
        <v>745</v>
      </c>
      <c r="C384" s="121">
        <v>15.56</v>
      </c>
      <c r="D384" s="121">
        <v>0.38610192999999998</v>
      </c>
      <c r="E384" s="121">
        <v>15.17389807</v>
      </c>
      <c r="F384" s="227">
        <v>2.4813748714653028E-2</v>
      </c>
      <c r="G384" s="227">
        <v>1.0686028401136279E-7</v>
      </c>
    </row>
    <row r="385" spans="2:7" hidden="1">
      <c r="B385" s="31" t="s">
        <v>744</v>
      </c>
      <c r="C385" s="121">
        <v>2.3028040000000001</v>
      </c>
      <c r="D385" s="121">
        <v>5.0813199999999994E-3</v>
      </c>
      <c r="E385" s="121">
        <v>2.2977226800000001</v>
      </c>
      <c r="F385" s="227">
        <v>2.2065794570444996E-3</v>
      </c>
      <c r="G385" s="227">
        <v>1.4063418391941679E-9</v>
      </c>
    </row>
    <row r="386" spans="2:7" hidden="1">
      <c r="B386" s="31" t="s">
        <v>743</v>
      </c>
      <c r="C386" s="121">
        <v>2.5533730000000001</v>
      </c>
      <c r="D386" s="121">
        <v>2.0249999999999999E-3</v>
      </c>
      <c r="E386" s="121">
        <v>2.5513479999999999</v>
      </c>
      <c r="F386" s="227">
        <v>7.930686194301817E-4</v>
      </c>
      <c r="G386" s="227">
        <v>5.6045323348425026E-10</v>
      </c>
    </row>
    <row r="387" spans="2:7" hidden="1">
      <c r="B387" s="31" t="s">
        <v>742</v>
      </c>
      <c r="C387" s="121">
        <v>10</v>
      </c>
      <c r="D387" s="121">
        <v>0</v>
      </c>
      <c r="E387" s="121">
        <v>10</v>
      </c>
      <c r="F387" s="227">
        <v>0</v>
      </c>
      <c r="G387" s="227">
        <v>0</v>
      </c>
    </row>
    <row r="388" spans="2:7" hidden="1">
      <c r="B388" s="31" t="s">
        <v>741</v>
      </c>
      <c r="C388" s="121">
        <v>184</v>
      </c>
      <c r="D388" s="121">
        <v>0</v>
      </c>
      <c r="E388" s="121">
        <v>184</v>
      </c>
      <c r="F388" s="227">
        <v>0</v>
      </c>
      <c r="G388" s="227">
        <v>0</v>
      </c>
    </row>
    <row r="389" spans="2:7" hidden="1">
      <c r="B389" s="31" t="s">
        <v>740</v>
      </c>
      <c r="C389" s="121">
        <v>9.7441669999999991</v>
      </c>
      <c r="D389" s="121">
        <v>0</v>
      </c>
      <c r="E389" s="121">
        <v>9.7441669999999991</v>
      </c>
      <c r="F389" s="227">
        <v>0</v>
      </c>
      <c r="G389" s="227">
        <v>0</v>
      </c>
    </row>
    <row r="390" spans="2:7" hidden="1">
      <c r="B390" s="31" t="s">
        <v>739</v>
      </c>
      <c r="C390" s="121">
        <v>12.6</v>
      </c>
      <c r="D390" s="121">
        <v>0</v>
      </c>
      <c r="E390" s="121">
        <v>12.6</v>
      </c>
      <c r="F390" s="227">
        <v>0</v>
      </c>
      <c r="G390" s="227">
        <v>0</v>
      </c>
    </row>
    <row r="391" spans="2:7" hidden="1">
      <c r="B391" s="31" t="s">
        <v>738</v>
      </c>
      <c r="C391" s="121">
        <v>9.7441669999999991</v>
      </c>
      <c r="D391" s="121">
        <v>0</v>
      </c>
      <c r="E391" s="121">
        <v>9.7441669999999991</v>
      </c>
      <c r="F391" s="227">
        <v>0</v>
      </c>
      <c r="G391" s="227">
        <v>0</v>
      </c>
    </row>
    <row r="392" spans="2:7" hidden="1">
      <c r="B392" s="31" t="s">
        <v>737</v>
      </c>
      <c r="C392" s="121">
        <v>9.7441669999999991</v>
      </c>
      <c r="D392" s="121">
        <v>0</v>
      </c>
      <c r="E392" s="121">
        <v>9.7441669999999991</v>
      </c>
      <c r="F392" s="227">
        <v>0</v>
      </c>
      <c r="G392" s="227">
        <v>0</v>
      </c>
    </row>
    <row r="393" spans="2:7" hidden="1">
      <c r="B393" s="31" t="s">
        <v>736</v>
      </c>
      <c r="C393" s="121">
        <v>105.99999800000001</v>
      </c>
      <c r="D393" s="121">
        <v>0</v>
      </c>
      <c r="E393" s="121">
        <v>105.99999800000001</v>
      </c>
      <c r="F393" s="227">
        <v>0</v>
      </c>
      <c r="G393" s="227">
        <v>0</v>
      </c>
    </row>
    <row r="394" spans="2:7" hidden="1">
      <c r="B394" s="31" t="s">
        <v>735</v>
      </c>
      <c r="C394" s="121">
        <v>180</v>
      </c>
      <c r="D394" s="121">
        <v>0</v>
      </c>
      <c r="E394" s="121">
        <v>180</v>
      </c>
      <c r="F394" s="227">
        <v>0</v>
      </c>
      <c r="G394" s="227">
        <v>0</v>
      </c>
    </row>
    <row r="395" spans="2:7" hidden="1">
      <c r="B395" s="31" t="s">
        <v>734</v>
      </c>
      <c r="C395" s="121">
        <v>12.6</v>
      </c>
      <c r="D395" s="121">
        <v>0</v>
      </c>
      <c r="E395" s="121">
        <v>12.6</v>
      </c>
      <c r="F395" s="227">
        <v>0</v>
      </c>
      <c r="G395" s="227">
        <v>0</v>
      </c>
    </row>
    <row r="396" spans="2:7" hidden="1">
      <c r="B396" s="31" t="s">
        <v>733</v>
      </c>
      <c r="C396" s="121">
        <v>38</v>
      </c>
      <c r="D396" s="121">
        <v>0</v>
      </c>
      <c r="E396" s="121">
        <v>38</v>
      </c>
      <c r="F396" s="227">
        <v>0</v>
      </c>
      <c r="G396" s="227">
        <v>0</v>
      </c>
    </row>
    <row r="397" spans="2:7" hidden="1">
      <c r="B397" s="31" t="s">
        <v>732</v>
      </c>
      <c r="C397" s="121">
        <v>10</v>
      </c>
      <c r="D397" s="121">
        <v>0</v>
      </c>
      <c r="E397" s="121">
        <v>10</v>
      </c>
      <c r="F397" s="227">
        <v>0</v>
      </c>
      <c r="G397" s="227">
        <v>0</v>
      </c>
    </row>
    <row r="398" spans="2:7" hidden="1">
      <c r="B398" s="31" t="s">
        <v>731</v>
      </c>
      <c r="C398" s="121">
        <v>9.7441669999999991</v>
      </c>
      <c r="D398" s="121">
        <v>0</v>
      </c>
      <c r="E398" s="121">
        <v>9.7441669999999991</v>
      </c>
      <c r="F398" s="227">
        <v>0</v>
      </c>
      <c r="G398" s="227">
        <v>0</v>
      </c>
    </row>
    <row r="399" spans="2:7" hidden="1">
      <c r="B399" s="31" t="s">
        <v>730</v>
      </c>
      <c r="C399" s="121">
        <v>184</v>
      </c>
      <c r="D399" s="121">
        <v>0</v>
      </c>
      <c r="E399" s="121">
        <v>184</v>
      </c>
      <c r="F399" s="227">
        <v>0</v>
      </c>
      <c r="G399" s="227">
        <v>0</v>
      </c>
    </row>
    <row r="400" spans="2:7" hidden="1">
      <c r="B400" s="31" t="s">
        <v>729</v>
      </c>
      <c r="C400" s="121">
        <v>10.8</v>
      </c>
      <c r="D400" s="121">
        <v>0</v>
      </c>
      <c r="E400" s="121">
        <v>10.8</v>
      </c>
      <c r="F400" s="227">
        <v>0</v>
      </c>
      <c r="G400" s="227">
        <v>0</v>
      </c>
    </row>
    <row r="401" spans="2:7" hidden="1">
      <c r="B401" s="31" t="s">
        <v>728</v>
      </c>
      <c r="C401" s="121">
        <v>29.232500999999999</v>
      </c>
      <c r="D401" s="121">
        <v>0</v>
      </c>
      <c r="E401" s="121">
        <v>29.232500999999999</v>
      </c>
      <c r="F401" s="227">
        <v>0</v>
      </c>
      <c r="G401" s="227">
        <v>0</v>
      </c>
    </row>
    <row r="402" spans="2:7" hidden="1">
      <c r="B402" s="31" t="s">
        <v>727</v>
      </c>
      <c r="C402" s="121">
        <v>150</v>
      </c>
      <c r="D402" s="121">
        <v>0</v>
      </c>
      <c r="E402" s="121">
        <v>150</v>
      </c>
      <c r="F402" s="227">
        <v>0</v>
      </c>
      <c r="G402" s="227">
        <v>0</v>
      </c>
    </row>
    <row r="403" spans="2:7" hidden="1">
      <c r="B403" s="31" t="s">
        <v>726</v>
      </c>
      <c r="C403" s="121">
        <v>11.193641</v>
      </c>
      <c r="D403" s="121">
        <v>0</v>
      </c>
      <c r="E403" s="121">
        <v>11.193641</v>
      </c>
      <c r="F403" s="227">
        <v>0</v>
      </c>
      <c r="G403" s="227">
        <v>0</v>
      </c>
    </row>
    <row r="404" spans="2:7" hidden="1">
      <c r="B404" s="31" t="s">
        <v>725</v>
      </c>
      <c r="C404" s="121">
        <v>100</v>
      </c>
      <c r="D404" s="121">
        <v>0</v>
      </c>
      <c r="E404" s="121">
        <v>100</v>
      </c>
      <c r="F404" s="227">
        <v>0</v>
      </c>
      <c r="G404" s="227">
        <v>0</v>
      </c>
    </row>
    <row r="405" spans="2:7" hidden="1">
      <c r="B405" s="31" t="s">
        <v>724</v>
      </c>
      <c r="C405" s="121">
        <v>50</v>
      </c>
      <c r="D405" s="121">
        <v>0</v>
      </c>
      <c r="E405" s="121">
        <v>50</v>
      </c>
      <c r="F405" s="227">
        <v>0</v>
      </c>
      <c r="G405" s="227">
        <v>0</v>
      </c>
    </row>
    <row r="406" spans="2:7" hidden="1">
      <c r="B406" s="31" t="s">
        <v>723</v>
      </c>
      <c r="C406" s="121">
        <v>10.8</v>
      </c>
      <c r="D406" s="121">
        <v>0</v>
      </c>
      <c r="E406" s="121">
        <v>10.8</v>
      </c>
      <c r="F406" s="227">
        <v>0</v>
      </c>
      <c r="G406" s="227">
        <v>0</v>
      </c>
    </row>
    <row r="407" spans="2:7" hidden="1">
      <c r="B407" s="31" t="s">
        <v>722</v>
      </c>
      <c r="C407" s="121">
        <v>16.215446</v>
      </c>
      <c r="D407" s="121">
        <v>0</v>
      </c>
      <c r="E407" s="121">
        <v>16.215446</v>
      </c>
      <c r="F407" s="227">
        <v>0</v>
      </c>
      <c r="G407" s="227">
        <v>0</v>
      </c>
    </row>
    <row r="408" spans="2:7" hidden="1">
      <c r="B408" s="31" t="s">
        <v>721</v>
      </c>
      <c r="C408" s="121">
        <v>12.6</v>
      </c>
      <c r="D408" s="121">
        <v>0</v>
      </c>
      <c r="E408" s="121">
        <v>12.6</v>
      </c>
      <c r="F408" s="227">
        <v>0</v>
      </c>
      <c r="G408" s="227">
        <v>0</v>
      </c>
    </row>
    <row r="409" spans="2:7" hidden="1">
      <c r="B409" s="31" t="s">
        <v>720</v>
      </c>
      <c r="C409" s="121">
        <v>2.7702249999999999</v>
      </c>
      <c r="D409" s="121">
        <v>0</v>
      </c>
      <c r="E409" s="121">
        <v>2.7702249999999999</v>
      </c>
      <c r="F409" s="227">
        <v>0</v>
      </c>
      <c r="G409" s="227">
        <v>0</v>
      </c>
    </row>
    <row r="410" spans="2:7" hidden="1">
      <c r="B410" s="31" t="s">
        <v>719</v>
      </c>
      <c r="C410" s="121">
        <v>15.56</v>
      </c>
      <c r="D410" s="121">
        <v>0</v>
      </c>
      <c r="E410" s="121">
        <v>15.56</v>
      </c>
      <c r="F410" s="227">
        <v>0</v>
      </c>
      <c r="G410" s="227">
        <v>0</v>
      </c>
    </row>
    <row r="411" spans="2:7" hidden="1">
      <c r="B411" s="31" t="s">
        <v>718</v>
      </c>
      <c r="C411" s="121">
        <v>9</v>
      </c>
      <c r="D411" s="121">
        <v>0</v>
      </c>
      <c r="E411" s="121">
        <v>9</v>
      </c>
      <c r="F411" s="227">
        <v>0</v>
      </c>
      <c r="G411" s="227">
        <v>0</v>
      </c>
    </row>
    <row r="412" spans="2:7" hidden="1">
      <c r="B412" s="31" t="s">
        <v>717</v>
      </c>
      <c r="C412" s="121">
        <v>10.449474</v>
      </c>
      <c r="D412" s="121">
        <v>0</v>
      </c>
      <c r="E412" s="121">
        <v>10.449474</v>
      </c>
      <c r="F412" s="227">
        <v>0</v>
      </c>
      <c r="G412" s="227">
        <v>0</v>
      </c>
    </row>
    <row r="413" spans="2:7" hidden="1">
      <c r="B413" s="31" t="s">
        <v>716</v>
      </c>
      <c r="C413" s="121">
        <v>15.819926000000001</v>
      </c>
      <c r="D413" s="121">
        <v>0</v>
      </c>
      <c r="E413" s="121">
        <v>15.819926000000001</v>
      </c>
      <c r="F413" s="227">
        <v>0</v>
      </c>
      <c r="G413" s="227">
        <v>0</v>
      </c>
    </row>
    <row r="414" spans="2:7" hidden="1">
      <c r="B414" s="31" t="s">
        <v>715</v>
      </c>
      <c r="C414" s="121">
        <v>20.244909</v>
      </c>
      <c r="D414" s="121">
        <v>0</v>
      </c>
      <c r="E414" s="121">
        <v>20.244909</v>
      </c>
      <c r="F414" s="227">
        <v>0</v>
      </c>
      <c r="G414" s="227">
        <v>0</v>
      </c>
    </row>
    <row r="415" spans="2:7" hidden="1">
      <c r="B415" s="31" t="s">
        <v>714</v>
      </c>
      <c r="C415" s="121">
        <v>10.8</v>
      </c>
      <c r="D415" s="121">
        <v>0</v>
      </c>
      <c r="E415" s="121">
        <v>10.8</v>
      </c>
      <c r="F415" s="227">
        <v>0</v>
      </c>
      <c r="G415" s="227">
        <v>0</v>
      </c>
    </row>
    <row r="416" spans="2:7" hidden="1">
      <c r="B416" s="31" t="s">
        <v>713</v>
      </c>
      <c r="C416" s="121">
        <v>9.7441669999999991</v>
      </c>
      <c r="D416" s="121">
        <v>0</v>
      </c>
      <c r="E416" s="121">
        <v>9.7441669999999991</v>
      </c>
      <c r="F416" s="227">
        <v>0</v>
      </c>
      <c r="G416" s="227">
        <v>0</v>
      </c>
    </row>
    <row r="417" spans="2:7" hidden="1">
      <c r="B417" s="31" t="s">
        <v>712</v>
      </c>
      <c r="C417" s="121">
        <v>7.7463990000000003</v>
      </c>
      <c r="D417" s="121">
        <v>0</v>
      </c>
      <c r="E417" s="121">
        <v>7.7463990000000003</v>
      </c>
      <c r="F417" s="227">
        <v>0</v>
      </c>
      <c r="G417" s="227">
        <v>0</v>
      </c>
    </row>
    <row r="418" spans="2:7" hidden="1">
      <c r="B418" s="31" t="s">
        <v>711</v>
      </c>
      <c r="C418" s="121">
        <v>552</v>
      </c>
      <c r="D418" s="121">
        <v>0</v>
      </c>
      <c r="E418" s="121">
        <v>552</v>
      </c>
      <c r="F418" s="227">
        <v>0</v>
      </c>
      <c r="G418" s="227">
        <v>0</v>
      </c>
    </row>
    <row r="419" spans="2:7" hidden="1">
      <c r="B419" s="31" t="s">
        <v>710</v>
      </c>
      <c r="C419" s="121">
        <v>9.7441669999999991</v>
      </c>
      <c r="D419" s="121">
        <v>0</v>
      </c>
      <c r="E419" s="121">
        <v>9.7441669999999991</v>
      </c>
      <c r="F419" s="227">
        <v>0</v>
      </c>
      <c r="G419" s="227">
        <v>0</v>
      </c>
    </row>
    <row r="420" spans="2:7" hidden="1">
      <c r="B420" s="31" t="s">
        <v>709</v>
      </c>
      <c r="C420" s="121">
        <v>276</v>
      </c>
      <c r="D420" s="121">
        <v>0</v>
      </c>
      <c r="E420" s="121">
        <v>276</v>
      </c>
      <c r="F420" s="227">
        <v>0</v>
      </c>
      <c r="G420" s="227">
        <v>0</v>
      </c>
    </row>
    <row r="421" spans="2:7" hidden="1">
      <c r="B421" s="31" t="s">
        <v>708</v>
      </c>
      <c r="C421" s="121">
        <v>9.7441669999999991</v>
      </c>
      <c r="D421" s="121">
        <v>0</v>
      </c>
      <c r="E421" s="121">
        <v>9.7441669999999991</v>
      </c>
      <c r="F421" s="227">
        <v>0</v>
      </c>
      <c r="G421" s="227">
        <v>0</v>
      </c>
    </row>
    <row r="422" spans="2:7" hidden="1">
      <c r="B422" s="31" t="s">
        <v>707</v>
      </c>
      <c r="C422" s="121">
        <v>720.4</v>
      </c>
      <c r="D422" s="121">
        <v>0</v>
      </c>
      <c r="E422" s="121">
        <v>720.4</v>
      </c>
      <c r="F422" s="227">
        <v>0</v>
      </c>
      <c r="G422" s="227">
        <v>0</v>
      </c>
    </row>
    <row r="423" spans="2:7" hidden="1">
      <c r="B423" s="31" t="s">
        <v>706</v>
      </c>
      <c r="C423" s="121">
        <v>231.2</v>
      </c>
      <c r="D423" s="121">
        <v>0</v>
      </c>
      <c r="E423" s="121">
        <v>231.2</v>
      </c>
      <c r="F423" s="227">
        <v>0</v>
      </c>
      <c r="G423" s="227">
        <v>0</v>
      </c>
    </row>
    <row r="424" spans="2:7" hidden="1">
      <c r="B424" s="31" t="s">
        <v>705</v>
      </c>
      <c r="C424" s="121">
        <v>231.2</v>
      </c>
      <c r="D424" s="121">
        <v>0</v>
      </c>
      <c r="E424" s="121">
        <v>231.2</v>
      </c>
      <c r="F424" s="227">
        <v>0</v>
      </c>
      <c r="G424" s="227">
        <v>0</v>
      </c>
    </row>
    <row r="425" spans="2:7" hidden="1">
      <c r="B425" s="31" t="s">
        <v>704</v>
      </c>
      <c r="C425" s="121">
        <v>20.862743999999999</v>
      </c>
      <c r="D425" s="121">
        <v>0</v>
      </c>
      <c r="E425" s="121">
        <v>20.862743999999999</v>
      </c>
      <c r="F425" s="227">
        <v>0</v>
      </c>
      <c r="G425" s="227">
        <v>0</v>
      </c>
    </row>
    <row r="426" spans="2:7" hidden="1">
      <c r="B426" s="31" t="s">
        <v>703</v>
      </c>
      <c r="C426" s="121">
        <v>1</v>
      </c>
      <c r="D426" s="121">
        <v>0</v>
      </c>
      <c r="E426" s="121">
        <v>1</v>
      </c>
      <c r="F426" s="227">
        <v>0</v>
      </c>
      <c r="G426" s="227">
        <v>0</v>
      </c>
    </row>
    <row r="427" spans="2:7" hidden="1">
      <c r="B427" s="31" t="s">
        <v>702</v>
      </c>
      <c r="C427" s="121">
        <v>162.4</v>
      </c>
      <c r="D427" s="121">
        <v>0</v>
      </c>
      <c r="E427" s="121">
        <v>162.4</v>
      </c>
      <c r="F427" s="227">
        <v>0</v>
      </c>
      <c r="G427" s="227">
        <v>0</v>
      </c>
    </row>
    <row r="428" spans="2:7" hidden="1">
      <c r="B428" s="31" t="s">
        <v>701</v>
      </c>
      <c r="C428" s="121">
        <v>194.4</v>
      </c>
      <c r="D428" s="121">
        <v>0</v>
      </c>
      <c r="E428" s="121">
        <v>194.4</v>
      </c>
      <c r="F428" s="227">
        <v>0</v>
      </c>
      <c r="G428" s="227">
        <v>0</v>
      </c>
    </row>
    <row r="429" spans="2:7" hidden="1">
      <c r="B429" s="31" t="s">
        <v>700</v>
      </c>
      <c r="C429" s="121">
        <v>1</v>
      </c>
      <c r="D429" s="121">
        <v>0</v>
      </c>
      <c r="E429" s="121">
        <v>1</v>
      </c>
      <c r="F429" s="227">
        <v>0</v>
      </c>
      <c r="G429" s="227">
        <v>0</v>
      </c>
    </row>
    <row r="430" spans="2:7" hidden="1">
      <c r="B430" s="31" t="s">
        <v>699</v>
      </c>
      <c r="C430" s="121">
        <v>15</v>
      </c>
      <c r="D430" s="121">
        <v>0</v>
      </c>
      <c r="E430" s="121">
        <v>15</v>
      </c>
      <c r="F430" s="227">
        <v>0</v>
      </c>
      <c r="G430" s="227">
        <v>0</v>
      </c>
    </row>
    <row r="431" spans="2:7" hidden="1">
      <c r="B431" s="31" t="s">
        <v>698</v>
      </c>
      <c r="C431" s="121">
        <v>231.2</v>
      </c>
      <c r="D431" s="121">
        <v>0</v>
      </c>
      <c r="E431" s="121">
        <v>231.2</v>
      </c>
      <c r="F431" s="227">
        <v>0</v>
      </c>
      <c r="G431" s="227">
        <v>0</v>
      </c>
    </row>
    <row r="432" spans="2:7" hidden="1">
      <c r="B432" s="31" t="s">
        <v>697</v>
      </c>
      <c r="C432" s="121">
        <v>15.56</v>
      </c>
      <c r="D432" s="121">
        <v>0</v>
      </c>
      <c r="E432" s="121">
        <v>15.56</v>
      </c>
      <c r="F432" s="227">
        <v>0</v>
      </c>
      <c r="G432" s="227">
        <v>0</v>
      </c>
    </row>
    <row r="433" spans="2:7" hidden="1">
      <c r="B433" s="31" t="s">
        <v>696</v>
      </c>
      <c r="C433" s="121">
        <v>35</v>
      </c>
      <c r="D433" s="121">
        <v>0</v>
      </c>
      <c r="E433" s="121">
        <v>35</v>
      </c>
      <c r="F433" s="227">
        <v>0</v>
      </c>
      <c r="G433" s="227">
        <v>0</v>
      </c>
    </row>
    <row r="434" spans="2:7" hidden="1">
      <c r="B434" s="31" t="s">
        <v>695</v>
      </c>
      <c r="C434" s="121">
        <v>50</v>
      </c>
      <c r="D434" s="121">
        <v>0</v>
      </c>
      <c r="E434" s="121">
        <v>50</v>
      </c>
      <c r="F434" s="227">
        <v>0</v>
      </c>
      <c r="G434" s="227">
        <v>0</v>
      </c>
    </row>
    <row r="435" spans="2:7" hidden="1">
      <c r="B435" s="31" t="s">
        <v>694</v>
      </c>
      <c r="C435" s="121">
        <v>268</v>
      </c>
      <c r="D435" s="121">
        <v>0</v>
      </c>
      <c r="E435" s="121">
        <v>268</v>
      </c>
      <c r="F435" s="227">
        <v>0</v>
      </c>
      <c r="G435" s="227">
        <v>0</v>
      </c>
    </row>
    <row r="436" spans="2:7" hidden="1">
      <c r="B436" s="31" t="s">
        <v>693</v>
      </c>
      <c r="C436" s="121">
        <v>7.3807010000000002</v>
      </c>
      <c r="D436" s="121">
        <v>0</v>
      </c>
      <c r="E436" s="121">
        <v>7.3807010000000002</v>
      </c>
      <c r="F436" s="227">
        <v>0</v>
      </c>
      <c r="G436" s="227">
        <v>0</v>
      </c>
    </row>
    <row r="437" spans="2:7" hidden="1">
      <c r="B437" s="31" t="s">
        <v>692</v>
      </c>
      <c r="C437" s="121">
        <v>50</v>
      </c>
      <c r="D437" s="121">
        <v>0</v>
      </c>
      <c r="E437" s="121">
        <v>50</v>
      </c>
      <c r="F437" s="227">
        <v>0</v>
      </c>
      <c r="G437" s="227">
        <v>0</v>
      </c>
    </row>
    <row r="438" spans="2:7" hidden="1">
      <c r="B438" s="31" t="s">
        <v>691</v>
      </c>
      <c r="C438" s="121">
        <v>6.3480619999999996</v>
      </c>
      <c r="D438" s="121">
        <v>0</v>
      </c>
      <c r="E438" s="121">
        <v>6.3480619999999996</v>
      </c>
      <c r="F438" s="227">
        <v>0</v>
      </c>
      <c r="G438" s="227">
        <v>0</v>
      </c>
    </row>
    <row r="439" spans="2:7" hidden="1">
      <c r="B439" s="31" t="s">
        <v>690</v>
      </c>
      <c r="C439" s="121">
        <v>9.0898009999999996</v>
      </c>
      <c r="D439" s="121">
        <v>0</v>
      </c>
      <c r="E439" s="121">
        <v>9.0898009999999996</v>
      </c>
      <c r="F439" s="227">
        <v>0</v>
      </c>
      <c r="G439" s="227">
        <v>0</v>
      </c>
    </row>
    <row r="440" spans="2:7" hidden="1">
      <c r="B440" s="31" t="s">
        <v>689</v>
      </c>
      <c r="C440" s="121">
        <v>0</v>
      </c>
      <c r="D440" s="121">
        <v>0</v>
      </c>
      <c r="E440" s="121">
        <v>0</v>
      </c>
      <c r="F440" s="227" t="s">
        <v>529</v>
      </c>
      <c r="G440" s="227">
        <v>0</v>
      </c>
    </row>
    <row r="441" spans="2:7" hidden="1">
      <c r="B441" s="31" t="s">
        <v>688</v>
      </c>
      <c r="C441" s="121">
        <v>77.899299999999997</v>
      </c>
      <c r="D441" s="121">
        <v>0</v>
      </c>
      <c r="E441" s="121">
        <v>77.899299999999997</v>
      </c>
      <c r="F441" s="227">
        <v>0</v>
      </c>
      <c r="G441" s="227">
        <v>0</v>
      </c>
    </row>
    <row r="442" spans="2:7" hidden="1">
      <c r="B442" s="31" t="s">
        <v>687</v>
      </c>
      <c r="C442" s="121">
        <v>0</v>
      </c>
      <c r="D442" s="121">
        <v>0</v>
      </c>
      <c r="E442" s="121">
        <v>0</v>
      </c>
      <c r="F442" s="227" t="s">
        <v>529</v>
      </c>
      <c r="G442" s="227">
        <v>0</v>
      </c>
    </row>
    <row r="443" spans="2:7" hidden="1">
      <c r="B443" s="31" t="s">
        <v>686</v>
      </c>
      <c r="C443" s="121">
        <v>1</v>
      </c>
      <c r="D443" s="121">
        <v>0</v>
      </c>
      <c r="E443" s="121">
        <v>1</v>
      </c>
      <c r="F443" s="227">
        <v>0</v>
      </c>
      <c r="G443" s="227">
        <v>0</v>
      </c>
    </row>
    <row r="444" spans="2:7" hidden="1">
      <c r="B444" s="31" t="s">
        <v>685</v>
      </c>
      <c r="C444" s="121">
        <v>0</v>
      </c>
      <c r="D444" s="121">
        <v>0</v>
      </c>
      <c r="E444" s="121">
        <v>0</v>
      </c>
      <c r="F444" s="227" t="s">
        <v>529</v>
      </c>
      <c r="G444" s="227">
        <v>0</v>
      </c>
    </row>
    <row r="445" spans="2:7" hidden="1">
      <c r="B445" s="31" t="s">
        <v>684</v>
      </c>
      <c r="C445" s="121">
        <v>130</v>
      </c>
      <c r="D445" s="121">
        <v>0</v>
      </c>
      <c r="E445" s="121">
        <v>130</v>
      </c>
      <c r="F445" s="227">
        <v>0</v>
      </c>
      <c r="G445" s="227">
        <v>0</v>
      </c>
    </row>
    <row r="446" spans="2:7" hidden="1">
      <c r="B446" s="31" t="s">
        <v>683</v>
      </c>
      <c r="C446" s="121">
        <v>0</v>
      </c>
      <c r="D446" s="121">
        <v>0</v>
      </c>
      <c r="E446" s="121">
        <v>0</v>
      </c>
      <c r="F446" s="227" t="s">
        <v>529</v>
      </c>
      <c r="G446" s="227">
        <v>0</v>
      </c>
    </row>
    <row r="447" spans="2:7" hidden="1">
      <c r="B447" s="31" t="s">
        <v>682</v>
      </c>
      <c r="C447" s="121">
        <v>0</v>
      </c>
      <c r="D447" s="121">
        <v>0</v>
      </c>
      <c r="E447" s="121">
        <v>0</v>
      </c>
      <c r="F447" s="227" t="s">
        <v>529</v>
      </c>
      <c r="G447" s="227">
        <v>0</v>
      </c>
    </row>
    <row r="448" spans="2:7" hidden="1">
      <c r="B448" s="31" t="s">
        <v>681</v>
      </c>
      <c r="C448" s="121">
        <v>6.0750000000000002</v>
      </c>
      <c r="D448" s="121">
        <v>0</v>
      </c>
      <c r="E448" s="121">
        <v>6.0750000000000002</v>
      </c>
      <c r="F448" s="227">
        <v>0</v>
      </c>
      <c r="G448" s="227">
        <v>0</v>
      </c>
    </row>
    <row r="449" spans="2:7" hidden="1">
      <c r="B449" s="31" t="s">
        <v>680</v>
      </c>
      <c r="C449" s="121">
        <v>0</v>
      </c>
      <c r="D449" s="121">
        <v>0</v>
      </c>
      <c r="E449" s="121">
        <v>0</v>
      </c>
      <c r="F449" s="227" t="s">
        <v>529</v>
      </c>
      <c r="G449" s="227">
        <v>0</v>
      </c>
    </row>
    <row r="450" spans="2:7" hidden="1">
      <c r="B450" s="31" t="s">
        <v>679</v>
      </c>
      <c r="C450" s="121">
        <v>7.4989679999999996</v>
      </c>
      <c r="D450" s="121">
        <v>0</v>
      </c>
      <c r="E450" s="121">
        <v>7.4989679999999996</v>
      </c>
      <c r="F450" s="227">
        <v>0</v>
      </c>
      <c r="G450" s="227">
        <v>0</v>
      </c>
    </row>
    <row r="451" spans="2:7" hidden="1">
      <c r="B451" s="31" t="s">
        <v>678</v>
      </c>
      <c r="C451" s="121">
        <v>0</v>
      </c>
      <c r="D451" s="121">
        <v>0</v>
      </c>
      <c r="E451" s="121">
        <v>0</v>
      </c>
      <c r="F451" s="227" t="s">
        <v>529</v>
      </c>
      <c r="G451" s="227">
        <v>0</v>
      </c>
    </row>
    <row r="452" spans="2:7" hidden="1">
      <c r="B452" s="31" t="s">
        <v>677</v>
      </c>
      <c r="C452" s="121">
        <v>0</v>
      </c>
      <c r="D452" s="121">
        <v>0</v>
      </c>
      <c r="E452" s="121">
        <v>0</v>
      </c>
      <c r="F452" s="227" t="s">
        <v>529</v>
      </c>
      <c r="G452" s="227">
        <v>0</v>
      </c>
    </row>
    <row r="453" spans="2:7" hidden="1">
      <c r="B453" s="31" t="s">
        <v>676</v>
      </c>
      <c r="C453" s="121">
        <v>1</v>
      </c>
      <c r="D453" s="121">
        <v>0</v>
      </c>
      <c r="E453" s="121">
        <v>1</v>
      </c>
      <c r="F453" s="227">
        <v>0</v>
      </c>
      <c r="G453" s="227">
        <v>0</v>
      </c>
    </row>
    <row r="454" spans="2:7" hidden="1">
      <c r="B454" s="31" t="s">
        <v>675</v>
      </c>
      <c r="C454" s="121">
        <v>0</v>
      </c>
      <c r="D454" s="121">
        <v>0</v>
      </c>
      <c r="E454" s="121">
        <v>0</v>
      </c>
      <c r="F454" s="227" t="s">
        <v>529</v>
      </c>
      <c r="G454" s="227">
        <v>0</v>
      </c>
    </row>
    <row r="455" spans="2:7" hidden="1">
      <c r="B455" s="31" t="s">
        <v>674</v>
      </c>
      <c r="C455" s="121">
        <v>23.011793000000001</v>
      </c>
      <c r="D455" s="121">
        <v>0</v>
      </c>
      <c r="E455" s="121">
        <v>23.011793000000001</v>
      </c>
      <c r="F455" s="227">
        <v>0</v>
      </c>
      <c r="G455" s="227">
        <v>0</v>
      </c>
    </row>
    <row r="456" spans="2:7" hidden="1">
      <c r="B456" s="31" t="s">
        <v>673</v>
      </c>
      <c r="C456" s="121">
        <v>6.9907329999999996</v>
      </c>
      <c r="D456" s="121">
        <v>0</v>
      </c>
      <c r="E456" s="121">
        <v>6.9907329999999996</v>
      </c>
      <c r="F456" s="227">
        <v>0</v>
      </c>
      <c r="G456" s="227">
        <v>0</v>
      </c>
    </row>
    <row r="457" spans="2:7" hidden="1">
      <c r="B457" s="31" t="s">
        <v>672</v>
      </c>
      <c r="C457" s="121">
        <v>17.744221</v>
      </c>
      <c r="D457" s="121">
        <v>0</v>
      </c>
      <c r="E457" s="121">
        <v>17.744221</v>
      </c>
      <c r="F457" s="227">
        <v>0</v>
      </c>
      <c r="G457" s="227">
        <v>0</v>
      </c>
    </row>
    <row r="458" spans="2:7" hidden="1">
      <c r="B458" s="31" t="s">
        <v>671</v>
      </c>
      <c r="C458" s="121">
        <v>2.7702249999999999</v>
      </c>
      <c r="D458" s="121">
        <v>0</v>
      </c>
      <c r="E458" s="121">
        <v>2.7702249999999999</v>
      </c>
      <c r="F458" s="227">
        <v>0</v>
      </c>
      <c r="G458" s="227">
        <v>0</v>
      </c>
    </row>
    <row r="459" spans="2:7" hidden="1">
      <c r="B459" s="31" t="s">
        <v>670</v>
      </c>
      <c r="C459" s="121">
        <v>17.744221</v>
      </c>
      <c r="D459" s="121">
        <v>0</v>
      </c>
      <c r="E459" s="121">
        <v>17.744221</v>
      </c>
      <c r="F459" s="227">
        <v>0</v>
      </c>
      <c r="G459" s="227">
        <v>0</v>
      </c>
    </row>
    <row r="460" spans="2:7" hidden="1">
      <c r="B460" s="31" t="s">
        <v>669</v>
      </c>
      <c r="C460" s="121">
        <v>9.7247369999999993</v>
      </c>
      <c r="D460" s="121">
        <v>0</v>
      </c>
      <c r="E460" s="121">
        <v>9.7247369999999993</v>
      </c>
      <c r="F460" s="227">
        <v>0</v>
      </c>
      <c r="G460" s="227">
        <v>0</v>
      </c>
    </row>
    <row r="461" spans="2:7" hidden="1">
      <c r="B461" s="31" t="s">
        <v>668</v>
      </c>
      <c r="C461" s="121">
        <v>4.3247369999999998</v>
      </c>
      <c r="D461" s="121">
        <v>0</v>
      </c>
      <c r="E461" s="121">
        <v>4.3247369999999998</v>
      </c>
      <c r="F461" s="227">
        <v>0</v>
      </c>
      <c r="G461" s="227">
        <v>0</v>
      </c>
    </row>
    <row r="462" spans="2:7" hidden="1">
      <c r="B462" s="31" t="s">
        <v>667</v>
      </c>
      <c r="C462" s="121">
        <v>110</v>
      </c>
      <c r="D462" s="121">
        <v>0</v>
      </c>
      <c r="E462" s="121">
        <v>110</v>
      </c>
      <c r="F462" s="227">
        <v>0</v>
      </c>
      <c r="G462" s="227">
        <v>0</v>
      </c>
    </row>
    <row r="463" spans="2:7" hidden="1">
      <c r="B463" s="31" t="s">
        <v>666</v>
      </c>
      <c r="C463" s="121">
        <v>21.646089</v>
      </c>
      <c r="D463" s="121">
        <v>0</v>
      </c>
      <c r="E463" s="121">
        <v>21.646089</v>
      </c>
      <c r="F463" s="227">
        <v>0</v>
      </c>
      <c r="G463" s="227">
        <v>0</v>
      </c>
    </row>
    <row r="464" spans="2:7" hidden="1">
      <c r="B464" s="31" t="s">
        <v>665</v>
      </c>
      <c r="C464" s="121">
        <v>5.6699909999999996</v>
      </c>
      <c r="D464" s="121">
        <v>0</v>
      </c>
      <c r="E464" s="121">
        <v>5.6699909999999996</v>
      </c>
      <c r="F464" s="227">
        <v>0</v>
      </c>
      <c r="G464" s="227">
        <v>0</v>
      </c>
    </row>
    <row r="465" spans="2:7" hidden="1">
      <c r="B465" s="31" t="s">
        <v>664</v>
      </c>
      <c r="C465" s="121">
        <v>50</v>
      </c>
      <c r="D465" s="121">
        <v>0</v>
      </c>
      <c r="E465" s="121">
        <v>50</v>
      </c>
      <c r="F465" s="227">
        <v>0</v>
      </c>
      <c r="G465" s="227">
        <v>0</v>
      </c>
    </row>
    <row r="466" spans="2:7" hidden="1">
      <c r="B466" s="31" t="s">
        <v>663</v>
      </c>
      <c r="C466" s="121">
        <v>2.7702249999999999</v>
      </c>
      <c r="D466" s="121">
        <v>0</v>
      </c>
      <c r="E466" s="121">
        <v>2.7702249999999999</v>
      </c>
      <c r="F466" s="227">
        <v>0</v>
      </c>
      <c r="G466" s="227">
        <v>0</v>
      </c>
    </row>
    <row r="467" spans="2:7" hidden="1">
      <c r="B467" s="31" t="s">
        <v>662</v>
      </c>
      <c r="C467" s="121">
        <v>21.646089</v>
      </c>
      <c r="D467" s="121">
        <v>0</v>
      </c>
      <c r="E467" s="121">
        <v>21.646089</v>
      </c>
      <c r="F467" s="227">
        <v>0</v>
      </c>
      <c r="G467" s="227">
        <v>0</v>
      </c>
    </row>
    <row r="468" spans="2:7" hidden="1">
      <c r="B468" s="31" t="s">
        <v>661</v>
      </c>
      <c r="C468" s="121">
        <v>35</v>
      </c>
      <c r="D468" s="121">
        <v>0</v>
      </c>
      <c r="E468" s="121">
        <v>35</v>
      </c>
      <c r="F468" s="227">
        <v>0</v>
      </c>
      <c r="G468" s="227">
        <v>0</v>
      </c>
    </row>
    <row r="469" spans="2:7" hidden="1">
      <c r="B469" s="31" t="s">
        <v>660</v>
      </c>
      <c r="C469" s="121">
        <v>9.6328239999999994</v>
      </c>
      <c r="D469" s="121">
        <v>0</v>
      </c>
      <c r="E469" s="121">
        <v>9.6328239999999994</v>
      </c>
      <c r="F469" s="227">
        <v>0</v>
      </c>
      <c r="G469" s="227">
        <v>0</v>
      </c>
    </row>
    <row r="470" spans="2:7" hidden="1">
      <c r="B470" s="31" t="s">
        <v>659</v>
      </c>
      <c r="C470" s="121">
        <v>7.9197850000000001</v>
      </c>
      <c r="D470" s="121">
        <v>0</v>
      </c>
      <c r="E470" s="121">
        <v>7.9197850000000001</v>
      </c>
      <c r="F470" s="227">
        <v>0</v>
      </c>
      <c r="G470" s="227">
        <v>0</v>
      </c>
    </row>
    <row r="471" spans="2:7" hidden="1">
      <c r="B471" s="31" t="s">
        <v>658</v>
      </c>
      <c r="C471" s="121">
        <v>4.3247369999999998</v>
      </c>
      <c r="D471" s="121">
        <v>0</v>
      </c>
      <c r="E471" s="121">
        <v>4.3247369999999998</v>
      </c>
      <c r="F471" s="227">
        <v>0</v>
      </c>
      <c r="G471" s="227">
        <v>0</v>
      </c>
    </row>
    <row r="472" spans="2:7" hidden="1">
      <c r="B472" s="31" t="s">
        <v>657</v>
      </c>
      <c r="C472" s="121">
        <v>7.8</v>
      </c>
      <c r="D472" s="121">
        <v>0</v>
      </c>
      <c r="E472" s="121">
        <v>7.8</v>
      </c>
      <c r="F472" s="227">
        <v>0</v>
      </c>
      <c r="G472" s="227">
        <v>0</v>
      </c>
    </row>
    <row r="473" spans="2:7" hidden="1">
      <c r="B473" s="31" t="s">
        <v>656</v>
      </c>
      <c r="C473" s="121">
        <v>4.3247369999999998</v>
      </c>
      <c r="D473" s="121">
        <v>0</v>
      </c>
      <c r="E473" s="121">
        <v>4.3247369999999998</v>
      </c>
      <c r="F473" s="227">
        <v>0</v>
      </c>
      <c r="G473" s="227">
        <v>0</v>
      </c>
    </row>
    <row r="474" spans="2:7" hidden="1">
      <c r="B474" s="31" t="s">
        <v>655</v>
      </c>
      <c r="C474" s="121">
        <v>6.0750000000000002</v>
      </c>
      <c r="D474" s="121">
        <v>0</v>
      </c>
      <c r="E474" s="121">
        <v>6.0750000000000002</v>
      </c>
      <c r="F474" s="227">
        <v>0</v>
      </c>
      <c r="G474" s="227">
        <v>0</v>
      </c>
    </row>
    <row r="475" spans="2:7" hidden="1">
      <c r="B475" s="31" t="s">
        <v>654</v>
      </c>
      <c r="C475" s="121">
        <v>9.7247369999999993</v>
      </c>
      <c r="D475" s="121">
        <v>0</v>
      </c>
      <c r="E475" s="121">
        <v>9.7247369999999993</v>
      </c>
      <c r="F475" s="227">
        <v>0</v>
      </c>
      <c r="G475" s="227">
        <v>0</v>
      </c>
    </row>
    <row r="476" spans="2:7" hidden="1">
      <c r="B476" s="31" t="s">
        <v>653</v>
      </c>
      <c r="C476" s="121">
        <v>2.7702249999999999</v>
      </c>
      <c r="D476" s="121">
        <v>0</v>
      </c>
      <c r="E476" s="121">
        <v>2.7702249999999999</v>
      </c>
      <c r="F476" s="227">
        <v>0</v>
      </c>
      <c r="G476" s="227">
        <v>0</v>
      </c>
    </row>
    <row r="477" spans="2:7" hidden="1">
      <c r="B477" s="31" t="s">
        <v>652</v>
      </c>
      <c r="C477" s="121">
        <v>4</v>
      </c>
      <c r="D477" s="121">
        <v>0</v>
      </c>
      <c r="E477" s="121">
        <v>4</v>
      </c>
      <c r="F477" s="227">
        <v>0</v>
      </c>
      <c r="G477" s="227">
        <v>0</v>
      </c>
    </row>
    <row r="478" spans="2:7" hidden="1">
      <c r="B478" s="31" t="s">
        <v>651</v>
      </c>
      <c r="C478" s="121">
        <v>7.8</v>
      </c>
      <c r="D478" s="121">
        <v>0</v>
      </c>
      <c r="E478" s="121">
        <v>7.8</v>
      </c>
      <c r="F478" s="227">
        <v>0</v>
      </c>
      <c r="G478" s="227">
        <v>0</v>
      </c>
    </row>
    <row r="479" spans="2:7" hidden="1">
      <c r="B479" s="31" t="s">
        <v>650</v>
      </c>
      <c r="C479" s="121">
        <v>20.347007000000001</v>
      </c>
      <c r="D479" s="121">
        <v>0</v>
      </c>
      <c r="E479" s="121">
        <v>20.347007000000001</v>
      </c>
      <c r="F479" s="227">
        <v>0</v>
      </c>
      <c r="G479" s="227">
        <v>0</v>
      </c>
    </row>
    <row r="480" spans="2:7" hidden="1">
      <c r="B480" s="31" t="s">
        <v>649</v>
      </c>
      <c r="C480" s="121">
        <v>5.5</v>
      </c>
      <c r="D480" s="121">
        <v>0</v>
      </c>
      <c r="E480" s="121">
        <v>5.5</v>
      </c>
      <c r="F480" s="227">
        <v>0</v>
      </c>
      <c r="G480" s="227">
        <v>0</v>
      </c>
    </row>
    <row r="481" spans="2:9" hidden="1">
      <c r="B481" s="31" t="s">
        <v>648</v>
      </c>
      <c r="C481" s="121">
        <v>40</v>
      </c>
      <c r="D481" s="121">
        <v>0</v>
      </c>
      <c r="E481" s="121">
        <v>40</v>
      </c>
      <c r="F481" s="227">
        <v>0</v>
      </c>
      <c r="G481" s="227">
        <v>0</v>
      </c>
    </row>
    <row r="482" spans="2:9" hidden="1">
      <c r="B482" s="31" t="s">
        <v>647</v>
      </c>
      <c r="C482" s="121">
        <v>4.3247369999999998</v>
      </c>
      <c r="D482" s="121">
        <v>0</v>
      </c>
      <c r="E482" s="121">
        <v>4.3247369999999998</v>
      </c>
      <c r="F482" s="227">
        <v>0</v>
      </c>
      <c r="G482" s="227">
        <v>0</v>
      </c>
    </row>
    <row r="483" spans="2:9" hidden="1">
      <c r="B483" s="31" t="s">
        <v>646</v>
      </c>
      <c r="C483" s="121">
        <v>7.8</v>
      </c>
      <c r="D483" s="121">
        <v>0</v>
      </c>
      <c r="E483" s="121">
        <v>7.8</v>
      </c>
      <c r="F483" s="227">
        <v>0</v>
      </c>
      <c r="G483" s="227">
        <v>0</v>
      </c>
    </row>
    <row r="484" spans="2:9" hidden="1">
      <c r="B484" s="31" t="s">
        <v>645</v>
      </c>
      <c r="C484" s="121">
        <v>2.5966999999999998</v>
      </c>
      <c r="D484" s="121">
        <v>0</v>
      </c>
      <c r="E484" s="121">
        <v>2.5966999999999998</v>
      </c>
      <c r="F484" s="227">
        <v>0</v>
      </c>
      <c r="G484" s="227">
        <v>0</v>
      </c>
    </row>
    <row r="485" spans="2:9" hidden="1">
      <c r="B485" s="31" t="s">
        <v>644</v>
      </c>
      <c r="C485" s="121">
        <v>4.3247369999999998</v>
      </c>
      <c r="D485" s="121">
        <v>0</v>
      </c>
      <c r="E485" s="121">
        <v>4.3247369999999998</v>
      </c>
      <c r="F485" s="227">
        <v>0</v>
      </c>
      <c r="G485" s="227">
        <v>0</v>
      </c>
    </row>
    <row r="486" spans="2:9" hidden="1">
      <c r="B486" s="31" t="s">
        <v>643</v>
      </c>
      <c r="C486" s="121">
        <v>9.5881790000000002</v>
      </c>
      <c r="D486" s="121">
        <v>0</v>
      </c>
      <c r="E486" s="121">
        <v>9.5881790000000002</v>
      </c>
      <c r="F486" s="227">
        <v>0</v>
      </c>
      <c r="G486" s="227">
        <v>0</v>
      </c>
    </row>
    <row r="487" spans="2:9" hidden="1">
      <c r="B487" s="31" t="s">
        <v>642</v>
      </c>
      <c r="C487" s="121">
        <v>7.7410999999999994E-2</v>
      </c>
      <c r="D487" s="121">
        <v>0</v>
      </c>
      <c r="E487" s="121">
        <v>7.7410999999999994E-2</v>
      </c>
      <c r="F487" s="227">
        <v>0</v>
      </c>
      <c r="G487" s="227">
        <v>0</v>
      </c>
    </row>
    <row r="488" spans="2:9" hidden="1">
      <c r="B488" s="31" t="s">
        <v>641</v>
      </c>
      <c r="C488" s="121">
        <v>23.491720000000001</v>
      </c>
      <c r="D488" s="121">
        <v>0</v>
      </c>
      <c r="E488" s="121">
        <v>23.491720000000001</v>
      </c>
      <c r="F488" s="227">
        <v>0</v>
      </c>
      <c r="G488" s="227">
        <v>0</v>
      </c>
    </row>
    <row r="489" spans="2:9" hidden="1">
      <c r="B489" s="31" t="s">
        <v>640</v>
      </c>
      <c r="C489" s="121">
        <v>10</v>
      </c>
      <c r="D489" s="121">
        <v>0</v>
      </c>
      <c r="E489" s="121">
        <v>10</v>
      </c>
      <c r="F489" s="227">
        <v>0</v>
      </c>
      <c r="G489" s="227">
        <v>0</v>
      </c>
    </row>
    <row r="490" spans="2:9" hidden="1">
      <c r="B490" s="31" t="s">
        <v>639</v>
      </c>
      <c r="C490" s="121">
        <v>207.43199999999999</v>
      </c>
      <c r="D490" s="121">
        <v>0</v>
      </c>
      <c r="E490" s="121">
        <v>207.43199999999999</v>
      </c>
      <c r="F490" s="227">
        <v>0</v>
      </c>
      <c r="G490" s="227">
        <v>0</v>
      </c>
    </row>
    <row r="491" spans="2:9" hidden="1">
      <c r="B491" s="31" t="s">
        <v>638</v>
      </c>
      <c r="C491" s="121">
        <v>9.7247369999999993</v>
      </c>
      <c r="D491" s="121">
        <v>0</v>
      </c>
      <c r="E491" s="121">
        <v>9.7247369999999993</v>
      </c>
      <c r="F491" s="227">
        <v>0</v>
      </c>
      <c r="G491" s="227">
        <v>0</v>
      </c>
    </row>
    <row r="492" spans="2:9" hidden="1">
      <c r="B492" s="31" t="s">
        <v>637</v>
      </c>
      <c r="C492" s="121">
        <v>2</v>
      </c>
      <c r="D492" s="121">
        <v>0</v>
      </c>
      <c r="E492" s="121">
        <v>2</v>
      </c>
      <c r="F492" s="227">
        <v>0</v>
      </c>
      <c r="G492" s="227">
        <v>0</v>
      </c>
    </row>
    <row r="493" spans="2:9" hidden="1">
      <c r="B493" s="31" t="s">
        <v>636</v>
      </c>
      <c r="C493" s="121">
        <v>27.419975999999998</v>
      </c>
      <c r="D493" s="121">
        <v>0</v>
      </c>
      <c r="E493" s="121">
        <v>27.419975999999998</v>
      </c>
      <c r="F493" s="227">
        <v>0</v>
      </c>
      <c r="G493" s="227">
        <v>0</v>
      </c>
    </row>
    <row r="494" spans="2:9">
      <c r="B494" s="230" t="s">
        <v>240</v>
      </c>
      <c r="C494" s="229">
        <v>386.97748100000001</v>
      </c>
      <c r="D494" s="229">
        <v>451.11863258999983</v>
      </c>
      <c r="E494" s="229">
        <v>-64.141151589999836</v>
      </c>
      <c r="F494" s="228">
        <v>1.1657490545037681</v>
      </c>
      <c r="G494" s="228">
        <v>1.2485476361484389E-4</v>
      </c>
      <c r="I494" s="117"/>
    </row>
    <row r="495" spans="2:9">
      <c r="B495" s="115" t="s">
        <v>635</v>
      </c>
      <c r="C495" s="121">
        <v>217.81859700000001</v>
      </c>
      <c r="D495" s="121">
        <v>160.98052914999994</v>
      </c>
      <c r="E495" s="121">
        <v>56.838067850000073</v>
      </c>
      <c r="F495" s="227">
        <v>0.73905778187525439</v>
      </c>
      <c r="G495" s="227">
        <v>4.4554102760554603E-5</v>
      </c>
    </row>
    <row r="496" spans="2:9">
      <c r="B496" s="115" t="s">
        <v>634</v>
      </c>
      <c r="C496" s="121">
        <v>159.81465700000001</v>
      </c>
      <c r="D496" s="121">
        <v>149.0197522199999</v>
      </c>
      <c r="E496" s="121">
        <v>10.79490478000011</v>
      </c>
      <c r="F496" s="227">
        <v>0.93245359979716935</v>
      </c>
      <c r="G496" s="227">
        <v>4.1243754066528753E-5</v>
      </c>
    </row>
    <row r="497" spans="2:9">
      <c r="B497" s="115" t="s">
        <v>633</v>
      </c>
      <c r="C497" s="121">
        <v>0</v>
      </c>
      <c r="D497" s="121">
        <v>134.92782293000002</v>
      </c>
      <c r="E497" s="121">
        <v>-134.92782293000002</v>
      </c>
      <c r="F497" s="227" t="s">
        <v>529</v>
      </c>
      <c r="G497" s="227">
        <v>3.7343572665732778E-5</v>
      </c>
    </row>
    <row r="498" spans="2:9">
      <c r="B498" s="115" t="s">
        <v>632</v>
      </c>
      <c r="C498" s="121">
        <v>6.7342620000000002</v>
      </c>
      <c r="D498" s="121">
        <v>5.14920168</v>
      </c>
      <c r="E498" s="121">
        <v>1.5850603200000002</v>
      </c>
      <c r="F498" s="227">
        <v>0.76462746474669385</v>
      </c>
      <c r="G498" s="227">
        <v>1.4251292500832266E-6</v>
      </c>
    </row>
    <row r="499" spans="2:9">
      <c r="B499" s="115" t="s">
        <v>631</v>
      </c>
      <c r="C499" s="121">
        <v>2.6099649999999999</v>
      </c>
      <c r="D499" s="121">
        <v>1.04132661</v>
      </c>
      <c r="E499" s="121">
        <v>1.5686383899999998</v>
      </c>
      <c r="F499" s="227">
        <v>0.39898106296444591</v>
      </c>
      <c r="G499" s="227">
        <v>2.8820487194453966E-7</v>
      </c>
    </row>
    <row r="500" spans="2:9">
      <c r="B500" s="230" t="s">
        <v>630</v>
      </c>
      <c r="C500" s="229">
        <v>1491.778519</v>
      </c>
      <c r="D500" s="229">
        <v>1165.0435399999999</v>
      </c>
      <c r="E500" s="229">
        <v>326.73497900000001</v>
      </c>
      <c r="F500" s="228">
        <v>0.78097621407028717</v>
      </c>
      <c r="G500" s="228">
        <v>3.2244563908293206E-4</v>
      </c>
      <c r="I500" s="117"/>
    </row>
    <row r="501" spans="2:9">
      <c r="B501" s="115" t="s">
        <v>629</v>
      </c>
      <c r="C501" s="121">
        <v>424.26018699999997</v>
      </c>
      <c r="D501" s="121">
        <v>438.72150599999998</v>
      </c>
      <c r="E501" s="121">
        <v>-14.461319000000003</v>
      </c>
      <c r="F501" s="227">
        <v>1.0340859676281622</v>
      </c>
      <c r="G501" s="227">
        <v>1.2142364772186661E-4</v>
      </c>
    </row>
    <row r="502" spans="2:9">
      <c r="B502" s="115" t="s">
        <v>628</v>
      </c>
      <c r="C502" s="121">
        <v>168.71963700000001</v>
      </c>
      <c r="D502" s="121">
        <v>241.25823700000001</v>
      </c>
      <c r="E502" s="121">
        <v>-72.538600000000002</v>
      </c>
      <c r="F502" s="227">
        <v>1.4299357282282441</v>
      </c>
      <c r="G502" s="227">
        <v>6.6772325447584982E-5</v>
      </c>
    </row>
    <row r="503" spans="2:9">
      <c r="B503" s="115" t="s">
        <v>627</v>
      </c>
      <c r="C503" s="121">
        <v>114.02069</v>
      </c>
      <c r="D503" s="121">
        <v>55.111649999999997</v>
      </c>
      <c r="E503" s="121">
        <v>58.909040000000005</v>
      </c>
      <c r="F503" s="227">
        <v>0.48334780292945079</v>
      </c>
      <c r="G503" s="227">
        <v>1.5253087627235694E-5</v>
      </c>
    </row>
    <row r="504" spans="2:9">
      <c r="B504" s="115" t="s">
        <v>626</v>
      </c>
      <c r="C504" s="121">
        <v>131.484151</v>
      </c>
      <c r="D504" s="121">
        <v>43.307037999999999</v>
      </c>
      <c r="E504" s="121">
        <v>88.177112999999991</v>
      </c>
      <c r="F504" s="227">
        <v>0.32937078477237924</v>
      </c>
      <c r="G504" s="227">
        <v>1.1985960236901382E-5</v>
      </c>
    </row>
    <row r="505" spans="2:9">
      <c r="B505" s="115" t="s">
        <v>625</v>
      </c>
      <c r="C505" s="121">
        <v>64.496882999999997</v>
      </c>
      <c r="D505" s="121">
        <v>36.949922000000001</v>
      </c>
      <c r="E505" s="121">
        <v>27.546960999999996</v>
      </c>
      <c r="F505" s="227">
        <v>0.57289469322106623</v>
      </c>
      <c r="G505" s="227">
        <v>1.0226520129328808E-5</v>
      </c>
    </row>
    <row r="506" spans="2:9">
      <c r="B506" s="115" t="s">
        <v>624</v>
      </c>
      <c r="C506" s="121">
        <v>46.006844999999998</v>
      </c>
      <c r="D506" s="121">
        <v>32.790633999999997</v>
      </c>
      <c r="E506" s="121">
        <v>13.216211000000001</v>
      </c>
      <c r="F506" s="227">
        <v>0.71273381167519745</v>
      </c>
      <c r="G506" s="227">
        <v>9.0753663473079468E-6</v>
      </c>
    </row>
    <row r="507" spans="2:9">
      <c r="B507" s="115" t="s">
        <v>623</v>
      </c>
      <c r="C507" s="121">
        <v>58.667605999999999</v>
      </c>
      <c r="D507" s="121">
        <v>30.352893999999999</v>
      </c>
      <c r="E507" s="121">
        <v>28.314712</v>
      </c>
      <c r="F507" s="227">
        <v>0.51737059119132967</v>
      </c>
      <c r="G507" s="227">
        <v>8.4006802903233084E-6</v>
      </c>
    </row>
    <row r="508" spans="2:9">
      <c r="B508" s="115" t="s">
        <v>595</v>
      </c>
      <c r="C508" s="121">
        <v>484.12252000000001</v>
      </c>
      <c r="D508" s="121">
        <v>286.55165899999997</v>
      </c>
      <c r="E508" s="121">
        <v>197.57086100000004</v>
      </c>
      <c r="F508" s="227">
        <v>0.59189904861273535</v>
      </c>
      <c r="G508" s="227">
        <v>7.9308051282383336E-5</v>
      </c>
    </row>
    <row r="509" spans="2:9" ht="15" hidden="1" customHeight="1">
      <c r="B509" s="115" t="s">
        <v>622</v>
      </c>
      <c r="C509" s="121">
        <v>45.843519999999998</v>
      </c>
      <c r="D509" s="121">
        <v>29.748649</v>
      </c>
      <c r="E509" s="121">
        <v>16.094870999999998</v>
      </c>
      <c r="F509" s="227">
        <v>0.64891720792818708</v>
      </c>
      <c r="G509" s="227">
        <v>8.2334451969570421E-6</v>
      </c>
    </row>
    <row r="510" spans="2:9" ht="15" hidden="1" customHeight="1">
      <c r="B510" s="115" t="s">
        <v>621</v>
      </c>
      <c r="C510" s="121">
        <v>79.131632999999994</v>
      </c>
      <c r="D510" s="121">
        <v>29.361460999999998</v>
      </c>
      <c r="E510" s="121">
        <v>49.770171999999995</v>
      </c>
      <c r="F510" s="227">
        <v>0.37104581172993112</v>
      </c>
      <c r="G510" s="227">
        <v>8.1262843245786208E-6</v>
      </c>
    </row>
    <row r="511" spans="2:9" ht="15" hidden="1" customHeight="1">
      <c r="B511" s="115" t="s">
        <v>620</v>
      </c>
      <c r="C511" s="121">
        <v>14.514232</v>
      </c>
      <c r="D511" s="121">
        <v>27.092048999999999</v>
      </c>
      <c r="E511" s="121">
        <v>-12.577817</v>
      </c>
      <c r="F511" s="227">
        <v>1.8665850869684322</v>
      </c>
      <c r="G511" s="227">
        <v>7.4981859080314806E-6</v>
      </c>
    </row>
    <row r="512" spans="2:9" ht="15" hidden="1" customHeight="1">
      <c r="B512" s="115" t="s">
        <v>619</v>
      </c>
      <c r="C512" s="121">
        <v>81.636386999999999</v>
      </c>
      <c r="D512" s="121">
        <v>25.844715000000001</v>
      </c>
      <c r="E512" s="121">
        <v>55.791671999999998</v>
      </c>
      <c r="F512" s="227">
        <v>0.31658327799342711</v>
      </c>
      <c r="G512" s="227">
        <v>7.1529649828290896E-6</v>
      </c>
    </row>
    <row r="513" spans="2:9" ht="15" hidden="1" customHeight="1">
      <c r="B513" s="115" t="s">
        <v>618</v>
      </c>
      <c r="C513" s="121">
        <v>15.738416000000001</v>
      </c>
      <c r="D513" s="121">
        <v>25.427889</v>
      </c>
      <c r="E513" s="121">
        <v>-9.6894729999999996</v>
      </c>
      <c r="F513" s="227">
        <v>1.6156574460860611</v>
      </c>
      <c r="G513" s="227">
        <v>7.0376012892486907E-6</v>
      </c>
    </row>
    <row r="514" spans="2:9" ht="15" hidden="1" customHeight="1">
      <c r="B514" s="115" t="s">
        <v>617</v>
      </c>
      <c r="C514" s="121">
        <v>25.013324999999998</v>
      </c>
      <c r="D514" s="121">
        <v>23.823916000000001</v>
      </c>
      <c r="E514" s="121">
        <v>1.1894089999999977</v>
      </c>
      <c r="F514" s="227">
        <v>0.95244898469115968</v>
      </c>
      <c r="G514" s="227">
        <v>6.5936744476331684E-6</v>
      </c>
    </row>
    <row r="515" spans="2:9" ht="15" hidden="1" customHeight="1">
      <c r="B515" s="115" t="s">
        <v>616</v>
      </c>
      <c r="C515" s="121">
        <v>26.677416000000001</v>
      </c>
      <c r="D515" s="121">
        <v>23.780570000000001</v>
      </c>
      <c r="E515" s="121">
        <v>2.896846</v>
      </c>
      <c r="F515" s="227">
        <v>0.89141204680393338</v>
      </c>
      <c r="G515" s="227">
        <v>6.5816777039992881E-6</v>
      </c>
    </row>
    <row r="516" spans="2:9" ht="15" hidden="1" customHeight="1">
      <c r="B516" s="115" t="s">
        <v>615</v>
      </c>
      <c r="C516" s="121">
        <v>32.349843999999997</v>
      </c>
      <c r="D516" s="121">
        <v>18.228907</v>
      </c>
      <c r="E516" s="121">
        <v>14.120936999999998</v>
      </c>
      <c r="F516" s="227">
        <v>0.56349288732273339</v>
      </c>
      <c r="G516" s="227">
        <v>5.045160430140091E-6</v>
      </c>
    </row>
    <row r="517" spans="2:9" ht="15" hidden="1" customHeight="1">
      <c r="B517" s="115" t="s">
        <v>614</v>
      </c>
      <c r="C517" s="121">
        <v>54.693947000000001</v>
      </c>
      <c r="D517" s="121">
        <v>17.128326000000001</v>
      </c>
      <c r="E517" s="121">
        <v>37.565621</v>
      </c>
      <c r="F517" s="227">
        <v>0.31316675682594275</v>
      </c>
      <c r="G517" s="227">
        <v>4.7405558967270889E-6</v>
      </c>
    </row>
    <row r="518" spans="2:9" ht="15" hidden="1" customHeight="1">
      <c r="B518" s="115" t="s">
        <v>613</v>
      </c>
      <c r="C518" s="121">
        <v>18.975762</v>
      </c>
      <c r="D518" s="121">
        <v>14.658529</v>
      </c>
      <c r="E518" s="121">
        <v>4.3172329999999999</v>
      </c>
      <c r="F518" s="227">
        <v>0.77248697575359559</v>
      </c>
      <c r="G518" s="227">
        <v>4.0569975190976064E-6</v>
      </c>
    </row>
    <row r="519" spans="2:9" ht="15" hidden="1" customHeight="1">
      <c r="B519" s="115" t="s">
        <v>612</v>
      </c>
      <c r="C519" s="121">
        <v>16.629428999999998</v>
      </c>
      <c r="D519" s="121">
        <v>14.643734</v>
      </c>
      <c r="E519" s="121">
        <v>1.985694999999998</v>
      </c>
      <c r="F519" s="227">
        <v>0.88059151038799954</v>
      </c>
      <c r="G519" s="227">
        <v>4.0529027509053111E-6</v>
      </c>
    </row>
    <row r="520" spans="2:9" ht="15" hidden="1" customHeight="1">
      <c r="B520" s="115" t="s">
        <v>611</v>
      </c>
      <c r="C520" s="121">
        <v>23.782246000000001</v>
      </c>
      <c r="D520" s="121">
        <v>14.326129999999999</v>
      </c>
      <c r="E520" s="121">
        <v>9.4561160000000015</v>
      </c>
      <c r="F520" s="227">
        <v>0.60238759619255466</v>
      </c>
      <c r="G520" s="227">
        <v>3.9650004354645537E-6</v>
      </c>
    </row>
    <row r="521" spans="2:9" ht="15" hidden="1" customHeight="1">
      <c r="B521" s="115" t="s">
        <v>610</v>
      </c>
      <c r="C521" s="121">
        <v>6.42</v>
      </c>
      <c r="D521" s="121">
        <v>6.529115</v>
      </c>
      <c r="E521" s="121">
        <v>-0.10911500000000007</v>
      </c>
      <c r="F521" s="227">
        <v>1.0169961059190031</v>
      </c>
      <c r="G521" s="227">
        <v>1.8070437597730968E-6</v>
      </c>
    </row>
    <row r="522" spans="2:9" ht="15" hidden="1" customHeight="1">
      <c r="B522" s="115" t="s">
        <v>609</v>
      </c>
      <c r="C522" s="121">
        <v>14.759109</v>
      </c>
      <c r="D522" s="121">
        <v>5.3618480000000002</v>
      </c>
      <c r="E522" s="121">
        <v>9.3972610000000003</v>
      </c>
      <c r="F522" s="227">
        <v>0.36329076504550517</v>
      </c>
      <c r="G522" s="227">
        <v>1.4839827402721286E-6</v>
      </c>
    </row>
    <row r="523" spans="2:9" ht="15" hidden="1" customHeight="1">
      <c r="B523" s="115" t="s">
        <v>608</v>
      </c>
      <c r="C523" s="121">
        <v>4.1189830000000001</v>
      </c>
      <c r="D523" s="121">
        <v>4.4674610000000001</v>
      </c>
      <c r="E523" s="121">
        <v>-0.34847800000000007</v>
      </c>
      <c r="F523" s="227">
        <v>1.0846029226146356</v>
      </c>
      <c r="G523" s="227">
        <v>1.2364459076122381E-6</v>
      </c>
    </row>
    <row r="524" spans="2:9" ht="15" hidden="1" customHeight="1">
      <c r="B524" s="115" t="s">
        <v>607</v>
      </c>
      <c r="C524" s="121">
        <v>4.4351929999999999</v>
      </c>
      <c r="D524" s="121">
        <v>4.0146189999999997</v>
      </c>
      <c r="E524" s="121">
        <v>0.42057400000000023</v>
      </c>
      <c r="F524" s="227">
        <v>0.90517346144801358</v>
      </c>
      <c r="G524" s="227">
        <v>1.1111141727196578E-6</v>
      </c>
    </row>
    <row r="525" spans="2:9" ht="15" hidden="1" customHeight="1">
      <c r="B525" s="115" t="s">
        <v>606</v>
      </c>
      <c r="C525" s="121">
        <v>11.061631</v>
      </c>
      <c r="D525" s="121">
        <v>2.1137410000000001</v>
      </c>
      <c r="E525" s="121">
        <v>8.947890000000001</v>
      </c>
      <c r="F525" s="227">
        <v>0.19108764340448525</v>
      </c>
      <c r="G525" s="227">
        <v>5.8501381639418896E-7</v>
      </c>
    </row>
    <row r="526" spans="2:9" ht="15" hidden="1" customHeight="1">
      <c r="B526" s="115" t="s">
        <v>605</v>
      </c>
      <c r="C526" s="121">
        <v>7.0193199999999996</v>
      </c>
      <c r="D526" s="121">
        <v>0</v>
      </c>
      <c r="E526" s="121">
        <v>7.0193199999999996</v>
      </c>
      <c r="F526" s="227">
        <v>0</v>
      </c>
      <c r="G526" s="227">
        <v>0</v>
      </c>
    </row>
    <row r="527" spans="2:9" ht="15" hidden="1" customHeight="1">
      <c r="B527" s="115" t="s">
        <v>604</v>
      </c>
      <c r="C527" s="121">
        <v>1.3221270000000001</v>
      </c>
      <c r="D527" s="121">
        <v>0</v>
      </c>
      <c r="E527" s="121">
        <v>1.3221270000000001</v>
      </c>
      <c r="F527" s="227">
        <v>0</v>
      </c>
      <c r="G527" s="227">
        <v>0</v>
      </c>
    </row>
    <row r="528" spans="2:9">
      <c r="B528" s="230" t="s">
        <v>478</v>
      </c>
      <c r="C528" s="229">
        <v>5235.8102550000003</v>
      </c>
      <c r="D528" s="229">
        <v>6596.0944212600089</v>
      </c>
      <c r="E528" s="229">
        <v>-1360.2841662600076</v>
      </c>
      <c r="F528" s="228">
        <v>1.259803946287203</v>
      </c>
      <c r="G528" s="228">
        <v>1.8255814551914056E-3</v>
      </c>
      <c r="I528" s="117"/>
    </row>
    <row r="529" spans="2:7">
      <c r="B529" s="115" t="s">
        <v>603</v>
      </c>
      <c r="C529" s="121">
        <v>0</v>
      </c>
      <c r="D529" s="121">
        <v>4914.2342903700082</v>
      </c>
      <c r="E529" s="121">
        <v>-4914.2342903700082</v>
      </c>
      <c r="F529" s="227" t="s">
        <v>529</v>
      </c>
      <c r="G529" s="227">
        <v>1.3600980237713832E-3</v>
      </c>
    </row>
    <row r="530" spans="2:7">
      <c r="B530" s="115" t="s">
        <v>602</v>
      </c>
      <c r="C530" s="121">
        <v>6.9162549999999996</v>
      </c>
      <c r="D530" s="121">
        <v>1654.1982991500001</v>
      </c>
      <c r="E530" s="121">
        <v>-1647.28204415</v>
      </c>
      <c r="F530" s="227">
        <v>239.17543513794678</v>
      </c>
      <c r="G530" s="227">
        <v>4.5782754843593318E-4</v>
      </c>
    </row>
    <row r="531" spans="2:7">
      <c r="B531" s="115" t="s">
        <v>601</v>
      </c>
      <c r="C531" s="121">
        <v>12.5</v>
      </c>
      <c r="D531" s="121">
        <v>13.443707</v>
      </c>
      <c r="E531" s="121">
        <v>-0.94370699999999985</v>
      </c>
      <c r="F531" s="227">
        <v>1.0754965599999999</v>
      </c>
      <c r="G531" s="227">
        <v>3.7207748435381975E-6</v>
      </c>
    </row>
    <row r="532" spans="2:7">
      <c r="B532" s="115" t="s">
        <v>600</v>
      </c>
      <c r="C532" s="121">
        <v>5</v>
      </c>
      <c r="D532" s="121">
        <v>4.4999979999999997</v>
      </c>
      <c r="E532" s="121">
        <v>0.50000200000000028</v>
      </c>
      <c r="F532" s="227">
        <v>0.8999995999999999</v>
      </c>
      <c r="G532" s="227">
        <v>1.2454510764309428E-6</v>
      </c>
    </row>
    <row r="533" spans="2:7">
      <c r="B533" s="115" t="s">
        <v>599</v>
      </c>
      <c r="C533" s="121">
        <v>0</v>
      </c>
      <c r="D533" s="121">
        <v>3.6281210000000002</v>
      </c>
      <c r="E533" s="121">
        <v>-3.6281210000000002</v>
      </c>
      <c r="F533" s="227" t="s">
        <v>529</v>
      </c>
      <c r="G533" s="227">
        <v>1.0041442695911663E-6</v>
      </c>
    </row>
    <row r="534" spans="2:7">
      <c r="B534" s="115" t="s">
        <v>598</v>
      </c>
      <c r="C534" s="121">
        <v>0</v>
      </c>
      <c r="D534" s="121">
        <v>2.0090137400003671</v>
      </c>
      <c r="E534" s="121">
        <v>-2.0090137400003671</v>
      </c>
      <c r="F534" s="227" t="s">
        <v>529</v>
      </c>
      <c r="G534" s="227">
        <v>5.5602876380123091E-7</v>
      </c>
    </row>
    <row r="535" spans="2:7">
      <c r="B535" s="115" t="s">
        <v>597</v>
      </c>
      <c r="C535" s="121">
        <v>10.502798</v>
      </c>
      <c r="D535" s="121">
        <v>1.744896</v>
      </c>
      <c r="E535" s="121">
        <v>8.7579019999999996</v>
      </c>
      <c r="F535" s="227">
        <v>0.16613630006023161</v>
      </c>
      <c r="G535" s="227">
        <v>4.8292968162653551E-7</v>
      </c>
    </row>
    <row r="536" spans="2:7">
      <c r="B536" s="115" t="s">
        <v>596</v>
      </c>
      <c r="C536" s="121">
        <v>0</v>
      </c>
      <c r="D536" s="121">
        <v>1.6087199999999999</v>
      </c>
      <c r="E536" s="121">
        <v>-1.6087199999999999</v>
      </c>
      <c r="F536" s="227" t="s">
        <v>529</v>
      </c>
      <c r="G536" s="227">
        <v>4.4524065470162124E-7</v>
      </c>
    </row>
    <row r="537" spans="2:7">
      <c r="B537" s="115" t="s">
        <v>595</v>
      </c>
      <c r="C537" s="121">
        <v>5200.8912020000007</v>
      </c>
      <c r="D537" s="121">
        <v>0.72737599999961455</v>
      </c>
      <c r="E537" s="121">
        <v>5200.1638260000009</v>
      </c>
      <c r="F537" s="227">
        <v>1.3985603077415476E-4</v>
      </c>
      <c r="G537" s="227">
        <v>2.013136943993205E-7</v>
      </c>
    </row>
    <row r="538" spans="2:7" hidden="1">
      <c r="B538" s="31" t="s">
        <v>594</v>
      </c>
      <c r="C538" s="121">
        <v>0</v>
      </c>
      <c r="D538" s="121">
        <v>0.72737600000000002</v>
      </c>
      <c r="E538" s="121">
        <v>-0.72737600000000002</v>
      </c>
      <c r="F538" s="227" t="s">
        <v>529</v>
      </c>
      <c r="G538" s="227">
        <v>2.0131369439942717E-7</v>
      </c>
    </row>
    <row r="539" spans="2:7" hidden="1">
      <c r="B539" s="31" t="s">
        <v>593</v>
      </c>
      <c r="C539" s="121">
        <v>0</v>
      </c>
      <c r="D539" s="121">
        <v>-1.1920928955078124E-13</v>
      </c>
      <c r="E539" s="121">
        <v>1.1920928955078124E-13</v>
      </c>
      <c r="F539" s="227" t="s">
        <v>529</v>
      </c>
      <c r="G539" s="227">
        <v>-3.2993200883997825E-20</v>
      </c>
    </row>
    <row r="540" spans="2:7" hidden="1">
      <c r="B540" s="31" t="s">
        <v>592</v>
      </c>
      <c r="C540" s="121">
        <v>0</v>
      </c>
      <c r="D540" s="121">
        <v>-2.9802322387695311E-14</v>
      </c>
      <c r="E540" s="121">
        <v>2.9802322387695311E-14</v>
      </c>
      <c r="F540" s="227" t="s">
        <v>529</v>
      </c>
      <c r="G540" s="227">
        <v>-8.2483002209994563E-21</v>
      </c>
    </row>
    <row r="541" spans="2:7" hidden="1">
      <c r="B541" s="31" t="s">
        <v>591</v>
      </c>
      <c r="C541" s="121">
        <v>0</v>
      </c>
      <c r="D541" s="121">
        <v>-1.4901161193847656E-14</v>
      </c>
      <c r="E541" s="121">
        <v>1.4901161193847656E-14</v>
      </c>
      <c r="F541" s="227" t="s">
        <v>529</v>
      </c>
      <c r="G541" s="227">
        <v>-4.1241501104997282E-21</v>
      </c>
    </row>
    <row r="542" spans="2:7" hidden="1">
      <c r="B542" s="31" t="s">
        <v>590</v>
      </c>
      <c r="C542" s="121">
        <v>0</v>
      </c>
      <c r="D542" s="121">
        <v>0</v>
      </c>
      <c r="E542" s="121">
        <v>0</v>
      </c>
      <c r="F542" s="227" t="s">
        <v>529</v>
      </c>
      <c r="G542" s="227">
        <v>0</v>
      </c>
    </row>
    <row r="543" spans="2:7" hidden="1">
      <c r="B543" s="31" t="s">
        <v>589</v>
      </c>
      <c r="C543" s="121">
        <v>0</v>
      </c>
      <c r="D543" s="121">
        <v>0</v>
      </c>
      <c r="E543" s="121">
        <v>0</v>
      </c>
      <c r="F543" s="227" t="s">
        <v>529</v>
      </c>
      <c r="G543" s="227">
        <v>0</v>
      </c>
    </row>
    <row r="544" spans="2:7" hidden="1">
      <c r="B544" s="31" t="s">
        <v>588</v>
      </c>
      <c r="C544" s="121">
        <v>0</v>
      </c>
      <c r="D544" s="121">
        <v>0</v>
      </c>
      <c r="E544" s="121">
        <v>0</v>
      </c>
      <c r="F544" s="227" t="s">
        <v>529</v>
      </c>
      <c r="G544" s="227">
        <v>0</v>
      </c>
    </row>
    <row r="545" spans="2:7" hidden="1">
      <c r="B545" s="31" t="s">
        <v>587</v>
      </c>
      <c r="C545" s="121">
        <v>0</v>
      </c>
      <c r="D545" s="121">
        <v>0</v>
      </c>
      <c r="E545" s="121">
        <v>0</v>
      </c>
      <c r="F545" s="227" t="s">
        <v>529</v>
      </c>
      <c r="G545" s="227">
        <v>0</v>
      </c>
    </row>
    <row r="546" spans="2:7" hidden="1">
      <c r="B546" s="31" t="s">
        <v>586</v>
      </c>
      <c r="C546" s="121">
        <v>0</v>
      </c>
      <c r="D546" s="121">
        <v>0</v>
      </c>
      <c r="E546" s="121">
        <v>0</v>
      </c>
      <c r="F546" s="227" t="s">
        <v>529</v>
      </c>
      <c r="G546" s="227">
        <v>0</v>
      </c>
    </row>
    <row r="547" spans="2:7" hidden="1">
      <c r="B547" s="31" t="s">
        <v>585</v>
      </c>
      <c r="C547" s="121">
        <v>0</v>
      </c>
      <c r="D547" s="121">
        <v>0</v>
      </c>
      <c r="E547" s="121">
        <v>0</v>
      </c>
      <c r="F547" s="227" t="s">
        <v>529</v>
      </c>
      <c r="G547" s="227">
        <v>0</v>
      </c>
    </row>
    <row r="548" spans="2:7" hidden="1">
      <c r="B548" s="31" t="s">
        <v>584</v>
      </c>
      <c r="C548" s="121">
        <v>0</v>
      </c>
      <c r="D548" s="121">
        <v>0</v>
      </c>
      <c r="E548" s="121">
        <v>0</v>
      </c>
      <c r="F548" s="227" t="s">
        <v>529</v>
      </c>
      <c r="G548" s="227">
        <v>0</v>
      </c>
    </row>
    <row r="549" spans="2:7" hidden="1">
      <c r="B549" s="31" t="s">
        <v>583</v>
      </c>
      <c r="C549" s="121">
        <v>495.82469200000003</v>
      </c>
      <c r="D549" s="121">
        <v>0</v>
      </c>
      <c r="E549" s="121">
        <v>495.82469200000003</v>
      </c>
      <c r="F549" s="227">
        <v>0</v>
      </c>
      <c r="G549" s="227">
        <v>0</v>
      </c>
    </row>
    <row r="550" spans="2:7" hidden="1">
      <c r="B550" s="31" t="s">
        <v>582</v>
      </c>
      <c r="C550" s="121">
        <v>960.21586400000001</v>
      </c>
      <c r="D550" s="121">
        <v>0</v>
      </c>
      <c r="E550" s="121">
        <v>960.21586400000001</v>
      </c>
      <c r="F550" s="227">
        <v>0</v>
      </c>
      <c r="G550" s="227">
        <v>0</v>
      </c>
    </row>
    <row r="551" spans="2:7" hidden="1">
      <c r="B551" s="31" t="s">
        <v>581</v>
      </c>
      <c r="C551" s="121">
        <v>0</v>
      </c>
      <c r="D551" s="121">
        <v>0</v>
      </c>
      <c r="E551" s="121">
        <v>0</v>
      </c>
      <c r="F551" s="227" t="s">
        <v>529</v>
      </c>
      <c r="G551" s="227">
        <v>0</v>
      </c>
    </row>
    <row r="552" spans="2:7" hidden="1">
      <c r="B552" s="31" t="s">
        <v>580</v>
      </c>
      <c r="C552" s="121">
        <v>0</v>
      </c>
      <c r="D552" s="121">
        <v>0</v>
      </c>
      <c r="E552" s="121">
        <v>0</v>
      </c>
      <c r="F552" s="227" t="s">
        <v>529</v>
      </c>
      <c r="G552" s="227">
        <v>0</v>
      </c>
    </row>
    <row r="553" spans="2:7" hidden="1">
      <c r="B553" s="31" t="s">
        <v>579</v>
      </c>
      <c r="C553" s="121">
        <v>0</v>
      </c>
      <c r="D553" s="121">
        <v>0</v>
      </c>
      <c r="E553" s="121">
        <v>0</v>
      </c>
      <c r="F553" s="227" t="s">
        <v>529</v>
      </c>
      <c r="G553" s="227">
        <v>0</v>
      </c>
    </row>
    <row r="554" spans="2:7" hidden="1">
      <c r="B554" s="31" t="s">
        <v>578</v>
      </c>
      <c r="C554" s="121">
        <v>0</v>
      </c>
      <c r="D554" s="121">
        <v>0</v>
      </c>
      <c r="E554" s="121">
        <v>0</v>
      </c>
      <c r="F554" s="227" t="s">
        <v>529</v>
      </c>
      <c r="G554" s="227">
        <v>0</v>
      </c>
    </row>
    <row r="555" spans="2:7" hidden="1">
      <c r="B555" s="31" t="s">
        <v>577</v>
      </c>
      <c r="C555" s="121">
        <v>0</v>
      </c>
      <c r="D555" s="121">
        <v>0</v>
      </c>
      <c r="E555" s="121">
        <v>0</v>
      </c>
      <c r="F555" s="227" t="s">
        <v>529</v>
      </c>
      <c r="G555" s="227">
        <v>0</v>
      </c>
    </row>
    <row r="556" spans="2:7" hidden="1">
      <c r="B556" s="31" t="s">
        <v>576</v>
      </c>
      <c r="C556" s="121">
        <v>0</v>
      </c>
      <c r="D556" s="121">
        <v>0</v>
      </c>
      <c r="E556" s="121">
        <v>0</v>
      </c>
      <c r="F556" s="227" t="s">
        <v>529</v>
      </c>
      <c r="G556" s="227">
        <v>0</v>
      </c>
    </row>
    <row r="557" spans="2:7" hidden="1">
      <c r="B557" s="31" t="s">
        <v>575</v>
      </c>
      <c r="C557" s="121">
        <v>0</v>
      </c>
      <c r="D557" s="121">
        <v>0</v>
      </c>
      <c r="E557" s="121">
        <v>0</v>
      </c>
      <c r="F557" s="227" t="s">
        <v>529</v>
      </c>
      <c r="G557" s="227">
        <v>0</v>
      </c>
    </row>
    <row r="558" spans="2:7" hidden="1">
      <c r="B558" s="31" t="s">
        <v>574</v>
      </c>
      <c r="C558" s="121">
        <v>68.400000000000006</v>
      </c>
      <c r="D558" s="121">
        <v>0</v>
      </c>
      <c r="E558" s="121">
        <v>68.400000000000006</v>
      </c>
      <c r="F558" s="227">
        <v>0</v>
      </c>
      <c r="G558" s="227">
        <v>0</v>
      </c>
    </row>
    <row r="559" spans="2:7" hidden="1">
      <c r="B559" s="31" t="s">
        <v>573</v>
      </c>
      <c r="C559" s="121">
        <v>0</v>
      </c>
      <c r="D559" s="121">
        <v>0</v>
      </c>
      <c r="E559" s="121">
        <v>0</v>
      </c>
      <c r="F559" s="227" t="s">
        <v>529</v>
      </c>
      <c r="G559" s="227">
        <v>0</v>
      </c>
    </row>
    <row r="560" spans="2:7" hidden="1">
      <c r="B560" s="31" t="s">
        <v>572</v>
      </c>
      <c r="C560" s="121">
        <v>0</v>
      </c>
      <c r="D560" s="121">
        <v>0</v>
      </c>
      <c r="E560" s="121">
        <v>0</v>
      </c>
      <c r="F560" s="227" t="s">
        <v>529</v>
      </c>
      <c r="G560" s="227">
        <v>0</v>
      </c>
    </row>
    <row r="561" spans="2:7" hidden="1">
      <c r="B561" s="31" t="s">
        <v>571</v>
      </c>
      <c r="C561" s="121">
        <v>0</v>
      </c>
      <c r="D561" s="121">
        <v>0</v>
      </c>
      <c r="E561" s="121">
        <v>0</v>
      </c>
      <c r="F561" s="227" t="s">
        <v>529</v>
      </c>
      <c r="G561" s="227">
        <v>0</v>
      </c>
    </row>
    <row r="562" spans="2:7" hidden="1">
      <c r="B562" s="31" t="s">
        <v>570</v>
      </c>
      <c r="C562" s="121">
        <v>791.61003600000004</v>
      </c>
      <c r="D562" s="121">
        <v>0</v>
      </c>
      <c r="E562" s="121">
        <v>791.61003600000004</v>
      </c>
      <c r="F562" s="227">
        <v>0</v>
      </c>
      <c r="G562" s="227">
        <v>0</v>
      </c>
    </row>
    <row r="563" spans="2:7" hidden="1">
      <c r="B563" s="31" t="s">
        <v>569</v>
      </c>
      <c r="C563" s="121">
        <v>0</v>
      </c>
      <c r="D563" s="121">
        <v>0</v>
      </c>
      <c r="E563" s="121">
        <v>0</v>
      </c>
      <c r="F563" s="227" t="s">
        <v>529</v>
      </c>
      <c r="G563" s="227">
        <v>0</v>
      </c>
    </row>
    <row r="564" spans="2:7" hidden="1">
      <c r="B564" s="31" t="s">
        <v>568</v>
      </c>
      <c r="C564" s="121">
        <v>0</v>
      </c>
      <c r="D564" s="121">
        <v>0</v>
      </c>
      <c r="E564" s="121">
        <v>0</v>
      </c>
      <c r="F564" s="227" t="s">
        <v>529</v>
      </c>
      <c r="G564" s="227">
        <v>0</v>
      </c>
    </row>
    <row r="565" spans="2:7" hidden="1">
      <c r="B565" s="31" t="s">
        <v>567</v>
      </c>
      <c r="C565" s="121">
        <v>0</v>
      </c>
      <c r="D565" s="121">
        <v>0</v>
      </c>
      <c r="E565" s="121">
        <v>0</v>
      </c>
      <c r="F565" s="227" t="s">
        <v>529</v>
      </c>
      <c r="G565" s="227">
        <v>0</v>
      </c>
    </row>
    <row r="566" spans="2:7" hidden="1">
      <c r="B566" s="31" t="s">
        <v>566</v>
      </c>
      <c r="C566" s="121">
        <v>60.800001999999999</v>
      </c>
      <c r="D566" s="121">
        <v>0</v>
      </c>
      <c r="E566" s="121">
        <v>60.800001999999999</v>
      </c>
      <c r="F566" s="227">
        <v>0</v>
      </c>
      <c r="G566" s="227">
        <v>0</v>
      </c>
    </row>
    <row r="567" spans="2:7" hidden="1">
      <c r="B567" s="31" t="s">
        <v>565</v>
      </c>
      <c r="C567" s="121">
        <v>0</v>
      </c>
      <c r="D567" s="121">
        <v>0</v>
      </c>
      <c r="E567" s="121">
        <v>0</v>
      </c>
      <c r="F567" s="227" t="s">
        <v>529</v>
      </c>
      <c r="G567" s="227">
        <v>0</v>
      </c>
    </row>
    <row r="568" spans="2:7" hidden="1">
      <c r="B568" s="31" t="s">
        <v>564</v>
      </c>
      <c r="C568" s="121">
        <v>10</v>
      </c>
      <c r="D568" s="121">
        <v>0</v>
      </c>
      <c r="E568" s="121">
        <v>10</v>
      </c>
      <c r="F568" s="227">
        <v>0</v>
      </c>
      <c r="G568" s="227">
        <v>0</v>
      </c>
    </row>
    <row r="569" spans="2:7" hidden="1">
      <c r="B569" s="31" t="s">
        <v>563</v>
      </c>
      <c r="C569" s="121">
        <v>0</v>
      </c>
      <c r="D569" s="121">
        <v>0</v>
      </c>
      <c r="E569" s="121">
        <v>0</v>
      </c>
      <c r="F569" s="227" t="s">
        <v>529</v>
      </c>
      <c r="G569" s="227">
        <v>0</v>
      </c>
    </row>
    <row r="570" spans="2:7" hidden="1">
      <c r="B570" s="31" t="s">
        <v>562</v>
      </c>
      <c r="C570" s="121">
        <v>0</v>
      </c>
      <c r="D570" s="121">
        <v>0</v>
      </c>
      <c r="E570" s="121">
        <v>0</v>
      </c>
      <c r="F570" s="227" t="s">
        <v>529</v>
      </c>
      <c r="G570" s="227">
        <v>0</v>
      </c>
    </row>
    <row r="571" spans="2:7" hidden="1">
      <c r="B571" s="31" t="s">
        <v>561</v>
      </c>
      <c r="C571" s="121">
        <v>13.4</v>
      </c>
      <c r="D571" s="121">
        <v>0</v>
      </c>
      <c r="E571" s="121">
        <v>13.4</v>
      </c>
      <c r="F571" s="227">
        <v>0</v>
      </c>
      <c r="G571" s="227">
        <v>0</v>
      </c>
    </row>
    <row r="572" spans="2:7" hidden="1">
      <c r="B572" s="31" t="s">
        <v>560</v>
      </c>
      <c r="C572" s="121">
        <v>10</v>
      </c>
      <c r="D572" s="121">
        <v>0</v>
      </c>
      <c r="E572" s="121">
        <v>10</v>
      </c>
      <c r="F572" s="227">
        <v>0</v>
      </c>
      <c r="G572" s="227">
        <v>0</v>
      </c>
    </row>
    <row r="573" spans="2:7" hidden="1">
      <c r="B573" s="31" t="s">
        <v>559</v>
      </c>
      <c r="C573" s="121">
        <v>117.4</v>
      </c>
      <c r="D573" s="121">
        <v>0</v>
      </c>
      <c r="E573" s="121">
        <v>117.4</v>
      </c>
      <c r="F573" s="227">
        <v>0</v>
      </c>
      <c r="G573" s="227">
        <v>0</v>
      </c>
    </row>
    <row r="574" spans="2:7" hidden="1">
      <c r="B574" s="31" t="s">
        <v>558</v>
      </c>
      <c r="C574" s="121">
        <v>16.8</v>
      </c>
      <c r="D574" s="121">
        <v>0</v>
      </c>
      <c r="E574" s="121">
        <v>16.8</v>
      </c>
      <c r="F574" s="227">
        <v>0</v>
      </c>
      <c r="G574" s="227">
        <v>0</v>
      </c>
    </row>
    <row r="575" spans="2:7" hidden="1">
      <c r="B575" s="31" t="s">
        <v>557</v>
      </c>
      <c r="C575" s="121">
        <v>0</v>
      </c>
      <c r="D575" s="121">
        <v>0</v>
      </c>
      <c r="E575" s="121">
        <v>0</v>
      </c>
      <c r="F575" s="227" t="s">
        <v>529</v>
      </c>
      <c r="G575" s="227">
        <v>0</v>
      </c>
    </row>
    <row r="576" spans="2:7" hidden="1">
      <c r="B576" s="31" t="s">
        <v>556</v>
      </c>
      <c r="C576" s="121">
        <v>10</v>
      </c>
      <c r="D576" s="121">
        <v>0</v>
      </c>
      <c r="E576" s="121">
        <v>10</v>
      </c>
      <c r="F576" s="227">
        <v>0</v>
      </c>
      <c r="G576" s="227">
        <v>0</v>
      </c>
    </row>
    <row r="577" spans="2:7" hidden="1">
      <c r="B577" s="31" t="s">
        <v>555</v>
      </c>
      <c r="C577" s="121">
        <v>0</v>
      </c>
      <c r="D577" s="121">
        <v>0</v>
      </c>
      <c r="E577" s="121">
        <v>0</v>
      </c>
      <c r="F577" s="227" t="s">
        <v>529</v>
      </c>
      <c r="G577" s="227">
        <v>0</v>
      </c>
    </row>
    <row r="578" spans="2:7" hidden="1">
      <c r="B578" s="31" t="s">
        <v>554</v>
      </c>
      <c r="C578" s="121">
        <v>327.484398</v>
      </c>
      <c r="D578" s="121">
        <v>0</v>
      </c>
      <c r="E578" s="121">
        <v>327.484398</v>
      </c>
      <c r="F578" s="227">
        <v>0</v>
      </c>
      <c r="G578" s="227">
        <v>0</v>
      </c>
    </row>
    <row r="579" spans="2:7" hidden="1">
      <c r="B579" s="31" t="s">
        <v>553</v>
      </c>
      <c r="C579" s="121">
        <v>0</v>
      </c>
      <c r="D579" s="121">
        <v>0</v>
      </c>
      <c r="E579" s="121">
        <v>0</v>
      </c>
      <c r="F579" s="227" t="s">
        <v>529</v>
      </c>
      <c r="G579" s="227">
        <v>0</v>
      </c>
    </row>
    <row r="580" spans="2:7" hidden="1">
      <c r="B580" s="31" t="s">
        <v>552</v>
      </c>
      <c r="C580" s="121">
        <v>0</v>
      </c>
      <c r="D580" s="121">
        <v>0</v>
      </c>
      <c r="E580" s="121">
        <v>0</v>
      </c>
      <c r="F580" s="227" t="s">
        <v>529</v>
      </c>
      <c r="G580" s="227">
        <v>0</v>
      </c>
    </row>
    <row r="581" spans="2:7" hidden="1">
      <c r="B581" s="31" t="s">
        <v>551</v>
      </c>
      <c r="C581" s="121">
        <v>0</v>
      </c>
      <c r="D581" s="121">
        <v>0</v>
      </c>
      <c r="E581" s="121">
        <v>0</v>
      </c>
      <c r="F581" s="227" t="s">
        <v>529</v>
      </c>
      <c r="G581" s="227">
        <v>0</v>
      </c>
    </row>
    <row r="582" spans="2:7" hidden="1">
      <c r="B582" s="31" t="s">
        <v>550</v>
      </c>
      <c r="C582" s="121">
        <v>0</v>
      </c>
      <c r="D582" s="121">
        <v>0</v>
      </c>
      <c r="E582" s="121">
        <v>0</v>
      </c>
      <c r="F582" s="227" t="s">
        <v>529</v>
      </c>
      <c r="G582" s="227">
        <v>0</v>
      </c>
    </row>
    <row r="583" spans="2:7" hidden="1">
      <c r="B583" s="31" t="s">
        <v>549</v>
      </c>
      <c r="C583" s="121">
        <v>0</v>
      </c>
      <c r="D583" s="121">
        <v>0</v>
      </c>
      <c r="E583" s="121">
        <v>0</v>
      </c>
      <c r="F583" s="227" t="s">
        <v>529</v>
      </c>
      <c r="G583" s="227">
        <v>0</v>
      </c>
    </row>
    <row r="584" spans="2:7" hidden="1">
      <c r="B584" s="31" t="s">
        <v>548</v>
      </c>
      <c r="C584" s="121">
        <v>320</v>
      </c>
      <c r="D584" s="121">
        <v>0</v>
      </c>
      <c r="E584" s="121">
        <v>320</v>
      </c>
      <c r="F584" s="227">
        <v>0</v>
      </c>
      <c r="G584" s="227">
        <v>0</v>
      </c>
    </row>
    <row r="585" spans="2:7" hidden="1">
      <c r="B585" s="31" t="s">
        <v>547</v>
      </c>
      <c r="C585" s="121">
        <v>0</v>
      </c>
      <c r="D585" s="121">
        <v>0</v>
      </c>
      <c r="E585" s="121">
        <v>0</v>
      </c>
      <c r="F585" s="227" t="s">
        <v>529</v>
      </c>
      <c r="G585" s="227">
        <v>0</v>
      </c>
    </row>
    <row r="586" spans="2:7" hidden="1">
      <c r="B586" s="31" t="s">
        <v>546</v>
      </c>
      <c r="C586" s="121">
        <v>0</v>
      </c>
      <c r="D586" s="121">
        <v>0</v>
      </c>
      <c r="E586" s="121">
        <v>0</v>
      </c>
      <c r="F586" s="227" t="s">
        <v>529</v>
      </c>
      <c r="G586" s="227">
        <v>0</v>
      </c>
    </row>
    <row r="587" spans="2:7" hidden="1">
      <c r="B587" s="31" t="s">
        <v>545</v>
      </c>
      <c r="C587" s="121">
        <v>0</v>
      </c>
      <c r="D587" s="121">
        <v>0</v>
      </c>
      <c r="E587" s="121">
        <v>0</v>
      </c>
      <c r="F587" s="227" t="s">
        <v>529</v>
      </c>
      <c r="G587" s="227">
        <v>0</v>
      </c>
    </row>
    <row r="588" spans="2:7" hidden="1">
      <c r="B588" s="31" t="s">
        <v>544</v>
      </c>
      <c r="C588" s="121">
        <v>0</v>
      </c>
      <c r="D588" s="121">
        <v>0</v>
      </c>
      <c r="E588" s="121">
        <v>0</v>
      </c>
      <c r="F588" s="227" t="s">
        <v>529</v>
      </c>
      <c r="G588" s="227">
        <v>0</v>
      </c>
    </row>
    <row r="589" spans="2:7" hidden="1">
      <c r="B589" s="31" t="s">
        <v>543</v>
      </c>
      <c r="C589" s="121">
        <v>0</v>
      </c>
      <c r="D589" s="121">
        <v>0</v>
      </c>
      <c r="E589" s="121">
        <v>0</v>
      </c>
      <c r="F589" s="227" t="s">
        <v>529</v>
      </c>
      <c r="G589" s="227">
        <v>0</v>
      </c>
    </row>
    <row r="590" spans="2:7" hidden="1">
      <c r="B590" s="31" t="s">
        <v>542</v>
      </c>
      <c r="C590" s="121">
        <v>0</v>
      </c>
      <c r="D590" s="121">
        <v>0</v>
      </c>
      <c r="E590" s="121">
        <v>0</v>
      </c>
      <c r="F590" s="227" t="s">
        <v>529</v>
      </c>
      <c r="G590" s="227">
        <v>0</v>
      </c>
    </row>
    <row r="591" spans="2:7" hidden="1">
      <c r="B591" s="31" t="s">
        <v>541</v>
      </c>
      <c r="C591" s="121">
        <v>0</v>
      </c>
      <c r="D591" s="121">
        <v>0</v>
      </c>
      <c r="E591" s="121">
        <v>0</v>
      </c>
      <c r="F591" s="227" t="s">
        <v>529</v>
      </c>
      <c r="G591" s="227">
        <v>0</v>
      </c>
    </row>
    <row r="592" spans="2:7" hidden="1">
      <c r="B592" s="31" t="s">
        <v>540</v>
      </c>
      <c r="C592" s="121">
        <v>392</v>
      </c>
      <c r="D592" s="121">
        <v>0</v>
      </c>
      <c r="E592" s="121">
        <v>392</v>
      </c>
      <c r="F592" s="227">
        <v>0</v>
      </c>
      <c r="G592" s="227">
        <v>0</v>
      </c>
    </row>
    <row r="593" spans="2:7" hidden="1">
      <c r="B593" s="31" t="s">
        <v>539</v>
      </c>
      <c r="C593" s="121">
        <v>0</v>
      </c>
      <c r="D593" s="121">
        <v>0</v>
      </c>
      <c r="E593" s="121">
        <v>0</v>
      </c>
      <c r="F593" s="227" t="s">
        <v>529</v>
      </c>
      <c r="G593" s="227">
        <v>0</v>
      </c>
    </row>
    <row r="594" spans="2:7" hidden="1">
      <c r="B594" s="31" t="s">
        <v>538</v>
      </c>
      <c r="C594" s="121">
        <v>0</v>
      </c>
      <c r="D594" s="121">
        <v>0</v>
      </c>
      <c r="E594" s="121">
        <v>0</v>
      </c>
      <c r="F594" s="227" t="s">
        <v>529</v>
      </c>
      <c r="G594" s="227">
        <v>0</v>
      </c>
    </row>
    <row r="595" spans="2:7" hidden="1">
      <c r="B595" s="31" t="s">
        <v>537</v>
      </c>
      <c r="C595" s="121">
        <v>120.6</v>
      </c>
      <c r="D595" s="121">
        <v>0</v>
      </c>
      <c r="E595" s="121">
        <v>120.6</v>
      </c>
      <c r="F595" s="227">
        <v>0</v>
      </c>
      <c r="G595" s="227">
        <v>0</v>
      </c>
    </row>
    <row r="596" spans="2:7" hidden="1">
      <c r="B596" s="31" t="s">
        <v>536</v>
      </c>
      <c r="C596" s="121">
        <v>85.440315999999996</v>
      </c>
      <c r="D596" s="121">
        <v>0</v>
      </c>
      <c r="E596" s="121">
        <v>85.440315999999996</v>
      </c>
      <c r="F596" s="227">
        <v>0</v>
      </c>
      <c r="G596" s="227">
        <v>0</v>
      </c>
    </row>
    <row r="597" spans="2:7" hidden="1">
      <c r="B597" s="31" t="s">
        <v>535</v>
      </c>
      <c r="C597" s="121">
        <v>0</v>
      </c>
      <c r="D597" s="121">
        <v>0</v>
      </c>
      <c r="E597" s="121">
        <v>0</v>
      </c>
      <c r="F597" s="227" t="s">
        <v>529</v>
      </c>
      <c r="G597" s="227">
        <v>0</v>
      </c>
    </row>
    <row r="598" spans="2:7" hidden="1">
      <c r="B598" s="31" t="s">
        <v>534</v>
      </c>
      <c r="C598" s="121">
        <v>1400.915894</v>
      </c>
      <c r="D598" s="121">
        <v>0</v>
      </c>
      <c r="E598" s="121">
        <v>1400.915894</v>
      </c>
      <c r="F598" s="227">
        <v>0</v>
      </c>
      <c r="G598" s="227">
        <v>0</v>
      </c>
    </row>
    <row r="599" spans="2:7" hidden="1">
      <c r="B599" s="31" t="s">
        <v>533</v>
      </c>
      <c r="C599" s="121">
        <v>0</v>
      </c>
      <c r="D599" s="121">
        <v>0</v>
      </c>
      <c r="E599" s="121">
        <v>0</v>
      </c>
      <c r="F599" s="227" t="s">
        <v>529</v>
      </c>
      <c r="G599" s="227">
        <v>0</v>
      </c>
    </row>
    <row r="600" spans="2:7" hidden="1">
      <c r="B600" s="31" t="s">
        <v>532</v>
      </c>
      <c r="C600" s="121">
        <v>0</v>
      </c>
      <c r="D600" s="121">
        <v>0</v>
      </c>
      <c r="E600" s="121">
        <v>0</v>
      </c>
      <c r="F600" s="227" t="s">
        <v>529</v>
      </c>
      <c r="G600" s="227">
        <v>0</v>
      </c>
    </row>
    <row r="601" spans="2:7" hidden="1">
      <c r="B601" s="31" t="s">
        <v>531</v>
      </c>
      <c r="C601" s="121">
        <v>0</v>
      </c>
      <c r="D601" s="121">
        <v>1.8626451492309569E-15</v>
      </c>
      <c r="E601" s="121">
        <v>-1.8626451492309569E-15</v>
      </c>
      <c r="F601" s="227" t="s">
        <v>529</v>
      </c>
      <c r="G601" s="227">
        <v>5.1551876381246602E-22</v>
      </c>
    </row>
    <row r="602" spans="2:7" hidden="1">
      <c r="B602" s="31" t="s">
        <v>530</v>
      </c>
      <c r="C602" s="121">
        <v>0</v>
      </c>
      <c r="D602" s="121">
        <v>-2.2351741790771485E-13</v>
      </c>
      <c r="E602" s="121">
        <v>2.2351741790771485E-13</v>
      </c>
      <c r="F602" s="227" t="s">
        <v>529</v>
      </c>
      <c r="G602" s="227">
        <v>-6.1862251657495932E-20</v>
      </c>
    </row>
    <row r="603" spans="2:7">
      <c r="B603" s="226" t="s">
        <v>29</v>
      </c>
      <c r="C603" s="225">
        <v>79703.390625000029</v>
      </c>
      <c r="D603" s="225">
        <v>77415.935862729995</v>
      </c>
      <c r="E603" s="225">
        <v>2287.4547622700338</v>
      </c>
      <c r="F603" s="224">
        <v>0.97130040837243203</v>
      </c>
      <c r="G603" s="224">
        <v>2.1426178556778447E-2</v>
      </c>
    </row>
    <row r="604" spans="2:7">
      <c r="B604" s="72" t="s">
        <v>99</v>
      </c>
    </row>
  </sheetData>
  <mergeCells count="7">
    <mergeCell ref="A8:H8"/>
    <mergeCell ref="A1:H1"/>
    <mergeCell ref="A2:H2"/>
    <mergeCell ref="A3:H3"/>
    <mergeCell ref="A5:H5"/>
    <mergeCell ref="A6:H6"/>
    <mergeCell ref="A7:H7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Normal="100" workbookViewId="0">
      <selection activeCell="H9" sqref="H9"/>
    </sheetView>
  </sheetViews>
  <sheetFormatPr baseColWidth="10" defaultColWidth="11.42578125" defaultRowHeight="15"/>
  <cols>
    <col min="1" max="1" width="22.42578125" customWidth="1"/>
    <col min="2" max="2" width="52" customWidth="1"/>
    <col min="3" max="3" width="15.42578125" customWidth="1"/>
    <col min="4" max="4" width="18.5703125" customWidth="1"/>
    <col min="5" max="5" width="30.42578125" customWidth="1"/>
  </cols>
  <sheetData>
    <row r="1" spans="1:10" ht="28.5" customHeight="1">
      <c r="A1" s="237" t="s">
        <v>0</v>
      </c>
      <c r="B1" s="238"/>
      <c r="C1" s="238"/>
      <c r="D1" s="238"/>
      <c r="E1" s="238"/>
      <c r="F1" s="41"/>
      <c r="G1" s="41"/>
      <c r="H1" s="41"/>
      <c r="I1" s="41"/>
      <c r="J1" s="42"/>
    </row>
    <row r="2" spans="1:10" ht="21">
      <c r="A2" s="239" t="s">
        <v>1</v>
      </c>
      <c r="B2" s="240"/>
      <c r="C2" s="240"/>
      <c r="D2" s="240"/>
      <c r="E2" s="240"/>
      <c r="F2" s="43"/>
      <c r="G2" s="43"/>
      <c r="H2" s="43"/>
      <c r="I2" s="43"/>
      <c r="J2" s="44"/>
    </row>
    <row r="3" spans="1:10" ht="15.75" customHeight="1">
      <c r="A3" s="246" t="s">
        <v>24</v>
      </c>
      <c r="B3" s="247"/>
      <c r="C3" s="247"/>
      <c r="D3" s="247"/>
      <c r="E3" s="247"/>
      <c r="F3" s="45"/>
      <c r="G3" s="45"/>
      <c r="H3" s="45"/>
      <c r="I3" s="45"/>
      <c r="J3" s="46"/>
    </row>
    <row r="4" spans="1:10">
      <c r="A4" s="31"/>
      <c r="B4" s="31"/>
      <c r="C4" s="31"/>
      <c r="D4" s="31"/>
      <c r="E4" s="31"/>
      <c r="F4" s="31"/>
      <c r="G4" s="31"/>
      <c r="H4" s="31"/>
    </row>
    <row r="5" spans="1:10" ht="18.75">
      <c r="A5" s="248" t="s">
        <v>129</v>
      </c>
      <c r="B5" s="248"/>
      <c r="C5" s="248"/>
      <c r="D5" s="248"/>
      <c r="E5" s="248"/>
      <c r="F5" s="48"/>
      <c r="G5" s="48"/>
      <c r="H5" s="48"/>
      <c r="I5" s="48"/>
      <c r="J5" s="19"/>
    </row>
    <row r="6" spans="1:10" s="31" customFormat="1" ht="18.75">
      <c r="A6" s="83"/>
      <c r="B6" s="83"/>
      <c r="C6" s="83"/>
      <c r="D6" s="83"/>
      <c r="E6" s="83"/>
      <c r="F6" s="48"/>
      <c r="G6" s="48"/>
      <c r="H6" s="48"/>
      <c r="I6" s="48"/>
      <c r="J6" s="82"/>
    </row>
    <row r="7" spans="1:10" ht="51">
      <c r="A7" s="1" t="s">
        <v>10</v>
      </c>
      <c r="B7" s="2" t="s">
        <v>11</v>
      </c>
      <c r="C7" s="1" t="s">
        <v>1131</v>
      </c>
      <c r="D7" s="1" t="s">
        <v>135</v>
      </c>
      <c r="E7" s="2" t="s">
        <v>136</v>
      </c>
    </row>
    <row r="8" spans="1:10" ht="51">
      <c r="A8" s="3" t="s">
        <v>12</v>
      </c>
      <c r="B8" s="4" t="s">
        <v>1132</v>
      </c>
      <c r="C8" s="5" t="s">
        <v>13</v>
      </c>
      <c r="D8" s="5" t="s">
        <v>13</v>
      </c>
      <c r="E8" s="6" t="s">
        <v>23</v>
      </c>
    </row>
    <row r="9" spans="1:10" ht="89.25">
      <c r="A9" s="3" t="s">
        <v>14</v>
      </c>
      <c r="B9" s="4" t="s">
        <v>15</v>
      </c>
      <c r="C9" s="5" t="s">
        <v>13</v>
      </c>
      <c r="D9" s="5" t="s">
        <v>13</v>
      </c>
      <c r="E9" s="6"/>
    </row>
    <row r="10" spans="1:10" ht="38.25">
      <c r="A10" s="3" t="s">
        <v>16</v>
      </c>
      <c r="B10" s="4" t="s">
        <v>17</v>
      </c>
      <c r="C10" s="5" t="s">
        <v>13</v>
      </c>
      <c r="D10" s="5" t="s">
        <v>18</v>
      </c>
      <c r="E10" s="6" t="s">
        <v>22</v>
      </c>
    </row>
    <row r="11" spans="1:10" ht="51">
      <c r="A11" s="3" t="s">
        <v>19</v>
      </c>
      <c r="B11" s="4" t="s">
        <v>20</v>
      </c>
      <c r="C11" s="7" t="s">
        <v>13</v>
      </c>
      <c r="D11" s="7" t="s">
        <v>13</v>
      </c>
      <c r="E11" s="6"/>
    </row>
    <row r="12" spans="1:10">
      <c r="A12" s="293" t="s">
        <v>1130</v>
      </c>
      <c r="B12" s="293"/>
      <c r="C12" s="293"/>
      <c r="D12" s="293"/>
      <c r="E12" s="293"/>
    </row>
    <row r="13" spans="1:10">
      <c r="A13" s="266" t="s">
        <v>21</v>
      </c>
      <c r="B13" s="266"/>
      <c r="C13" s="266"/>
      <c r="D13" s="266"/>
      <c r="E13" s="266"/>
    </row>
  </sheetData>
  <mergeCells count="6">
    <mergeCell ref="A1:E1"/>
    <mergeCell ref="A2:E2"/>
    <mergeCell ref="A3:E3"/>
    <mergeCell ref="A5:E5"/>
    <mergeCell ref="A13:E13"/>
    <mergeCell ref="A12:E1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6"/>
  <sheetViews>
    <sheetView showGridLines="0" workbookViewId="0">
      <selection activeCell="N27" sqref="N27"/>
    </sheetView>
  </sheetViews>
  <sheetFormatPr baseColWidth="10" defaultColWidth="9.140625" defaultRowHeight="15"/>
  <cols>
    <col min="1" max="1" width="20.5703125" customWidth="1"/>
    <col min="2" max="2" width="82.85546875" bestFit="1" customWidth="1"/>
  </cols>
  <sheetData>
    <row r="1" spans="1:7" s="31" customFormat="1" ht="28.5" customHeight="1">
      <c r="A1" s="237" t="s">
        <v>0</v>
      </c>
      <c r="B1" s="238"/>
      <c r="C1" s="238"/>
      <c r="D1" s="41"/>
      <c r="E1" s="41"/>
      <c r="F1" s="41"/>
      <c r="G1" s="41"/>
    </row>
    <row r="2" spans="1:7" s="31" customFormat="1" ht="21" customHeight="1">
      <c r="A2" s="284" t="s">
        <v>1</v>
      </c>
      <c r="B2" s="285"/>
      <c r="C2" s="285"/>
      <c r="D2" s="294"/>
      <c r="E2" s="294"/>
      <c r="F2" s="294"/>
      <c r="G2" s="294"/>
    </row>
    <row r="3" spans="1:7" s="31" customFormat="1" ht="15.75">
      <c r="A3" s="286" t="s">
        <v>24</v>
      </c>
      <c r="B3" s="287"/>
      <c r="C3" s="287"/>
      <c r="D3" s="295"/>
      <c r="E3" s="295"/>
      <c r="F3" s="295"/>
      <c r="G3" s="295"/>
    </row>
    <row r="4" spans="1:7" s="31" customFormat="1"/>
    <row r="5" spans="1:7" s="31" customFormat="1" ht="18.75" customHeight="1">
      <c r="A5" s="277"/>
      <c r="B5" s="277"/>
      <c r="C5" s="277"/>
      <c r="D5" s="296"/>
      <c r="E5" s="296"/>
      <c r="F5" s="296"/>
      <c r="G5" s="296"/>
    </row>
    <row r="6" spans="1:7" s="31" customFormat="1" ht="18.75">
      <c r="A6" s="262" t="s">
        <v>1133</v>
      </c>
      <c r="B6" s="262"/>
      <c r="C6" s="262"/>
      <c r="D6" s="87"/>
      <c r="E6" s="87"/>
      <c r="F6" s="87"/>
      <c r="G6" s="87"/>
    </row>
    <row r="7" spans="1:7" s="31" customFormat="1" ht="18.75" customHeight="1">
      <c r="A7" s="277" t="s">
        <v>60</v>
      </c>
      <c r="B7" s="277"/>
      <c r="C7" s="277"/>
      <c r="D7" s="296"/>
      <c r="E7" s="296"/>
      <c r="F7" s="296"/>
      <c r="G7" s="296"/>
    </row>
    <row r="8" spans="1:7" ht="15.75" customHeight="1" thickBot="1">
      <c r="A8" s="292"/>
      <c r="B8" s="292"/>
      <c r="C8" s="292"/>
      <c r="D8" s="297"/>
      <c r="E8" s="297"/>
      <c r="F8" s="297"/>
      <c r="G8" s="297"/>
    </row>
    <row r="9" spans="1:7" ht="15.75" thickBot="1">
      <c r="B9" s="205" t="s">
        <v>206</v>
      </c>
    </row>
    <row r="10" spans="1:7" ht="15.75" thickBot="1">
      <c r="B10" s="206" t="s">
        <v>207</v>
      </c>
    </row>
    <row r="11" spans="1:7" ht="15.75" thickBot="1">
      <c r="B11" s="207" t="s">
        <v>208</v>
      </c>
    </row>
    <row r="12" spans="1:7" ht="15.75" thickBot="1">
      <c r="B12" s="207" t="s">
        <v>209</v>
      </c>
    </row>
    <row r="13" spans="1:7" ht="15.75" thickBot="1">
      <c r="B13" s="207" t="s">
        <v>210</v>
      </c>
    </row>
    <row r="14" spans="1:7" ht="15.75" thickBot="1">
      <c r="B14" s="207" t="s">
        <v>211</v>
      </c>
    </row>
    <row r="15" spans="1:7" ht="15.75" thickBot="1">
      <c r="B15" s="207" t="s">
        <v>212</v>
      </c>
    </row>
    <row r="16" spans="1:7" ht="15.75" thickBot="1">
      <c r="B16" s="207" t="s">
        <v>213</v>
      </c>
    </row>
    <row r="17" spans="2:2" ht="15.75" thickBot="1">
      <c r="B17" s="207" t="s">
        <v>214</v>
      </c>
    </row>
    <row r="18" spans="2:2" ht="15.75" thickBot="1">
      <c r="B18" s="207" t="s">
        <v>215</v>
      </c>
    </row>
    <row r="19" spans="2:2" ht="15.75" thickBot="1">
      <c r="B19" s="207" t="s">
        <v>216</v>
      </c>
    </row>
    <row r="20" spans="2:2" ht="15.75" thickBot="1">
      <c r="B20" s="207" t="s">
        <v>217</v>
      </c>
    </row>
    <row r="21" spans="2:2" ht="15.75" thickBot="1">
      <c r="B21" s="207" t="s">
        <v>218</v>
      </c>
    </row>
    <row r="22" spans="2:2" ht="15.75" thickBot="1">
      <c r="B22" s="207" t="s">
        <v>219</v>
      </c>
    </row>
    <row r="23" spans="2:2" ht="15.75" thickBot="1">
      <c r="B23" s="207" t="s">
        <v>220</v>
      </c>
    </row>
    <row r="24" spans="2:2" ht="15.75" thickBot="1">
      <c r="B24" s="207" t="s">
        <v>221</v>
      </c>
    </row>
    <row r="25" spans="2:2" ht="15.75" thickBot="1">
      <c r="B25" s="207" t="s">
        <v>222</v>
      </c>
    </row>
    <row r="26" spans="2:2" ht="15.75" thickBot="1">
      <c r="B26" s="207" t="s">
        <v>223</v>
      </c>
    </row>
    <row r="27" spans="2:2" ht="15.75" thickBot="1">
      <c r="B27" s="207" t="s">
        <v>224</v>
      </c>
    </row>
    <row r="28" spans="2:2" ht="15.75" thickBot="1">
      <c r="B28" s="207" t="s">
        <v>225</v>
      </c>
    </row>
    <row r="29" spans="2:2" ht="15.75" thickBot="1">
      <c r="B29" s="207" t="s">
        <v>226</v>
      </c>
    </row>
    <row r="30" spans="2:2" ht="15.75" thickBot="1">
      <c r="B30" s="207" t="s">
        <v>227</v>
      </c>
    </row>
    <row r="31" spans="2:2" ht="15.75" thickBot="1">
      <c r="B31" s="207" t="s">
        <v>228</v>
      </c>
    </row>
    <row r="32" spans="2:2" ht="15.75" thickBot="1">
      <c r="B32" s="207" t="s">
        <v>229</v>
      </c>
    </row>
    <row r="33" spans="2:2" ht="15.75" thickBot="1">
      <c r="B33" s="207" t="s">
        <v>230</v>
      </c>
    </row>
    <row r="34" spans="2:2" ht="15.75" thickBot="1">
      <c r="B34" s="207" t="s">
        <v>231</v>
      </c>
    </row>
    <row r="35" spans="2:2" ht="15.75" thickBot="1">
      <c r="B35" s="207" t="s">
        <v>232</v>
      </c>
    </row>
    <row r="36" spans="2:2" ht="15.75" thickBot="1">
      <c r="B36" s="207" t="s">
        <v>233</v>
      </c>
    </row>
    <row r="37" spans="2:2" ht="15.75" thickBot="1">
      <c r="B37" s="207" t="s">
        <v>234</v>
      </c>
    </row>
    <row r="38" spans="2:2" ht="15.75" thickBot="1">
      <c r="B38" s="207" t="s">
        <v>235</v>
      </c>
    </row>
    <row r="39" spans="2:2" ht="15.75" thickBot="1">
      <c r="B39" s="207" t="s">
        <v>236</v>
      </c>
    </row>
    <row r="40" spans="2:2" ht="15.75" thickBot="1">
      <c r="B40" s="207" t="s">
        <v>237</v>
      </c>
    </row>
    <row r="41" spans="2:2" ht="15.75" thickBot="1">
      <c r="B41" s="207" t="s">
        <v>238</v>
      </c>
    </row>
    <row r="42" spans="2:2" ht="15.75" thickBot="1">
      <c r="B42" s="207" t="s">
        <v>239</v>
      </c>
    </row>
    <row r="43" spans="2:2" ht="15.75" thickBot="1">
      <c r="B43" s="206" t="s">
        <v>240</v>
      </c>
    </row>
    <row r="44" spans="2:2" ht="15.75" thickBot="1">
      <c r="B44" s="207" t="s">
        <v>241</v>
      </c>
    </row>
    <row r="45" spans="2:2" ht="15.75" thickBot="1">
      <c r="B45" s="207" t="s">
        <v>242</v>
      </c>
    </row>
    <row r="46" spans="2:2" ht="15.75" thickBot="1">
      <c r="B46" s="207" t="s">
        <v>243</v>
      </c>
    </row>
    <row r="47" spans="2:2" ht="15.75" thickBot="1">
      <c r="B47" s="207" t="s">
        <v>244</v>
      </c>
    </row>
    <row r="48" spans="2:2" ht="15.75" thickBot="1">
      <c r="B48" s="207" t="s">
        <v>245</v>
      </c>
    </row>
    <row r="49" spans="2:2" ht="15.75" thickBot="1">
      <c r="B49" s="207" t="s">
        <v>246</v>
      </c>
    </row>
    <row r="50" spans="2:2" ht="15.75" thickBot="1">
      <c r="B50" s="207" t="s">
        <v>247</v>
      </c>
    </row>
    <row r="51" spans="2:2" ht="15.75" thickBot="1">
      <c r="B51" s="207" t="s">
        <v>248</v>
      </c>
    </row>
    <row r="52" spans="2:2" ht="15.75" thickBot="1">
      <c r="B52" s="207" t="s">
        <v>249</v>
      </c>
    </row>
    <row r="53" spans="2:2" ht="15.75" thickBot="1">
      <c r="B53" s="207" t="s">
        <v>250</v>
      </c>
    </row>
    <row r="54" spans="2:2" ht="15.75" thickBot="1">
      <c r="B54" s="207" t="s">
        <v>251</v>
      </c>
    </row>
    <row r="55" spans="2:2" ht="15.75" thickBot="1">
      <c r="B55" s="207" t="s">
        <v>252</v>
      </c>
    </row>
    <row r="56" spans="2:2" ht="15.75" thickBot="1">
      <c r="B56" s="207" t="s">
        <v>497</v>
      </c>
    </row>
    <row r="57" spans="2:2" ht="15.75" thickBot="1">
      <c r="B57" s="207" t="s">
        <v>253</v>
      </c>
    </row>
    <row r="58" spans="2:2" ht="15.75" thickBot="1">
      <c r="B58" s="207" t="s">
        <v>254</v>
      </c>
    </row>
    <row r="59" spans="2:2" ht="15.75" thickBot="1">
      <c r="B59" s="207" t="s">
        <v>255</v>
      </c>
    </row>
    <row r="60" spans="2:2" ht="15.75" thickBot="1">
      <c r="B60" s="207" t="s">
        <v>256</v>
      </c>
    </row>
    <row r="61" spans="2:2" ht="15.75" thickBot="1">
      <c r="B61" s="207" t="s">
        <v>257</v>
      </c>
    </row>
    <row r="62" spans="2:2" ht="15.75" thickBot="1">
      <c r="B62" s="207" t="s">
        <v>258</v>
      </c>
    </row>
    <row r="63" spans="2:2" ht="15.75" thickBot="1">
      <c r="B63" s="207" t="s">
        <v>259</v>
      </c>
    </row>
    <row r="64" spans="2:2" ht="15.75" thickBot="1">
      <c r="B64" s="207" t="s">
        <v>260</v>
      </c>
    </row>
    <row r="65" spans="2:2" ht="15.75" thickBot="1">
      <c r="B65" s="207" t="s">
        <v>261</v>
      </c>
    </row>
    <row r="66" spans="2:2" ht="15.75" thickBot="1">
      <c r="B66" s="207" t="s">
        <v>262</v>
      </c>
    </row>
    <row r="67" spans="2:2" ht="15.75" thickBot="1">
      <c r="B67" s="207" t="s">
        <v>263</v>
      </c>
    </row>
    <row r="68" spans="2:2" ht="15.75" thickBot="1">
      <c r="B68" s="207" t="s">
        <v>264</v>
      </c>
    </row>
    <row r="69" spans="2:2" ht="15.75" thickBot="1">
      <c r="B69" s="207" t="s">
        <v>265</v>
      </c>
    </row>
    <row r="70" spans="2:2" ht="15.75" thickBot="1">
      <c r="B70" s="207" t="s">
        <v>266</v>
      </c>
    </row>
    <row r="71" spans="2:2" ht="15.75" thickBot="1">
      <c r="B71" s="207" t="s">
        <v>267</v>
      </c>
    </row>
    <row r="72" spans="2:2" ht="15.75" thickBot="1">
      <c r="B72" s="207" t="s">
        <v>268</v>
      </c>
    </row>
    <row r="73" spans="2:2" ht="15.75" thickBot="1">
      <c r="B73" s="207" t="s">
        <v>269</v>
      </c>
    </row>
    <row r="74" spans="2:2" ht="15.75" thickBot="1">
      <c r="B74" s="207" t="s">
        <v>270</v>
      </c>
    </row>
    <row r="75" spans="2:2" ht="15.75" thickBot="1">
      <c r="B75" s="207" t="s">
        <v>271</v>
      </c>
    </row>
    <row r="76" spans="2:2" ht="15.75" thickBot="1">
      <c r="B76" s="207" t="s">
        <v>272</v>
      </c>
    </row>
    <row r="77" spans="2:2" ht="15.75" thickBot="1">
      <c r="B77" s="207" t="s">
        <v>273</v>
      </c>
    </row>
    <row r="78" spans="2:2" ht="15.75" thickBot="1">
      <c r="B78" s="207" t="s">
        <v>274</v>
      </c>
    </row>
    <row r="79" spans="2:2" ht="15.75" thickBot="1">
      <c r="B79" s="207" t="s">
        <v>275</v>
      </c>
    </row>
    <row r="80" spans="2:2" ht="15.75" thickBot="1">
      <c r="B80" s="207" t="s">
        <v>276</v>
      </c>
    </row>
    <row r="81" spans="2:2" ht="15.75" thickBot="1">
      <c r="B81" s="207" t="s">
        <v>277</v>
      </c>
    </row>
    <row r="82" spans="2:2" ht="15.75" thickBot="1">
      <c r="B82" s="207" t="s">
        <v>278</v>
      </c>
    </row>
    <row r="83" spans="2:2" ht="15.75" thickBot="1">
      <c r="B83" s="207" t="s">
        <v>279</v>
      </c>
    </row>
    <row r="84" spans="2:2" ht="15.75" thickBot="1">
      <c r="B84" s="207" t="s">
        <v>280</v>
      </c>
    </row>
    <row r="85" spans="2:2" ht="15.75" thickBot="1">
      <c r="B85" s="207" t="s">
        <v>281</v>
      </c>
    </row>
    <row r="86" spans="2:2" ht="15.75" thickBot="1">
      <c r="B86" s="207" t="s">
        <v>282</v>
      </c>
    </row>
    <row r="87" spans="2:2" ht="15.75" thickBot="1">
      <c r="B87" s="206" t="s">
        <v>283</v>
      </c>
    </row>
    <row r="88" spans="2:2" ht="15.75" thickBot="1">
      <c r="B88" s="207" t="s">
        <v>284</v>
      </c>
    </row>
    <row r="89" spans="2:2" ht="15.75" thickBot="1">
      <c r="B89" s="207" t="s">
        <v>285</v>
      </c>
    </row>
    <row r="90" spans="2:2" ht="15.75" thickBot="1">
      <c r="B90" s="207" t="s">
        <v>286</v>
      </c>
    </row>
    <row r="91" spans="2:2" ht="15.75" thickBot="1">
      <c r="B91" s="206" t="s">
        <v>287</v>
      </c>
    </row>
    <row r="92" spans="2:2" ht="15.75" thickBot="1">
      <c r="B92" s="207" t="s">
        <v>288</v>
      </c>
    </row>
    <row r="93" spans="2:2" ht="15.75" thickBot="1">
      <c r="B93" s="207" t="s">
        <v>289</v>
      </c>
    </row>
    <row r="94" spans="2:2" ht="15.75" thickBot="1">
      <c r="B94" s="207" t="s">
        <v>290</v>
      </c>
    </row>
    <row r="95" spans="2:2" ht="15.75" thickBot="1">
      <c r="B95" s="207" t="s">
        <v>291</v>
      </c>
    </row>
    <row r="96" spans="2:2" ht="15.75" thickBot="1">
      <c r="B96" s="207" t="s">
        <v>292</v>
      </c>
    </row>
    <row r="97" spans="2:2" ht="15.75" thickBot="1">
      <c r="B97" s="207" t="s">
        <v>293</v>
      </c>
    </row>
    <row r="98" spans="2:2" ht="15.75" thickBot="1">
      <c r="B98" s="207" t="s">
        <v>294</v>
      </c>
    </row>
    <row r="99" spans="2:2" ht="15.75" thickBot="1">
      <c r="B99" s="207" t="s">
        <v>295</v>
      </c>
    </row>
    <row r="100" spans="2:2" ht="15.75" thickBot="1">
      <c r="B100" s="207" t="s">
        <v>296</v>
      </c>
    </row>
    <row r="101" spans="2:2" ht="15.75" thickBot="1">
      <c r="B101" s="207" t="s">
        <v>297</v>
      </c>
    </row>
    <row r="102" spans="2:2" ht="15.75" thickBot="1">
      <c r="B102" s="207" t="s">
        <v>298</v>
      </c>
    </row>
    <row r="103" spans="2:2" ht="15.75" thickBot="1">
      <c r="B103" s="207" t="s">
        <v>299</v>
      </c>
    </row>
    <row r="104" spans="2:2" ht="15.75" thickBot="1">
      <c r="B104" s="207" t="s">
        <v>300</v>
      </c>
    </row>
    <row r="105" spans="2:2" ht="15.75" thickBot="1">
      <c r="B105" s="207" t="s">
        <v>301</v>
      </c>
    </row>
    <row r="106" spans="2:2" ht="15.75" thickBot="1">
      <c r="B106" s="207" t="s">
        <v>302</v>
      </c>
    </row>
    <row r="107" spans="2:2" ht="15.75" thickBot="1">
      <c r="B107" s="207" t="s">
        <v>303</v>
      </c>
    </row>
    <row r="108" spans="2:2" ht="15.75" thickBot="1">
      <c r="B108" s="207" t="s">
        <v>304</v>
      </c>
    </row>
    <row r="109" spans="2:2" ht="15.75" thickBot="1">
      <c r="B109" s="207" t="s">
        <v>305</v>
      </c>
    </row>
    <row r="110" spans="2:2" ht="15.75" thickBot="1">
      <c r="B110" s="207" t="s">
        <v>306</v>
      </c>
    </row>
    <row r="111" spans="2:2" ht="15.75" thickBot="1">
      <c r="B111" s="207" t="s">
        <v>307</v>
      </c>
    </row>
    <row r="112" spans="2:2" ht="15.75" thickBot="1">
      <c r="B112" s="207" t="s">
        <v>308</v>
      </c>
    </row>
    <row r="113" spans="2:2" ht="15.75" thickBot="1">
      <c r="B113" s="207" t="s">
        <v>309</v>
      </c>
    </row>
    <row r="114" spans="2:2" ht="15.75" thickBot="1">
      <c r="B114" s="207" t="s">
        <v>310</v>
      </c>
    </row>
    <row r="115" spans="2:2" ht="15.75" thickBot="1">
      <c r="B115" s="207" t="s">
        <v>498</v>
      </c>
    </row>
    <row r="116" spans="2:2" ht="15.75" thickBot="1">
      <c r="B116" s="207" t="s">
        <v>311</v>
      </c>
    </row>
    <row r="117" spans="2:2" ht="15.75" thickBot="1">
      <c r="B117" s="207" t="s">
        <v>312</v>
      </c>
    </row>
    <row r="118" spans="2:2" ht="15.75" thickBot="1">
      <c r="B118" s="207" t="s">
        <v>313</v>
      </c>
    </row>
    <row r="119" spans="2:2" ht="15.75" thickBot="1">
      <c r="B119" s="207" t="s">
        <v>314</v>
      </c>
    </row>
    <row r="120" spans="2:2" ht="15.75" thickBot="1">
      <c r="B120" s="207" t="s">
        <v>315</v>
      </c>
    </row>
    <row r="121" spans="2:2" ht="15.75" thickBot="1">
      <c r="B121" s="207" t="s">
        <v>316</v>
      </c>
    </row>
    <row r="122" spans="2:2" ht="15.75" thickBot="1">
      <c r="B122" s="207" t="s">
        <v>317</v>
      </c>
    </row>
    <row r="123" spans="2:2" ht="15.75" thickBot="1">
      <c r="B123" s="207" t="s">
        <v>318</v>
      </c>
    </row>
    <row r="124" spans="2:2" ht="15.75" thickBot="1">
      <c r="B124" s="207" t="s">
        <v>319</v>
      </c>
    </row>
    <row r="125" spans="2:2" ht="15.75" thickBot="1">
      <c r="B125" s="207" t="s">
        <v>320</v>
      </c>
    </row>
    <row r="126" spans="2:2" ht="15.75" thickBot="1">
      <c r="B126" s="207" t="s">
        <v>321</v>
      </c>
    </row>
    <row r="127" spans="2:2" ht="15.75" thickBot="1">
      <c r="B127" s="207" t="s">
        <v>322</v>
      </c>
    </row>
    <row r="128" spans="2:2" ht="15.75" thickBot="1">
      <c r="B128" s="207" t="s">
        <v>323</v>
      </c>
    </row>
    <row r="129" spans="2:2" ht="15.75" thickBot="1">
      <c r="B129" s="207" t="s">
        <v>324</v>
      </c>
    </row>
    <row r="130" spans="2:2" ht="15.75" thickBot="1">
      <c r="B130" s="207" t="s">
        <v>325</v>
      </c>
    </row>
    <row r="131" spans="2:2" ht="15.75" thickBot="1">
      <c r="B131" s="207" t="s">
        <v>326</v>
      </c>
    </row>
    <row r="132" spans="2:2" ht="15.75" thickBot="1">
      <c r="B132" s="207" t="s">
        <v>327</v>
      </c>
    </row>
    <row r="133" spans="2:2" ht="15.75" thickBot="1">
      <c r="B133" s="207" t="s">
        <v>499</v>
      </c>
    </row>
    <row r="134" spans="2:2" ht="15.75" thickBot="1">
      <c r="B134" s="207" t="s">
        <v>328</v>
      </c>
    </row>
    <row r="135" spans="2:2" ht="15.75" thickBot="1">
      <c r="B135" s="207" t="s">
        <v>329</v>
      </c>
    </row>
    <row r="136" spans="2:2" ht="15.75" thickBot="1">
      <c r="B136" s="207" t="s">
        <v>330</v>
      </c>
    </row>
    <row r="137" spans="2:2" ht="15.75" thickBot="1">
      <c r="B137" s="207" t="s">
        <v>331</v>
      </c>
    </row>
    <row r="138" spans="2:2" ht="15.75" thickBot="1">
      <c r="B138" s="207" t="s">
        <v>332</v>
      </c>
    </row>
    <row r="139" spans="2:2" ht="15.75" thickBot="1">
      <c r="B139" s="207" t="s">
        <v>333</v>
      </c>
    </row>
    <row r="140" spans="2:2" ht="15.75" thickBot="1">
      <c r="B140" s="207" t="s">
        <v>334</v>
      </c>
    </row>
    <row r="141" spans="2:2" ht="15.75" thickBot="1">
      <c r="B141" s="207" t="s">
        <v>335</v>
      </c>
    </row>
    <row r="142" spans="2:2" ht="15.75" thickBot="1">
      <c r="B142" s="207" t="s">
        <v>336</v>
      </c>
    </row>
    <row r="143" spans="2:2" ht="15.75" thickBot="1">
      <c r="B143" s="207" t="s">
        <v>337</v>
      </c>
    </row>
    <row r="144" spans="2:2" ht="15.75" thickBot="1">
      <c r="B144" s="207" t="s">
        <v>338</v>
      </c>
    </row>
    <row r="145" spans="2:2" ht="15.75" thickBot="1">
      <c r="B145" s="207" t="s">
        <v>339</v>
      </c>
    </row>
    <row r="146" spans="2:2" ht="15.75" thickBot="1">
      <c r="B146" s="207" t="s">
        <v>340</v>
      </c>
    </row>
    <row r="147" spans="2:2" ht="15.75" thickBot="1">
      <c r="B147" s="207" t="s">
        <v>341</v>
      </c>
    </row>
    <row r="148" spans="2:2" ht="15.75" thickBot="1">
      <c r="B148" s="207" t="s">
        <v>342</v>
      </c>
    </row>
    <row r="149" spans="2:2" ht="15.75" thickBot="1">
      <c r="B149" s="207" t="s">
        <v>343</v>
      </c>
    </row>
    <row r="150" spans="2:2" ht="15.75" thickBot="1">
      <c r="B150" s="207" t="s">
        <v>344</v>
      </c>
    </row>
    <row r="151" spans="2:2" ht="15.75" thickBot="1">
      <c r="B151" s="207" t="s">
        <v>345</v>
      </c>
    </row>
    <row r="152" spans="2:2" ht="15.75" thickBot="1">
      <c r="B152" s="207" t="s">
        <v>346</v>
      </c>
    </row>
    <row r="153" spans="2:2" ht="15.75" thickBot="1">
      <c r="B153" s="207" t="s">
        <v>347</v>
      </c>
    </row>
    <row r="154" spans="2:2" ht="15.75" thickBot="1">
      <c r="B154" s="207" t="s">
        <v>348</v>
      </c>
    </row>
    <row r="155" spans="2:2" ht="15.75" thickBot="1">
      <c r="B155" s="207" t="s">
        <v>349</v>
      </c>
    </row>
    <row r="156" spans="2:2" ht="15.75" thickBot="1">
      <c r="B156" s="207" t="s">
        <v>350</v>
      </c>
    </row>
    <row r="157" spans="2:2" ht="15.75" thickBot="1">
      <c r="B157" s="207" t="s">
        <v>351</v>
      </c>
    </row>
    <row r="158" spans="2:2" ht="15.75" thickBot="1">
      <c r="B158" s="207" t="s">
        <v>352</v>
      </c>
    </row>
    <row r="159" spans="2:2" ht="15.75" thickBot="1">
      <c r="B159" s="207" t="s">
        <v>353</v>
      </c>
    </row>
    <row r="160" spans="2:2" ht="15.75" thickBot="1">
      <c r="B160" s="207" t="s">
        <v>354</v>
      </c>
    </row>
    <row r="161" spans="2:2" ht="15.75" thickBot="1">
      <c r="B161" s="207" t="s">
        <v>355</v>
      </c>
    </row>
    <row r="162" spans="2:2" ht="15.75" thickBot="1">
      <c r="B162" s="207" t="s">
        <v>356</v>
      </c>
    </row>
    <row r="163" spans="2:2" ht="15.75" thickBot="1">
      <c r="B163" s="207" t="s">
        <v>357</v>
      </c>
    </row>
    <row r="164" spans="2:2" ht="15.75" thickBot="1">
      <c r="B164" s="207" t="s">
        <v>358</v>
      </c>
    </row>
    <row r="165" spans="2:2" ht="15.75" thickBot="1">
      <c r="B165" s="207" t="s">
        <v>359</v>
      </c>
    </row>
    <row r="166" spans="2:2" ht="15.75" thickBot="1">
      <c r="B166" s="207" t="s">
        <v>360</v>
      </c>
    </row>
    <row r="167" spans="2:2" ht="15.75" thickBot="1">
      <c r="B167" s="207" t="s">
        <v>361</v>
      </c>
    </row>
    <row r="168" spans="2:2" ht="15.75" thickBot="1">
      <c r="B168" s="207" t="s">
        <v>362</v>
      </c>
    </row>
    <row r="169" spans="2:2" ht="15.75" thickBot="1">
      <c r="B169" s="207" t="s">
        <v>363</v>
      </c>
    </row>
    <row r="170" spans="2:2" ht="15.75" thickBot="1">
      <c r="B170" s="207" t="s">
        <v>364</v>
      </c>
    </row>
    <row r="171" spans="2:2" ht="15.75" thickBot="1">
      <c r="B171" s="207" t="s">
        <v>365</v>
      </c>
    </row>
    <row r="172" spans="2:2" ht="15.75" thickBot="1">
      <c r="B172" s="207" t="s">
        <v>366</v>
      </c>
    </row>
    <row r="173" spans="2:2" ht="15.75" thickBot="1">
      <c r="B173" s="207" t="s">
        <v>367</v>
      </c>
    </row>
    <row r="174" spans="2:2" ht="15.75" thickBot="1">
      <c r="B174" s="207" t="s">
        <v>368</v>
      </c>
    </row>
    <row r="175" spans="2:2" ht="15.75" thickBot="1">
      <c r="B175" s="207" t="s">
        <v>369</v>
      </c>
    </row>
    <row r="176" spans="2:2" ht="15.75" thickBot="1">
      <c r="B176" s="207" t="s">
        <v>370</v>
      </c>
    </row>
    <row r="177" spans="2:2" ht="15.75" thickBot="1">
      <c r="B177" s="207" t="s">
        <v>371</v>
      </c>
    </row>
    <row r="178" spans="2:2" ht="15.75" thickBot="1">
      <c r="B178" s="207" t="s">
        <v>372</v>
      </c>
    </row>
    <row r="179" spans="2:2" ht="15.75" thickBot="1">
      <c r="B179" s="207" t="s">
        <v>373</v>
      </c>
    </row>
    <row r="180" spans="2:2" ht="15.75" thickBot="1">
      <c r="B180" s="207" t="s">
        <v>374</v>
      </c>
    </row>
    <row r="181" spans="2:2" ht="15.75" thickBot="1">
      <c r="B181" s="207" t="s">
        <v>375</v>
      </c>
    </row>
    <row r="182" spans="2:2" ht="15.75" thickBot="1">
      <c r="B182" s="207" t="s">
        <v>500</v>
      </c>
    </row>
    <row r="183" spans="2:2" ht="15.75" thickBot="1">
      <c r="B183" s="207" t="s">
        <v>376</v>
      </c>
    </row>
    <row r="184" spans="2:2" ht="15.75" thickBot="1">
      <c r="B184" s="207" t="s">
        <v>377</v>
      </c>
    </row>
    <row r="185" spans="2:2" ht="15.75" thickBot="1">
      <c r="B185" s="207" t="s">
        <v>378</v>
      </c>
    </row>
    <row r="186" spans="2:2" ht="15.75" thickBot="1">
      <c r="B186" s="207" t="s">
        <v>379</v>
      </c>
    </row>
    <row r="187" spans="2:2" ht="15.75" thickBot="1">
      <c r="B187" s="207" t="s">
        <v>380</v>
      </c>
    </row>
    <row r="188" spans="2:2" ht="15.75" thickBot="1">
      <c r="B188" s="207" t="s">
        <v>381</v>
      </c>
    </row>
    <row r="189" spans="2:2" ht="15.75" thickBot="1">
      <c r="B189" s="207" t="s">
        <v>382</v>
      </c>
    </row>
    <row r="190" spans="2:2" ht="15.75" thickBot="1">
      <c r="B190" s="207" t="s">
        <v>383</v>
      </c>
    </row>
    <row r="191" spans="2:2" ht="15.75" thickBot="1">
      <c r="B191" s="207" t="s">
        <v>384</v>
      </c>
    </row>
    <row r="192" spans="2:2" ht="15.75" thickBot="1">
      <c r="B192" s="207" t="s">
        <v>385</v>
      </c>
    </row>
    <row r="193" spans="2:2" ht="15.75" thickBot="1">
      <c r="B193" s="207" t="s">
        <v>386</v>
      </c>
    </row>
    <row r="194" spans="2:2" ht="15.75" thickBot="1">
      <c r="B194" s="207" t="s">
        <v>387</v>
      </c>
    </row>
    <row r="195" spans="2:2" ht="15.75" thickBot="1">
      <c r="B195" s="207" t="s">
        <v>388</v>
      </c>
    </row>
    <row r="196" spans="2:2" ht="15.75" thickBot="1">
      <c r="B196" s="207" t="s">
        <v>389</v>
      </c>
    </row>
    <row r="197" spans="2:2" ht="15.75" thickBot="1">
      <c r="B197" s="207" t="s">
        <v>390</v>
      </c>
    </row>
    <row r="198" spans="2:2" ht="15.75" thickBot="1">
      <c r="B198" s="207" t="s">
        <v>391</v>
      </c>
    </row>
    <row r="199" spans="2:2" ht="15.75" thickBot="1">
      <c r="B199" s="207" t="s">
        <v>392</v>
      </c>
    </row>
    <row r="200" spans="2:2" ht="15.75" thickBot="1">
      <c r="B200" s="207" t="s">
        <v>393</v>
      </c>
    </row>
    <row r="201" spans="2:2" ht="15.75" thickBot="1">
      <c r="B201" s="207" t="s">
        <v>394</v>
      </c>
    </row>
    <row r="202" spans="2:2" ht="15.75" thickBot="1">
      <c r="B202" s="207" t="s">
        <v>395</v>
      </c>
    </row>
    <row r="203" spans="2:2" ht="15.75" thickBot="1">
      <c r="B203" s="207" t="s">
        <v>396</v>
      </c>
    </row>
    <row r="204" spans="2:2" ht="15.75" thickBot="1">
      <c r="B204" s="207" t="s">
        <v>397</v>
      </c>
    </row>
    <row r="205" spans="2:2" ht="15.75" thickBot="1">
      <c r="B205" s="207" t="s">
        <v>398</v>
      </c>
    </row>
    <row r="206" spans="2:2" ht="15.75" thickBot="1">
      <c r="B206" s="207" t="s">
        <v>399</v>
      </c>
    </row>
    <row r="207" spans="2:2" ht="15.75" thickBot="1">
      <c r="B207" s="207" t="s">
        <v>400</v>
      </c>
    </row>
    <row r="208" spans="2:2" ht="15.75" thickBot="1">
      <c r="B208" s="207" t="s">
        <v>401</v>
      </c>
    </row>
    <row r="209" spans="2:2" ht="15.75" thickBot="1">
      <c r="B209" s="207" t="s">
        <v>402</v>
      </c>
    </row>
    <row r="210" spans="2:2" ht="15.75" thickBot="1">
      <c r="B210" s="207" t="s">
        <v>501</v>
      </c>
    </row>
    <row r="211" spans="2:2" ht="15.75" thickBot="1">
      <c r="B211" s="207" t="s">
        <v>403</v>
      </c>
    </row>
    <row r="212" spans="2:2" ht="15.75" thickBot="1">
      <c r="B212" s="207" t="s">
        <v>404</v>
      </c>
    </row>
    <row r="213" spans="2:2" ht="15.75" thickBot="1">
      <c r="B213" s="207" t="s">
        <v>405</v>
      </c>
    </row>
    <row r="214" spans="2:2" ht="15.75" thickBot="1">
      <c r="B214" s="207" t="s">
        <v>406</v>
      </c>
    </row>
    <row r="215" spans="2:2" ht="15.75" thickBot="1">
      <c r="B215" s="207" t="s">
        <v>407</v>
      </c>
    </row>
    <row r="216" spans="2:2" ht="15.75" thickBot="1">
      <c r="B216" s="207" t="s">
        <v>408</v>
      </c>
    </row>
    <row r="217" spans="2:2" ht="15.75" thickBot="1">
      <c r="B217" s="207" t="s">
        <v>409</v>
      </c>
    </row>
    <row r="218" spans="2:2" ht="15.75" thickBot="1">
      <c r="B218" s="207" t="s">
        <v>502</v>
      </c>
    </row>
    <row r="219" spans="2:2" ht="15.75" thickBot="1">
      <c r="B219" s="207" t="s">
        <v>410</v>
      </c>
    </row>
    <row r="220" spans="2:2" ht="15.75" thickBot="1">
      <c r="B220" s="207" t="s">
        <v>411</v>
      </c>
    </row>
    <row r="221" spans="2:2" ht="15.75" thickBot="1">
      <c r="B221" s="207" t="s">
        <v>412</v>
      </c>
    </row>
    <row r="222" spans="2:2" ht="15.75" thickBot="1">
      <c r="B222" s="207" t="s">
        <v>413</v>
      </c>
    </row>
    <row r="223" spans="2:2" ht="15.75" thickBot="1">
      <c r="B223" s="207" t="s">
        <v>414</v>
      </c>
    </row>
    <row r="224" spans="2:2" ht="15.75" thickBot="1">
      <c r="B224" s="207" t="s">
        <v>415</v>
      </c>
    </row>
    <row r="225" spans="2:2" ht="15.75" thickBot="1">
      <c r="B225" s="207" t="s">
        <v>416</v>
      </c>
    </row>
    <row r="226" spans="2:2" ht="15.75" thickBot="1">
      <c r="B226" s="207" t="s">
        <v>417</v>
      </c>
    </row>
    <row r="227" spans="2:2" ht="15.75" thickBot="1">
      <c r="B227" s="207" t="s">
        <v>418</v>
      </c>
    </row>
    <row r="228" spans="2:2" ht="15.75" thickBot="1">
      <c r="B228" s="207" t="s">
        <v>419</v>
      </c>
    </row>
    <row r="229" spans="2:2" ht="15.75" thickBot="1">
      <c r="B229" s="207" t="s">
        <v>420</v>
      </c>
    </row>
    <row r="230" spans="2:2" ht="15.75" thickBot="1">
      <c r="B230" s="207" t="s">
        <v>421</v>
      </c>
    </row>
    <row r="231" spans="2:2" ht="15.75" thickBot="1">
      <c r="B231" s="207" t="s">
        <v>422</v>
      </c>
    </row>
    <row r="232" spans="2:2" ht="15.75" thickBot="1">
      <c r="B232" s="207" t="s">
        <v>423</v>
      </c>
    </row>
    <row r="233" spans="2:2" ht="15.75" thickBot="1">
      <c r="B233" s="207" t="s">
        <v>503</v>
      </c>
    </row>
    <row r="234" spans="2:2" ht="15.75" thickBot="1">
      <c r="B234" s="207" t="s">
        <v>424</v>
      </c>
    </row>
    <row r="235" spans="2:2" ht="15.75" thickBot="1">
      <c r="B235" s="207" t="s">
        <v>425</v>
      </c>
    </row>
    <row r="236" spans="2:2" ht="15.75" thickBot="1">
      <c r="B236" s="207" t="s">
        <v>504</v>
      </c>
    </row>
    <row r="237" spans="2:2" ht="15.75" thickBot="1">
      <c r="B237" s="207" t="s">
        <v>426</v>
      </c>
    </row>
    <row r="238" spans="2:2" ht="15.75" thickBot="1">
      <c r="B238" s="207" t="s">
        <v>427</v>
      </c>
    </row>
    <row r="239" spans="2:2" ht="15.75" thickBot="1">
      <c r="B239" s="207" t="s">
        <v>428</v>
      </c>
    </row>
    <row r="240" spans="2:2" ht="15.75" thickBot="1">
      <c r="B240" s="207" t="s">
        <v>429</v>
      </c>
    </row>
    <row r="241" spans="2:2" ht="15.75" thickBot="1">
      <c r="B241" s="207" t="s">
        <v>505</v>
      </c>
    </row>
    <row r="242" spans="2:2" ht="15.75" thickBot="1">
      <c r="B242" s="207" t="s">
        <v>430</v>
      </c>
    </row>
    <row r="243" spans="2:2" ht="15.75" thickBot="1">
      <c r="B243" s="207" t="s">
        <v>431</v>
      </c>
    </row>
    <row r="244" spans="2:2" ht="15.75" thickBot="1">
      <c r="B244" s="207" t="s">
        <v>432</v>
      </c>
    </row>
    <row r="245" spans="2:2" ht="15.75" thickBot="1">
      <c r="B245" s="207" t="s">
        <v>433</v>
      </c>
    </row>
    <row r="246" spans="2:2" ht="15.75" thickBot="1">
      <c r="B246" s="207" t="s">
        <v>434</v>
      </c>
    </row>
    <row r="247" spans="2:2" ht="15.75" thickBot="1">
      <c r="B247" s="207" t="s">
        <v>435</v>
      </c>
    </row>
    <row r="248" spans="2:2" ht="15.75" thickBot="1">
      <c r="B248" s="207" t="s">
        <v>436</v>
      </c>
    </row>
    <row r="249" spans="2:2" ht="15.75" thickBot="1">
      <c r="B249" s="207" t="s">
        <v>437</v>
      </c>
    </row>
    <row r="250" spans="2:2" ht="15.75" thickBot="1">
      <c r="B250" s="207" t="s">
        <v>438</v>
      </c>
    </row>
    <row r="251" spans="2:2" ht="15.75" thickBot="1">
      <c r="B251" s="207" t="s">
        <v>439</v>
      </c>
    </row>
    <row r="252" spans="2:2" ht="15.75" thickBot="1">
      <c r="B252" s="207" t="s">
        <v>440</v>
      </c>
    </row>
    <row r="253" spans="2:2" ht="15.75" thickBot="1">
      <c r="B253" s="207" t="s">
        <v>441</v>
      </c>
    </row>
    <row r="254" spans="2:2" ht="15.75" thickBot="1">
      <c r="B254" s="207" t="s">
        <v>442</v>
      </c>
    </row>
    <row r="255" spans="2:2" ht="15.75" thickBot="1">
      <c r="B255" s="207" t="s">
        <v>443</v>
      </c>
    </row>
    <row r="256" spans="2:2" ht="15.75" thickBot="1">
      <c r="B256" s="207" t="s">
        <v>506</v>
      </c>
    </row>
    <row r="257" spans="2:2" ht="15.75" thickBot="1">
      <c r="B257" s="207" t="s">
        <v>444</v>
      </c>
    </row>
    <row r="258" spans="2:2" ht="15.75" thickBot="1">
      <c r="B258" s="207" t="s">
        <v>445</v>
      </c>
    </row>
    <row r="259" spans="2:2" ht="15.75" thickBot="1">
      <c r="B259" s="207" t="s">
        <v>507</v>
      </c>
    </row>
    <row r="260" spans="2:2" ht="15.75" thickBot="1">
      <c r="B260" s="207" t="s">
        <v>446</v>
      </c>
    </row>
    <row r="261" spans="2:2" ht="15.75" thickBot="1">
      <c r="B261" s="207" t="s">
        <v>508</v>
      </c>
    </row>
    <row r="262" spans="2:2" ht="15.75" thickBot="1">
      <c r="B262" s="207" t="s">
        <v>447</v>
      </c>
    </row>
    <row r="263" spans="2:2" ht="15.75" thickBot="1">
      <c r="B263" s="207" t="s">
        <v>448</v>
      </c>
    </row>
    <row r="264" spans="2:2" ht="15.75" thickBot="1">
      <c r="B264" s="207" t="s">
        <v>449</v>
      </c>
    </row>
    <row r="265" spans="2:2" ht="15.75" thickBot="1">
      <c r="B265" s="207" t="s">
        <v>450</v>
      </c>
    </row>
    <row r="266" spans="2:2" ht="15.75" thickBot="1">
      <c r="B266" s="207" t="s">
        <v>451</v>
      </c>
    </row>
    <row r="267" spans="2:2" ht="15.75" thickBot="1">
      <c r="B267" s="207" t="s">
        <v>452</v>
      </c>
    </row>
    <row r="268" spans="2:2" ht="15.75" thickBot="1">
      <c r="B268" s="207" t="s">
        <v>453</v>
      </c>
    </row>
    <row r="269" spans="2:2" ht="15.75" thickBot="1">
      <c r="B269" s="207" t="s">
        <v>454</v>
      </c>
    </row>
    <row r="270" spans="2:2" ht="15.75" thickBot="1">
      <c r="B270" s="207" t="s">
        <v>455</v>
      </c>
    </row>
    <row r="271" spans="2:2" ht="15.75" thickBot="1">
      <c r="B271" s="207" t="s">
        <v>456</v>
      </c>
    </row>
    <row r="272" spans="2:2" ht="15.75" thickBot="1">
      <c r="B272" s="207" t="s">
        <v>457</v>
      </c>
    </row>
    <row r="273" spans="2:2" ht="15.75" thickBot="1">
      <c r="B273" s="207" t="s">
        <v>509</v>
      </c>
    </row>
    <row r="274" spans="2:2" ht="15.75" thickBot="1">
      <c r="B274" s="207" t="s">
        <v>458</v>
      </c>
    </row>
    <row r="275" spans="2:2" ht="15.75" thickBot="1">
      <c r="B275" s="207" t="s">
        <v>459</v>
      </c>
    </row>
    <row r="276" spans="2:2" ht="15.75" thickBot="1">
      <c r="B276" s="207" t="s">
        <v>460</v>
      </c>
    </row>
    <row r="277" spans="2:2" ht="15.75" thickBot="1">
      <c r="B277" s="207" t="s">
        <v>510</v>
      </c>
    </row>
    <row r="278" spans="2:2" ht="15.75" thickBot="1">
      <c r="B278" s="207" t="s">
        <v>461</v>
      </c>
    </row>
    <row r="279" spans="2:2" ht="15.75" thickBot="1">
      <c r="B279" s="207" t="s">
        <v>511</v>
      </c>
    </row>
    <row r="280" spans="2:2" ht="15.75" thickBot="1">
      <c r="B280" s="207" t="s">
        <v>512</v>
      </c>
    </row>
    <row r="281" spans="2:2" ht="15.75" thickBot="1">
      <c r="B281" s="207" t="s">
        <v>513</v>
      </c>
    </row>
    <row r="282" spans="2:2" ht="15.75" thickBot="1">
      <c r="B282" s="207" t="s">
        <v>462</v>
      </c>
    </row>
    <row r="283" spans="2:2" ht="15.75" thickBot="1">
      <c r="B283" s="207" t="s">
        <v>463</v>
      </c>
    </row>
    <row r="284" spans="2:2" ht="15.75" thickBot="1">
      <c r="B284" s="207" t="s">
        <v>464</v>
      </c>
    </row>
    <row r="285" spans="2:2" ht="15.75" thickBot="1">
      <c r="B285" s="207" t="s">
        <v>465</v>
      </c>
    </row>
    <row r="286" spans="2:2" ht="15.75" thickBot="1">
      <c r="B286" s="207" t="s">
        <v>466</v>
      </c>
    </row>
    <row r="287" spans="2:2" ht="15.75" thickBot="1">
      <c r="B287" s="207" t="s">
        <v>514</v>
      </c>
    </row>
    <row r="288" spans="2:2" ht="15.75" thickBot="1">
      <c r="B288" s="207" t="s">
        <v>467</v>
      </c>
    </row>
    <row r="289" spans="2:2" ht="15.75" thickBot="1">
      <c r="B289" s="207" t="s">
        <v>515</v>
      </c>
    </row>
    <row r="290" spans="2:2" ht="15.75" thickBot="1">
      <c r="B290" s="207" t="s">
        <v>468</v>
      </c>
    </row>
    <row r="291" spans="2:2" ht="15.75" thickBot="1">
      <c r="B291" s="207" t="s">
        <v>469</v>
      </c>
    </row>
    <row r="292" spans="2:2" ht="15.75" thickBot="1">
      <c r="B292" s="207" t="s">
        <v>470</v>
      </c>
    </row>
    <row r="293" spans="2:2" ht="15.75" thickBot="1">
      <c r="B293" s="207" t="s">
        <v>471</v>
      </c>
    </row>
    <row r="294" spans="2:2" ht="15.75" thickBot="1">
      <c r="B294" s="207" t="s">
        <v>472</v>
      </c>
    </row>
    <row r="295" spans="2:2" ht="15.75" thickBot="1">
      <c r="B295" s="207" t="s">
        <v>473</v>
      </c>
    </row>
    <row r="296" spans="2:2" ht="15.75" thickBot="1">
      <c r="B296" s="207" t="s">
        <v>516</v>
      </c>
    </row>
    <row r="297" spans="2:2" ht="15.75" thickBot="1">
      <c r="B297" s="207" t="s">
        <v>517</v>
      </c>
    </row>
    <row r="298" spans="2:2" ht="15.75" thickBot="1">
      <c r="B298" s="207" t="s">
        <v>474</v>
      </c>
    </row>
    <row r="299" spans="2:2" ht="15.75" thickBot="1">
      <c r="B299" s="207" t="s">
        <v>475</v>
      </c>
    </row>
    <row r="300" spans="2:2" ht="15.75" thickBot="1">
      <c r="B300" s="207" t="s">
        <v>518</v>
      </c>
    </row>
    <row r="301" spans="2:2" ht="15.75" thickBot="1">
      <c r="B301" s="207" t="s">
        <v>476</v>
      </c>
    </row>
    <row r="302" spans="2:2" ht="15.75" thickBot="1">
      <c r="B302" s="207" t="s">
        <v>477</v>
      </c>
    </row>
    <row r="303" spans="2:2" ht="15.75" thickBot="1">
      <c r="B303" s="206" t="s">
        <v>478</v>
      </c>
    </row>
    <row r="304" spans="2:2" ht="15.75" thickBot="1">
      <c r="B304" s="207" t="s">
        <v>479</v>
      </c>
    </row>
    <row r="305" spans="2:2" ht="15.75" thickBot="1">
      <c r="B305" s="207" t="s">
        <v>480</v>
      </c>
    </row>
    <row r="306" spans="2:2" ht="15.75" thickBot="1">
      <c r="B306" s="207" t="s">
        <v>481</v>
      </c>
    </row>
    <row r="307" spans="2:2" ht="15.75" thickBot="1">
      <c r="B307" s="207" t="s">
        <v>482</v>
      </c>
    </row>
    <row r="308" spans="2:2" ht="15.75" thickBot="1">
      <c r="B308" s="207" t="s">
        <v>483</v>
      </c>
    </row>
    <row r="309" spans="2:2" ht="15.75" thickBot="1">
      <c r="B309" s="207" t="s">
        <v>484</v>
      </c>
    </row>
    <row r="310" spans="2:2" ht="15.75" thickBot="1">
      <c r="B310" s="207" t="s">
        <v>485</v>
      </c>
    </row>
    <row r="311" spans="2:2" ht="15.75" thickBot="1">
      <c r="B311" s="207" t="s">
        <v>486</v>
      </c>
    </row>
    <row r="312" spans="2:2" ht="15.75" thickBot="1">
      <c r="B312" s="207" t="s">
        <v>487</v>
      </c>
    </row>
    <row r="313" spans="2:2" ht="15.75" thickBot="1">
      <c r="B313" s="207" t="s">
        <v>488</v>
      </c>
    </row>
    <row r="314" spans="2:2" ht="15.75" thickBot="1">
      <c r="B314" s="207" t="s">
        <v>489</v>
      </c>
    </row>
    <row r="315" spans="2:2" ht="15.75" thickBot="1">
      <c r="B315" s="207" t="s">
        <v>490</v>
      </c>
    </row>
    <row r="316" spans="2:2" ht="15.75" thickBot="1">
      <c r="B316" s="207" t="s">
        <v>491</v>
      </c>
    </row>
    <row r="317" spans="2:2" ht="15.75" thickBot="1">
      <c r="B317" s="207" t="s">
        <v>492</v>
      </c>
    </row>
    <row r="318" spans="2:2" ht="15.75" thickBot="1">
      <c r="B318" s="207" t="s">
        <v>493</v>
      </c>
    </row>
    <row r="319" spans="2:2" ht="15.75" thickBot="1">
      <c r="B319" s="207" t="s">
        <v>494</v>
      </c>
    </row>
    <row r="320" spans="2:2" ht="15.75" thickBot="1">
      <c r="B320" s="207" t="s">
        <v>495</v>
      </c>
    </row>
    <row r="321" spans="2:2" s="31" customFormat="1" ht="15.75" thickBot="1">
      <c r="B321" s="207" t="s">
        <v>521</v>
      </c>
    </row>
    <row r="322" spans="2:2" s="31" customFormat="1" ht="15.75" thickBot="1">
      <c r="B322" s="207" t="s">
        <v>523</v>
      </c>
    </row>
    <row r="323" spans="2:2" ht="15.75" thickBot="1">
      <c r="B323" s="207" t="s">
        <v>496</v>
      </c>
    </row>
    <row r="324" spans="2:2" ht="15.75" thickBot="1">
      <c r="B324" s="207" t="s">
        <v>519</v>
      </c>
    </row>
    <row r="325" spans="2:2" ht="15.75" thickBot="1">
      <c r="B325" s="207" t="s">
        <v>520</v>
      </c>
    </row>
    <row r="326" spans="2:2" ht="15.75" thickBot="1">
      <c r="B326" s="207" t="s">
        <v>522</v>
      </c>
    </row>
  </sheetData>
  <mergeCells count="7">
    <mergeCell ref="A1:C1"/>
    <mergeCell ref="A2:C2"/>
    <mergeCell ref="A3:C3"/>
    <mergeCell ref="A5:C5"/>
    <mergeCell ref="A6:C6"/>
    <mergeCell ref="A7:C7"/>
    <mergeCell ref="A8:C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workbookViewId="0">
      <selection activeCell="K8" sqref="K8"/>
    </sheetView>
  </sheetViews>
  <sheetFormatPr baseColWidth="10" defaultColWidth="11.42578125" defaultRowHeight="15"/>
  <cols>
    <col min="1" max="1" width="11.42578125" style="31"/>
    <col min="2" max="2" width="20.5703125" customWidth="1"/>
    <col min="3" max="3" width="10" style="31" customWidth="1"/>
    <col min="4" max="4" width="9.140625" style="31" bestFit="1" customWidth="1"/>
    <col min="5" max="5" width="13.7109375" style="31" customWidth="1"/>
    <col min="6" max="6" width="13" style="31" customWidth="1"/>
    <col min="7" max="7" width="16.42578125" customWidth="1"/>
    <col min="8" max="8" width="27" customWidth="1"/>
    <col min="9" max="9" width="12" bestFit="1" customWidth="1"/>
  </cols>
  <sheetData>
    <row r="1" spans="2:10" ht="28.5" customHeight="1">
      <c r="B1" s="237" t="s">
        <v>0</v>
      </c>
      <c r="C1" s="238"/>
      <c r="D1" s="238"/>
      <c r="E1" s="238"/>
      <c r="F1" s="238"/>
      <c r="G1" s="238"/>
      <c r="H1" s="238"/>
      <c r="I1" s="41"/>
      <c r="J1" s="42"/>
    </row>
    <row r="2" spans="2:10" ht="21">
      <c r="B2" s="239" t="s">
        <v>1</v>
      </c>
      <c r="C2" s="240"/>
      <c r="D2" s="240"/>
      <c r="E2" s="240"/>
      <c r="F2" s="240"/>
      <c r="G2" s="240"/>
      <c r="H2" s="240"/>
      <c r="I2" s="43"/>
      <c r="J2" s="44"/>
    </row>
    <row r="3" spans="2:10" ht="15.75" customHeight="1">
      <c r="B3" s="246" t="s">
        <v>24</v>
      </c>
      <c r="C3" s="247"/>
      <c r="D3" s="247"/>
      <c r="E3" s="247"/>
      <c r="F3" s="247"/>
      <c r="G3" s="247"/>
      <c r="H3" s="247"/>
      <c r="I3" s="45"/>
      <c r="J3" s="46"/>
    </row>
    <row r="4" spans="2:10">
      <c r="B4" s="31"/>
      <c r="G4" s="31"/>
      <c r="H4" s="31"/>
      <c r="I4" s="31"/>
      <c r="J4" s="31"/>
    </row>
    <row r="5" spans="2:10" ht="22.5" customHeight="1">
      <c r="B5" s="248" t="s">
        <v>130</v>
      </c>
      <c r="C5" s="248"/>
      <c r="D5" s="248"/>
      <c r="E5" s="248"/>
      <c r="F5" s="248"/>
      <c r="G5" s="248"/>
      <c r="H5" s="248"/>
      <c r="I5" s="48"/>
      <c r="J5" s="48"/>
    </row>
    <row r="6" spans="2:10" s="31" customFormat="1" ht="22.5" customHeight="1">
      <c r="B6" s="82"/>
      <c r="C6" s="82"/>
      <c r="D6" s="82"/>
      <c r="E6" s="82"/>
      <c r="F6" s="198"/>
      <c r="G6" s="82"/>
      <c r="H6" s="82"/>
      <c r="I6" s="48"/>
      <c r="J6" s="48"/>
    </row>
    <row r="7" spans="2:10" ht="27.75" customHeight="1">
      <c r="B7" s="250" t="s">
        <v>48</v>
      </c>
      <c r="C7" s="252" t="s">
        <v>131</v>
      </c>
      <c r="D7" s="253"/>
      <c r="E7" s="208" t="s">
        <v>202</v>
      </c>
      <c r="F7" s="219" t="s">
        <v>203</v>
      </c>
      <c r="G7" s="250" t="s">
        <v>49</v>
      </c>
      <c r="H7" s="250" t="s">
        <v>134</v>
      </c>
    </row>
    <row r="8" spans="2:10" s="199" customFormat="1" ht="25.5">
      <c r="B8" s="251"/>
      <c r="C8" s="1" t="s">
        <v>50</v>
      </c>
      <c r="D8" s="1" t="s">
        <v>51</v>
      </c>
      <c r="E8" s="1" t="s">
        <v>133</v>
      </c>
      <c r="F8" s="1" t="s">
        <v>133</v>
      </c>
      <c r="G8" s="251"/>
      <c r="H8" s="251"/>
    </row>
    <row r="9" spans="2:10" s="76" customFormat="1" ht="63.75">
      <c r="B9" s="77" t="s">
        <v>27</v>
      </c>
      <c r="C9" s="77">
        <v>32</v>
      </c>
      <c r="D9" s="77">
        <v>32</v>
      </c>
      <c r="E9" s="193">
        <f>+IFERROR(D9/C9,0)</f>
        <v>1</v>
      </c>
      <c r="F9" s="193">
        <v>1</v>
      </c>
      <c r="G9" s="77" t="s">
        <v>524</v>
      </c>
      <c r="H9" s="77" t="s">
        <v>128</v>
      </c>
      <c r="J9" s="202"/>
    </row>
    <row r="10" spans="2:10" s="76" customFormat="1" ht="63.75">
      <c r="B10" s="77" t="s">
        <v>52</v>
      </c>
      <c r="C10" s="77">
        <v>58</v>
      </c>
      <c r="D10" s="77">
        <v>43</v>
      </c>
      <c r="E10" s="193">
        <f>+IFERROR(D10/C10,0)</f>
        <v>0.74137931034482762</v>
      </c>
      <c r="F10" s="193">
        <v>0.78257762351827354</v>
      </c>
      <c r="G10" s="77" t="s">
        <v>524</v>
      </c>
      <c r="H10" s="77" t="s">
        <v>53</v>
      </c>
      <c r="J10" s="202"/>
    </row>
    <row r="11" spans="2:10" s="76" customFormat="1" ht="63.75">
      <c r="B11" s="77" t="s">
        <v>54</v>
      </c>
      <c r="C11" s="77">
        <v>6</v>
      </c>
      <c r="D11" s="77">
        <v>3</v>
      </c>
      <c r="E11" s="193">
        <f t="shared" ref="E11:E14" si="0">+IFERROR(D11/C11,0)</f>
        <v>0.5</v>
      </c>
      <c r="F11" s="193">
        <v>0.94078498200881033</v>
      </c>
      <c r="G11" s="77" t="s">
        <v>524</v>
      </c>
      <c r="H11" s="77" t="s">
        <v>46</v>
      </c>
      <c r="J11" s="202"/>
    </row>
    <row r="12" spans="2:10" s="76" customFormat="1" ht="63.75">
      <c r="B12" s="77" t="s">
        <v>55</v>
      </c>
      <c r="C12" s="77">
        <v>392</v>
      </c>
      <c r="D12" s="77">
        <v>211</v>
      </c>
      <c r="E12" s="193">
        <f>+IFERROR(D12/C12,0)</f>
        <v>0.53826530612244894</v>
      </c>
      <c r="F12" s="193">
        <v>0.5293131935431622</v>
      </c>
      <c r="G12" s="77" t="s">
        <v>525</v>
      </c>
      <c r="H12" s="77" t="s">
        <v>526</v>
      </c>
      <c r="J12" s="202"/>
    </row>
    <row r="13" spans="2:10" s="76" customFormat="1" ht="63.75">
      <c r="B13" s="77" t="s">
        <v>28</v>
      </c>
      <c r="C13" s="77">
        <v>24</v>
      </c>
      <c r="D13" s="77">
        <v>23</v>
      </c>
      <c r="E13" s="193">
        <f>+IFERROR(D13/C13,0)</f>
        <v>0.95833333333333337</v>
      </c>
      <c r="F13" s="193">
        <v>0.98150879751838216</v>
      </c>
      <c r="G13" s="77" t="s">
        <v>527</v>
      </c>
      <c r="H13" s="77" t="s">
        <v>56</v>
      </c>
      <c r="J13" s="202"/>
    </row>
    <row r="14" spans="2:10" s="76" customFormat="1" ht="38.25">
      <c r="B14" s="47" t="s">
        <v>57</v>
      </c>
      <c r="C14" s="95">
        <f t="shared" ref="C14:D14" si="1">SUM(C9:C13)</f>
        <v>512</v>
      </c>
      <c r="D14" s="95">
        <f t="shared" si="1"/>
        <v>312</v>
      </c>
      <c r="E14" s="78">
        <f t="shared" si="0"/>
        <v>0.609375</v>
      </c>
      <c r="F14" s="78">
        <v>0.90428392454749618</v>
      </c>
      <c r="G14" s="47"/>
      <c r="H14" s="47" t="s">
        <v>58</v>
      </c>
    </row>
    <row r="15" spans="2:10">
      <c r="B15" s="249" t="s">
        <v>59</v>
      </c>
      <c r="C15" s="249"/>
      <c r="D15" s="249"/>
      <c r="E15" s="249"/>
      <c r="F15" s="249"/>
      <c r="G15" s="249"/>
      <c r="H15" s="249"/>
    </row>
  </sheetData>
  <mergeCells count="9">
    <mergeCell ref="B1:H1"/>
    <mergeCell ref="B2:H2"/>
    <mergeCell ref="B3:H3"/>
    <mergeCell ref="B5:H5"/>
    <mergeCell ref="B15:H15"/>
    <mergeCell ref="B7:B8"/>
    <mergeCell ref="G7:G8"/>
    <mergeCell ref="H7:H8"/>
    <mergeCell ref="C7:D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40"/>
  <sheetViews>
    <sheetView showGridLines="0" tabSelected="1" zoomScale="130" zoomScaleNormal="130" workbookViewId="0">
      <selection activeCell="H15" sqref="H15"/>
    </sheetView>
  </sheetViews>
  <sheetFormatPr baseColWidth="10" defaultColWidth="11.42578125" defaultRowHeight="15"/>
  <cols>
    <col min="1" max="1" width="5.28515625" style="199" customWidth="1"/>
    <col min="2" max="2" width="39.42578125" style="199" customWidth="1"/>
    <col min="3" max="3" width="12.85546875" style="199" bestFit="1" customWidth="1"/>
    <col min="4" max="4" width="12.28515625" style="199" bestFit="1" customWidth="1"/>
    <col min="5" max="5" width="12" style="199" bestFit="1" customWidth="1"/>
    <col min="6" max="6" width="6.42578125" style="199" customWidth="1"/>
    <col min="7" max="16384" width="11.42578125" style="199"/>
  </cols>
  <sheetData>
    <row r="1" spans="1:8" ht="28.5" customHeight="1">
      <c r="B1" s="237" t="s">
        <v>0</v>
      </c>
      <c r="C1" s="238"/>
      <c r="D1" s="238"/>
      <c r="E1" s="238"/>
      <c r="F1" s="238"/>
      <c r="G1" s="41"/>
      <c r="H1" s="42"/>
    </row>
    <row r="2" spans="1:8" ht="21">
      <c r="B2" s="280" t="s">
        <v>1</v>
      </c>
      <c r="C2" s="281"/>
      <c r="D2" s="281"/>
      <c r="E2" s="281"/>
      <c r="F2" s="281"/>
      <c r="G2" s="313"/>
      <c r="H2" s="312"/>
    </row>
    <row r="3" spans="1:8" ht="15.75" customHeight="1">
      <c r="B3" s="282" t="s">
        <v>24</v>
      </c>
      <c r="C3" s="283"/>
      <c r="D3" s="283"/>
      <c r="E3" s="283"/>
      <c r="F3" s="283"/>
      <c r="G3" s="311"/>
      <c r="H3" s="310"/>
    </row>
    <row r="5" spans="1:8" ht="22.5" customHeight="1">
      <c r="B5" s="248" t="s">
        <v>1257</v>
      </c>
      <c r="C5" s="248"/>
      <c r="D5" s="248"/>
      <c r="E5" s="248"/>
      <c r="F5" s="248"/>
      <c r="G5" s="48"/>
      <c r="H5" s="48"/>
    </row>
    <row r="6" spans="1:8" ht="22.5" customHeight="1">
      <c r="B6" s="235"/>
      <c r="C6" s="235"/>
      <c r="D6" s="235"/>
      <c r="E6" s="235"/>
      <c r="F6" s="235"/>
      <c r="G6" s="48"/>
      <c r="H6" s="48"/>
    </row>
    <row r="7" spans="1:8">
      <c r="B7" s="309" t="s">
        <v>55</v>
      </c>
      <c r="C7" s="308" t="s">
        <v>1256</v>
      </c>
      <c r="D7" s="308" t="s">
        <v>133</v>
      </c>
      <c r="E7" s="308" t="s">
        <v>1120</v>
      </c>
      <c r="F7" s="308" t="s">
        <v>1255</v>
      </c>
    </row>
    <row r="8" spans="1:8" s="306" customFormat="1">
      <c r="A8" s="307"/>
      <c r="B8" s="303" t="s">
        <v>288</v>
      </c>
      <c r="C8" s="301">
        <v>4257996547</v>
      </c>
      <c r="D8" s="301">
        <v>2814470613</v>
      </c>
      <c r="E8" s="301">
        <f>+C8-D8</f>
        <v>1443525934</v>
      </c>
      <c r="F8" s="298">
        <f>+IFERROR((E8/C8)," ")</f>
        <v>0.33901528995298175</v>
      </c>
    </row>
    <row r="9" spans="1:8" s="306" customFormat="1">
      <c r="A9" s="307"/>
      <c r="B9" s="303" t="s">
        <v>302</v>
      </c>
      <c r="C9" s="302">
        <v>2100000000</v>
      </c>
      <c r="D9" s="302">
        <v>1261781927</v>
      </c>
      <c r="E9" s="301">
        <f>+C9-D9</f>
        <v>838218073</v>
      </c>
      <c r="F9" s="298">
        <f>+IFERROR((E9/C9)," ")</f>
        <v>0.39915146333333335</v>
      </c>
    </row>
    <row r="10" spans="1:8" s="306" customFormat="1">
      <c r="A10" s="307"/>
      <c r="B10" s="305" t="s">
        <v>311</v>
      </c>
      <c r="C10" s="301">
        <v>694205184</v>
      </c>
      <c r="D10" s="301">
        <v>561674565</v>
      </c>
      <c r="E10" s="301">
        <f>+C10-D10</f>
        <v>132530619</v>
      </c>
      <c r="F10" s="298">
        <f>+IFERROR((E10/C10)," ")</f>
        <v>0.19090986649849045</v>
      </c>
    </row>
    <row r="11" spans="1:8" s="306" customFormat="1">
      <c r="A11" s="307"/>
      <c r="B11" s="303" t="s">
        <v>307</v>
      </c>
      <c r="C11" s="302"/>
      <c r="D11" s="302">
        <v>432648226</v>
      </c>
      <c r="E11" s="301">
        <f>+C11-D11</f>
        <v>-432648226</v>
      </c>
      <c r="F11" s="298" t="str">
        <f>+IFERROR((E11/C11)," ")</f>
        <v xml:space="preserve"> </v>
      </c>
    </row>
    <row r="12" spans="1:8" s="306" customFormat="1">
      <c r="A12" s="307"/>
      <c r="B12" s="303" t="s">
        <v>332</v>
      </c>
      <c r="C12" s="302">
        <v>372186540</v>
      </c>
      <c r="D12" s="302">
        <v>331134409</v>
      </c>
      <c r="E12" s="301">
        <f>+C12-D12</f>
        <v>41052131</v>
      </c>
      <c r="F12" s="298">
        <f>+IFERROR((E12/C12)," ")</f>
        <v>0.11029988080708131</v>
      </c>
    </row>
    <row r="13" spans="1:8" s="306" customFormat="1">
      <c r="A13" s="307"/>
      <c r="B13" s="303" t="s">
        <v>367</v>
      </c>
      <c r="C13" s="302">
        <v>331423653</v>
      </c>
      <c r="D13" s="302">
        <v>311140699</v>
      </c>
      <c r="E13" s="301">
        <f>+C13-D13</f>
        <v>20282954</v>
      </c>
      <c r="F13" s="298">
        <f>+IFERROR((E13/C13)," ")</f>
        <v>6.1199476308952519E-2</v>
      </c>
    </row>
    <row r="14" spans="1:8" s="306" customFormat="1">
      <c r="A14" s="307"/>
      <c r="B14" s="303" t="s">
        <v>366</v>
      </c>
      <c r="C14" s="302">
        <v>349205673</v>
      </c>
      <c r="D14" s="302">
        <v>307735360</v>
      </c>
      <c r="E14" s="301">
        <f>+C14-D14</f>
        <v>41470313</v>
      </c>
      <c r="F14" s="298">
        <f>+IFERROR((E14/C14)," ")</f>
        <v>0.11875612627862435</v>
      </c>
    </row>
    <row r="15" spans="1:8" s="306" customFormat="1">
      <c r="A15" s="307"/>
      <c r="B15" s="303" t="s">
        <v>354</v>
      </c>
      <c r="C15" s="302">
        <v>341333082</v>
      </c>
      <c r="D15" s="302">
        <v>267826353</v>
      </c>
      <c r="E15" s="301">
        <f>+C15-D15</f>
        <v>73506729</v>
      </c>
      <c r="F15" s="298">
        <f>+IFERROR((E15/C15)," ")</f>
        <v>0.21535190368685095</v>
      </c>
    </row>
    <row r="16" spans="1:8" s="306" customFormat="1">
      <c r="A16" s="307"/>
      <c r="B16" s="303" t="s">
        <v>341</v>
      </c>
      <c r="C16" s="302">
        <v>222719810</v>
      </c>
      <c r="D16" s="302">
        <v>213318283</v>
      </c>
      <c r="E16" s="301">
        <f>+C16-D16</f>
        <v>9401527</v>
      </c>
      <c r="F16" s="298">
        <f>+IFERROR((E16/C16)," ")</f>
        <v>4.221235192325281E-2</v>
      </c>
    </row>
    <row r="17" spans="1:6" s="306" customFormat="1">
      <c r="A17" s="307"/>
      <c r="B17" s="303" t="s">
        <v>439</v>
      </c>
      <c r="C17" s="302">
        <v>506682609</v>
      </c>
      <c r="D17" s="302">
        <v>211156783</v>
      </c>
      <c r="E17" s="301">
        <f>+C17-D17</f>
        <v>295525826</v>
      </c>
      <c r="F17" s="298">
        <f>+IFERROR((E17/C17)," ")</f>
        <v>0.58325630434258702</v>
      </c>
    </row>
    <row r="18" spans="1:6" s="306" customFormat="1">
      <c r="A18" s="307"/>
      <c r="B18" s="303" t="s">
        <v>372</v>
      </c>
      <c r="C18" s="302">
        <v>1600745329</v>
      </c>
      <c r="D18" s="302">
        <v>201696206</v>
      </c>
      <c r="E18" s="301">
        <f>+C18-D18</f>
        <v>1399049123</v>
      </c>
      <c r="F18" s="298">
        <f>+IFERROR((E18/C18)," ")</f>
        <v>0.87399856657648256</v>
      </c>
    </row>
    <row r="19" spans="1:6" s="306" customFormat="1">
      <c r="A19" s="307"/>
      <c r="B19" s="303" t="s">
        <v>468</v>
      </c>
      <c r="C19" s="302">
        <v>200286225</v>
      </c>
      <c r="D19" s="302">
        <v>181638422</v>
      </c>
      <c r="E19" s="301">
        <f>+C19-D19</f>
        <v>18647803</v>
      </c>
      <c r="F19" s="298">
        <f>+IFERROR((E19/C19)," ")</f>
        <v>9.3105769006330816E-2</v>
      </c>
    </row>
    <row r="20" spans="1:6" s="306" customFormat="1">
      <c r="A20" s="307"/>
      <c r="B20" s="303" t="s">
        <v>343</v>
      </c>
      <c r="C20" s="302">
        <v>173278032</v>
      </c>
      <c r="D20" s="302">
        <v>178360979</v>
      </c>
      <c r="E20" s="301">
        <f>+C20-D20</f>
        <v>-5082947</v>
      </c>
      <c r="F20" s="298">
        <f>+IFERROR((E20/C20)," ")</f>
        <v>-2.9334053147602693E-2</v>
      </c>
    </row>
    <row r="21" spans="1:6" s="306" customFormat="1">
      <c r="A21" s="307"/>
      <c r="B21" s="303" t="s">
        <v>457</v>
      </c>
      <c r="C21" s="302">
        <v>133099295</v>
      </c>
      <c r="D21" s="302">
        <v>156946731</v>
      </c>
      <c r="E21" s="301">
        <f>+C21-D21</f>
        <v>-23847436</v>
      </c>
      <c r="F21" s="298">
        <f>+IFERROR((E21/C21)," ")</f>
        <v>-0.17917026532710034</v>
      </c>
    </row>
    <row r="22" spans="1:6" s="306" customFormat="1">
      <c r="A22" s="307"/>
      <c r="B22" s="303" t="s">
        <v>304</v>
      </c>
      <c r="C22" s="302">
        <v>168557892</v>
      </c>
      <c r="D22" s="302">
        <v>116643221</v>
      </c>
      <c r="E22" s="301">
        <f>+C22-D22</f>
        <v>51914671</v>
      </c>
      <c r="F22" s="298">
        <f>+IFERROR((E22/C22)," ")</f>
        <v>0.30799311965766635</v>
      </c>
    </row>
    <row r="23" spans="1:6" s="306" customFormat="1">
      <c r="A23" s="307"/>
      <c r="B23" s="303" t="s">
        <v>292</v>
      </c>
      <c r="C23" s="302">
        <v>185446160</v>
      </c>
      <c r="D23" s="302">
        <v>115511386</v>
      </c>
      <c r="E23" s="301">
        <f>+C23-D23</f>
        <v>69934774</v>
      </c>
      <c r="F23" s="298">
        <f>+IFERROR((E23/C23)," ")</f>
        <v>0.37711632314198362</v>
      </c>
    </row>
    <row r="24" spans="1:6" s="306" customFormat="1">
      <c r="A24" s="307"/>
      <c r="B24" s="303" t="s">
        <v>376</v>
      </c>
      <c r="C24" s="302">
        <v>106170768</v>
      </c>
      <c r="D24" s="302">
        <v>100051888</v>
      </c>
      <c r="E24" s="301">
        <f>+C24-D24</f>
        <v>6118880</v>
      </c>
      <c r="F24" s="298">
        <f>+IFERROR((E24/C24)," ")</f>
        <v>5.7632436076943516E-2</v>
      </c>
    </row>
    <row r="25" spans="1:6" s="306" customFormat="1">
      <c r="A25" s="307"/>
      <c r="B25" s="303" t="s">
        <v>345</v>
      </c>
      <c r="C25" s="302">
        <v>112957000</v>
      </c>
      <c r="D25" s="302">
        <v>99918212</v>
      </c>
      <c r="E25" s="301">
        <f>+C25-D25</f>
        <v>13038788</v>
      </c>
      <c r="F25" s="298">
        <f>+IFERROR((E25/C25)," ")</f>
        <v>0.11543142965907381</v>
      </c>
    </row>
    <row r="26" spans="1:6" s="306" customFormat="1">
      <c r="A26" s="307"/>
      <c r="B26" s="303" t="s">
        <v>459</v>
      </c>
      <c r="C26" s="302">
        <v>100029905</v>
      </c>
      <c r="D26" s="302">
        <v>95875089</v>
      </c>
      <c r="E26" s="301">
        <f>+C26-D26</f>
        <v>4154816</v>
      </c>
      <c r="F26" s="298">
        <f>+IFERROR((E26/C26)," ")</f>
        <v>4.1535738737330602E-2</v>
      </c>
    </row>
    <row r="27" spans="1:6" s="306" customFormat="1">
      <c r="A27" s="307"/>
      <c r="B27" s="303" t="s">
        <v>322</v>
      </c>
      <c r="C27" s="302">
        <v>93115153</v>
      </c>
      <c r="D27" s="302">
        <v>94494770</v>
      </c>
      <c r="E27" s="301">
        <f>+C27-D27</f>
        <v>-1379617</v>
      </c>
      <c r="F27" s="298">
        <f>+IFERROR((E27/C27)," ")</f>
        <v>-1.4816245858501676E-2</v>
      </c>
    </row>
    <row r="28" spans="1:6" s="306" customFormat="1">
      <c r="A28" s="307"/>
      <c r="B28" s="303" t="s">
        <v>426</v>
      </c>
      <c r="C28" s="302"/>
      <c r="D28" s="302">
        <v>90296629</v>
      </c>
      <c r="E28" s="301">
        <f>+C28-D28</f>
        <v>-90296629</v>
      </c>
      <c r="F28" s="298" t="str">
        <f>+IFERROR((E28/C28)," ")</f>
        <v xml:space="preserve"> </v>
      </c>
    </row>
    <row r="29" spans="1:6" s="306" customFormat="1">
      <c r="A29" s="307"/>
      <c r="B29" s="303" t="s">
        <v>433</v>
      </c>
      <c r="C29" s="302">
        <v>91993853</v>
      </c>
      <c r="D29" s="302">
        <v>89486141</v>
      </c>
      <c r="E29" s="301">
        <f>+C29-D29</f>
        <v>2507712</v>
      </c>
      <c r="F29" s="298">
        <f>+IFERROR((E29/C29)," ")</f>
        <v>2.7259560483894506E-2</v>
      </c>
    </row>
    <row r="30" spans="1:6" s="306" customFormat="1">
      <c r="A30" s="307"/>
      <c r="B30" s="303" t="s">
        <v>375</v>
      </c>
      <c r="C30" s="302">
        <v>90842407</v>
      </c>
      <c r="D30" s="302">
        <v>86269706</v>
      </c>
      <c r="E30" s="301">
        <f>+C30-D30</f>
        <v>4572701</v>
      </c>
      <c r="F30" s="298">
        <f>+IFERROR((E30/C30)," ")</f>
        <v>5.0336634078839412E-2</v>
      </c>
    </row>
    <row r="31" spans="1:6" s="306" customFormat="1">
      <c r="A31" s="307"/>
      <c r="B31" s="303" t="s">
        <v>317</v>
      </c>
      <c r="C31" s="302">
        <v>89948442</v>
      </c>
      <c r="D31" s="302">
        <v>84091968</v>
      </c>
      <c r="E31" s="301">
        <f>+C31-D31</f>
        <v>5856474</v>
      </c>
      <c r="F31" s="298">
        <f>+IFERROR((E31/C31)," ")</f>
        <v>6.5109232242177129E-2</v>
      </c>
    </row>
    <row r="32" spans="1:6" s="306" customFormat="1">
      <c r="A32" s="307"/>
      <c r="B32" s="303" t="s">
        <v>369</v>
      </c>
      <c r="C32" s="302"/>
      <c r="D32" s="302">
        <v>81772694</v>
      </c>
      <c r="E32" s="301">
        <f>+C32-D32</f>
        <v>-81772694</v>
      </c>
      <c r="F32" s="298" t="str">
        <f>+IFERROR((E32/C32)," ")</f>
        <v xml:space="preserve"> </v>
      </c>
    </row>
    <row r="33" spans="1:6" s="306" customFormat="1">
      <c r="A33" s="307"/>
      <c r="B33" s="303" t="s">
        <v>445</v>
      </c>
      <c r="C33" s="302">
        <v>91044457</v>
      </c>
      <c r="D33" s="302">
        <v>80852367</v>
      </c>
      <c r="E33" s="301">
        <f>+C33-D33</f>
        <v>10192090</v>
      </c>
      <c r="F33" s="298">
        <f>+IFERROR((E33/C33)," ")</f>
        <v>0.11194629893833076</v>
      </c>
    </row>
    <row r="34" spans="1:6" s="306" customFormat="1">
      <c r="A34" s="307"/>
      <c r="B34" s="303" t="s">
        <v>291</v>
      </c>
      <c r="C34" s="302">
        <v>110432169</v>
      </c>
      <c r="D34" s="302">
        <v>77651234</v>
      </c>
      <c r="E34" s="301">
        <f>+C34-D34</f>
        <v>32780935</v>
      </c>
      <c r="F34" s="298">
        <f>+IFERROR((E34/C34)," ")</f>
        <v>0.29684226341692155</v>
      </c>
    </row>
    <row r="35" spans="1:6" s="306" customFormat="1">
      <c r="A35" s="307"/>
      <c r="B35" s="303" t="s">
        <v>301</v>
      </c>
      <c r="C35" s="302">
        <v>104670744</v>
      </c>
      <c r="D35" s="302">
        <v>76234155</v>
      </c>
      <c r="E35" s="301">
        <f>+C35-D35</f>
        <v>28436589</v>
      </c>
      <c r="F35" s="298">
        <f>+IFERROR((E35/C35)," ")</f>
        <v>0.27167657277758528</v>
      </c>
    </row>
    <row r="36" spans="1:6" s="306" customFormat="1">
      <c r="A36" s="307"/>
      <c r="B36" s="303" t="s">
        <v>417</v>
      </c>
      <c r="C36" s="302">
        <v>78077946</v>
      </c>
      <c r="D36" s="302">
        <v>76219767</v>
      </c>
      <c r="E36" s="301">
        <f>+C36-D36</f>
        <v>1858179</v>
      </c>
      <c r="F36" s="298">
        <f>+IFERROR((E36/C36)," ")</f>
        <v>2.3799025143412457E-2</v>
      </c>
    </row>
    <row r="37" spans="1:6" s="306" customFormat="1">
      <c r="A37" s="307"/>
      <c r="B37" s="303" t="s">
        <v>452</v>
      </c>
      <c r="C37" s="302">
        <v>105634880</v>
      </c>
      <c r="D37" s="302">
        <v>76001014</v>
      </c>
      <c r="E37" s="301">
        <f>+C37-D37</f>
        <v>29633866</v>
      </c>
      <c r="F37" s="298">
        <f>+IFERROR((E37/C37)," ")</f>
        <v>0.28053107079782741</v>
      </c>
    </row>
    <row r="38" spans="1:6" s="306" customFormat="1">
      <c r="A38" s="307"/>
      <c r="B38" s="303" t="s">
        <v>368</v>
      </c>
      <c r="C38" s="302">
        <v>67434314</v>
      </c>
      <c r="D38" s="302">
        <v>73547468</v>
      </c>
      <c r="E38" s="301">
        <f>+C38-D38</f>
        <v>-6113154</v>
      </c>
      <c r="F38" s="298">
        <f>+IFERROR((E38/C38)," ")</f>
        <v>-9.0653461678278507E-2</v>
      </c>
    </row>
    <row r="39" spans="1:6" s="306" customFormat="1">
      <c r="A39" s="307"/>
      <c r="B39" s="303" t="s">
        <v>364</v>
      </c>
      <c r="C39" s="302">
        <v>77126944</v>
      </c>
      <c r="D39" s="302">
        <v>72094093</v>
      </c>
      <c r="E39" s="301">
        <f>+C39-D39</f>
        <v>5032851</v>
      </c>
      <c r="F39" s="298">
        <f>+IFERROR((E39/C39)," ")</f>
        <v>6.525412182803457E-2</v>
      </c>
    </row>
    <row r="40" spans="1:6" s="306" customFormat="1">
      <c r="A40" s="307"/>
      <c r="B40" s="303" t="s">
        <v>294</v>
      </c>
      <c r="C40" s="302">
        <v>109408610</v>
      </c>
      <c r="D40" s="302">
        <v>65749450</v>
      </c>
      <c r="E40" s="301">
        <f>+C40-D40</f>
        <v>43659160</v>
      </c>
      <c r="F40" s="298">
        <f>+IFERROR((E40/C40)," ")</f>
        <v>0.39904683918386313</v>
      </c>
    </row>
    <row r="41" spans="1:6" s="306" customFormat="1">
      <c r="A41" s="307"/>
      <c r="B41" s="303" t="s">
        <v>363</v>
      </c>
      <c r="C41" s="302">
        <v>64154616</v>
      </c>
      <c r="D41" s="302">
        <v>64256387</v>
      </c>
      <c r="E41" s="301">
        <f>+C41-D41</f>
        <v>-101771</v>
      </c>
      <c r="F41" s="298">
        <f>+IFERROR((E41/C41)," ")</f>
        <v>-1.586339477115723E-3</v>
      </c>
    </row>
    <row r="42" spans="1:6" s="306" customFormat="1">
      <c r="A42" s="307"/>
      <c r="B42" s="303" t="s">
        <v>365</v>
      </c>
      <c r="C42" s="302">
        <v>55800314</v>
      </c>
      <c r="D42" s="302">
        <v>62148113</v>
      </c>
      <c r="E42" s="301">
        <f>+C42-D42</f>
        <v>-6347799</v>
      </c>
      <c r="F42" s="298">
        <f>+IFERROR((E42/C42)," ")</f>
        <v>-0.11375919855934861</v>
      </c>
    </row>
    <row r="43" spans="1:6" s="306" customFormat="1">
      <c r="A43" s="307"/>
      <c r="B43" s="303" t="s">
        <v>380</v>
      </c>
      <c r="C43" s="302"/>
      <c r="D43" s="302">
        <v>60188948</v>
      </c>
      <c r="E43" s="301">
        <f>+C43-D43</f>
        <v>-60188948</v>
      </c>
      <c r="F43" s="298" t="str">
        <f>+IFERROR((E43/C43)," ")</f>
        <v xml:space="preserve"> </v>
      </c>
    </row>
    <row r="44" spans="1:6" s="306" customFormat="1">
      <c r="A44" s="307"/>
      <c r="B44" s="303" t="s">
        <v>331</v>
      </c>
      <c r="C44" s="302">
        <v>65718435</v>
      </c>
      <c r="D44" s="302">
        <v>54740314</v>
      </c>
      <c r="E44" s="301">
        <f>+C44-D44</f>
        <v>10978121</v>
      </c>
      <c r="F44" s="298">
        <f>+IFERROR((E44/C44)," ")</f>
        <v>0.16704781542652378</v>
      </c>
    </row>
    <row r="45" spans="1:6" s="306" customFormat="1">
      <c r="A45" s="307"/>
      <c r="B45" s="303" t="s">
        <v>310</v>
      </c>
      <c r="C45" s="302">
        <v>93655298</v>
      </c>
      <c r="D45" s="302">
        <v>53035382</v>
      </c>
      <c r="E45" s="301">
        <f>+C45-D45</f>
        <v>40619916</v>
      </c>
      <c r="F45" s="298">
        <f>+IFERROR((E45/C45)," ")</f>
        <v>0.43371722547933167</v>
      </c>
    </row>
    <row r="46" spans="1:6" s="306" customFormat="1">
      <c r="A46" s="307"/>
      <c r="B46" s="303" t="s">
        <v>330</v>
      </c>
      <c r="C46" s="302">
        <v>81119597</v>
      </c>
      <c r="D46" s="302">
        <v>52592434</v>
      </c>
      <c r="E46" s="301">
        <f>+C46-D46</f>
        <v>28527163</v>
      </c>
      <c r="F46" s="298">
        <f>+IFERROR((E46/C46)," ")</f>
        <v>0.35166795762064745</v>
      </c>
    </row>
    <row r="47" spans="1:6" s="306" customFormat="1">
      <c r="A47" s="307"/>
      <c r="B47" s="305" t="s">
        <v>355</v>
      </c>
      <c r="C47" s="301"/>
      <c r="D47" s="301">
        <v>51503197</v>
      </c>
      <c r="E47" s="301">
        <f>+C47-D47</f>
        <v>-51503197</v>
      </c>
      <c r="F47" s="298" t="str">
        <f>+IFERROR((E47/C47)," ")</f>
        <v xml:space="preserve"> </v>
      </c>
    </row>
    <row r="48" spans="1:6" s="306" customFormat="1">
      <c r="A48" s="307"/>
      <c r="B48" s="303" t="s">
        <v>419</v>
      </c>
      <c r="C48" s="302">
        <v>50390313</v>
      </c>
      <c r="D48" s="302">
        <v>50773079</v>
      </c>
      <c r="E48" s="301">
        <f>+C48-D48</f>
        <v>-382766</v>
      </c>
      <c r="F48" s="298">
        <f>+IFERROR((E48/C48)," ")</f>
        <v>-7.5960234658594E-3</v>
      </c>
    </row>
    <row r="49" spans="1:6" s="306" customFormat="1">
      <c r="A49" s="307"/>
      <c r="B49" s="303" t="s">
        <v>360</v>
      </c>
      <c r="C49" s="302">
        <v>51131270</v>
      </c>
      <c r="D49" s="302">
        <v>50761586</v>
      </c>
      <c r="E49" s="301">
        <f>+C49-D49</f>
        <v>369684</v>
      </c>
      <c r="F49" s="298">
        <f>+IFERROR((E49/C49)," ")</f>
        <v>7.2300961818472335E-3</v>
      </c>
    </row>
    <row r="50" spans="1:6" s="306" customFormat="1">
      <c r="A50" s="307"/>
      <c r="B50" s="303" t="s">
        <v>289</v>
      </c>
      <c r="C50" s="302">
        <v>34913485</v>
      </c>
      <c r="D50" s="302">
        <v>49486031</v>
      </c>
      <c r="E50" s="301">
        <f>+C50-D50</f>
        <v>-14572546</v>
      </c>
      <c r="F50" s="298">
        <f>+IFERROR((E50/C50)," ")</f>
        <v>-0.41739018605561717</v>
      </c>
    </row>
    <row r="51" spans="1:6" s="306" customFormat="1">
      <c r="A51" s="307"/>
      <c r="B51" s="303" t="s">
        <v>458</v>
      </c>
      <c r="C51" s="302">
        <v>52181003</v>
      </c>
      <c r="D51" s="302">
        <v>49431087</v>
      </c>
      <c r="E51" s="301">
        <f>+C51-D51</f>
        <v>2749916</v>
      </c>
      <c r="F51" s="298">
        <f>+IFERROR((E51/C51)," ")</f>
        <v>5.2699561945944197E-2</v>
      </c>
    </row>
    <row r="52" spans="1:6" s="306" customFormat="1">
      <c r="A52" s="307"/>
      <c r="B52" s="303" t="s">
        <v>319</v>
      </c>
      <c r="C52" s="302">
        <v>55807420</v>
      </c>
      <c r="D52" s="302">
        <v>49103084</v>
      </c>
      <c r="E52" s="301">
        <f>+C52-D52</f>
        <v>6704336</v>
      </c>
      <c r="F52" s="298">
        <f>+IFERROR((E52/C52)," ")</f>
        <v>0.12013341595078217</v>
      </c>
    </row>
    <row r="53" spans="1:6" s="306" customFormat="1">
      <c r="A53" s="307"/>
      <c r="B53" s="303" t="s">
        <v>344</v>
      </c>
      <c r="C53" s="302">
        <v>49310513</v>
      </c>
      <c r="D53" s="302">
        <v>48672396</v>
      </c>
      <c r="E53" s="301">
        <f>+C53-D53</f>
        <v>638117</v>
      </c>
      <c r="F53" s="298">
        <f>+IFERROR((E53/C53)," ")</f>
        <v>1.2940790131305266E-2</v>
      </c>
    </row>
    <row r="54" spans="1:6" s="306" customFormat="1">
      <c r="A54" s="307"/>
      <c r="B54" s="303" t="s">
        <v>379</v>
      </c>
      <c r="C54" s="302">
        <v>81170117</v>
      </c>
      <c r="D54" s="302">
        <v>48253490</v>
      </c>
      <c r="E54" s="301">
        <f>+C54-D54</f>
        <v>32916627</v>
      </c>
      <c r="F54" s="298">
        <f>+IFERROR((E54/C54)," ")</f>
        <v>0.40552642051754095</v>
      </c>
    </row>
    <row r="55" spans="1:6" s="306" customFormat="1">
      <c r="A55" s="307"/>
      <c r="B55" s="303" t="s">
        <v>346</v>
      </c>
      <c r="C55" s="302">
        <v>51199725</v>
      </c>
      <c r="D55" s="302">
        <v>47169625</v>
      </c>
      <c r="E55" s="301">
        <f>+C55-D55</f>
        <v>4030100</v>
      </c>
      <c r="F55" s="298">
        <f>+IFERROR((E55/C55)," ")</f>
        <v>7.8713313401585647E-2</v>
      </c>
    </row>
    <row r="56" spans="1:6" s="306" customFormat="1">
      <c r="A56" s="307"/>
      <c r="B56" s="303" t="s">
        <v>300</v>
      </c>
      <c r="C56" s="302">
        <v>74639900</v>
      </c>
      <c r="D56" s="302">
        <v>47053353</v>
      </c>
      <c r="E56" s="301">
        <f>+C56-D56</f>
        <v>27586547</v>
      </c>
      <c r="F56" s="298">
        <f>+IFERROR((E56/C56)," ")</f>
        <v>0.36959517630650629</v>
      </c>
    </row>
    <row r="57" spans="1:6" s="306" customFormat="1">
      <c r="A57" s="307"/>
      <c r="B57" s="303" t="s">
        <v>384</v>
      </c>
      <c r="C57" s="302">
        <v>59145317</v>
      </c>
      <c r="D57" s="302">
        <v>44312758</v>
      </c>
      <c r="E57" s="301">
        <f>+C57-D57</f>
        <v>14832559</v>
      </c>
      <c r="F57" s="298">
        <f>+IFERROR((E57/C57)," ")</f>
        <v>0.25078162993022762</v>
      </c>
    </row>
    <row r="58" spans="1:6" s="306" customFormat="1">
      <c r="A58" s="307"/>
      <c r="B58" s="303" t="s">
        <v>446</v>
      </c>
      <c r="C58" s="302">
        <v>43756468</v>
      </c>
      <c r="D58" s="302">
        <v>44236240</v>
      </c>
      <c r="E58" s="301">
        <f>+C58-D58</f>
        <v>-479772</v>
      </c>
      <c r="F58" s="298">
        <f>+IFERROR((E58/C58)," ")</f>
        <v>-1.0964596136964254E-2</v>
      </c>
    </row>
    <row r="59" spans="1:6" s="306" customFormat="1">
      <c r="A59" s="307"/>
      <c r="B59" s="303" t="s">
        <v>371</v>
      </c>
      <c r="C59" s="302">
        <v>52645631</v>
      </c>
      <c r="D59" s="302">
        <v>43933121</v>
      </c>
      <c r="E59" s="301">
        <f>+C59-D59</f>
        <v>8712510</v>
      </c>
      <c r="F59" s="298">
        <f>+IFERROR((E59/C59)," ")</f>
        <v>0.16549350505457899</v>
      </c>
    </row>
    <row r="60" spans="1:6" s="306" customFormat="1">
      <c r="A60" s="307"/>
      <c r="B60" s="303" t="s">
        <v>383</v>
      </c>
      <c r="C60" s="302">
        <v>48093290</v>
      </c>
      <c r="D60" s="302">
        <v>42556450</v>
      </c>
      <c r="E60" s="301">
        <f>+C60-D60</f>
        <v>5536840</v>
      </c>
      <c r="F60" s="298">
        <f>+IFERROR((E60/C60)," ")</f>
        <v>0.11512707905822205</v>
      </c>
    </row>
    <row r="61" spans="1:6" s="306" customFormat="1">
      <c r="A61" s="307"/>
      <c r="B61" s="303" t="s">
        <v>303</v>
      </c>
      <c r="C61" s="302">
        <v>57253063</v>
      </c>
      <c r="D61" s="302">
        <v>40844222</v>
      </c>
      <c r="E61" s="301">
        <f>+C61-D61</f>
        <v>16408841</v>
      </c>
      <c r="F61" s="298">
        <f>+IFERROR((E61/C61)," ")</f>
        <v>0.28660197621217226</v>
      </c>
    </row>
    <row r="62" spans="1:6" s="306" customFormat="1">
      <c r="A62" s="307"/>
      <c r="B62" s="303" t="s">
        <v>456</v>
      </c>
      <c r="C62" s="302">
        <v>37080729</v>
      </c>
      <c r="D62" s="302">
        <v>40771296</v>
      </c>
      <c r="E62" s="301">
        <f>+C62-D62</f>
        <v>-3690567</v>
      </c>
      <c r="F62" s="298">
        <f>+IFERROR((E62/C62)," ")</f>
        <v>-9.9527897631138812E-2</v>
      </c>
    </row>
    <row r="63" spans="1:6" s="306" customFormat="1">
      <c r="A63" s="307"/>
      <c r="B63" s="303" t="s">
        <v>373</v>
      </c>
      <c r="C63" s="302">
        <v>36786583</v>
      </c>
      <c r="D63" s="302">
        <v>39629978</v>
      </c>
      <c r="E63" s="301">
        <f>+C63-D63</f>
        <v>-2843395</v>
      </c>
      <c r="F63" s="298">
        <f>+IFERROR((E63/C63)," ")</f>
        <v>-7.7294349409946561E-2</v>
      </c>
    </row>
    <row r="64" spans="1:6" s="306" customFormat="1">
      <c r="A64" s="307"/>
      <c r="B64" s="303" t="s">
        <v>340</v>
      </c>
      <c r="C64" s="302">
        <v>24901608</v>
      </c>
      <c r="D64" s="302">
        <v>38447144</v>
      </c>
      <c r="E64" s="301">
        <f>+C64-D64</f>
        <v>-13545536</v>
      </c>
      <c r="F64" s="298">
        <f>+IFERROR((E64/C64)," ")</f>
        <v>-0.54396230155096814</v>
      </c>
    </row>
    <row r="65" spans="1:6" s="306" customFormat="1">
      <c r="A65" s="307"/>
      <c r="B65" s="303" t="s">
        <v>295</v>
      </c>
      <c r="C65" s="302">
        <v>66187293</v>
      </c>
      <c r="D65" s="302">
        <v>38196724</v>
      </c>
      <c r="E65" s="301">
        <f>+C65-D65</f>
        <v>27990569</v>
      </c>
      <c r="F65" s="298">
        <f>+IFERROR((E65/C65)," ")</f>
        <v>0.42289943781202838</v>
      </c>
    </row>
    <row r="66" spans="1:6" s="306" customFormat="1">
      <c r="A66" s="307"/>
      <c r="B66" s="303" t="s">
        <v>477</v>
      </c>
      <c r="C66" s="302">
        <v>23244333</v>
      </c>
      <c r="D66" s="302">
        <v>37358621</v>
      </c>
      <c r="E66" s="301">
        <f>+C66-D66</f>
        <v>-14114288</v>
      </c>
      <c r="F66" s="298">
        <f>+IFERROR((E66/C66)," ")</f>
        <v>-0.6072141540908057</v>
      </c>
    </row>
    <row r="67" spans="1:6" s="306" customFormat="1">
      <c r="A67" s="307"/>
      <c r="B67" s="303" t="s">
        <v>427</v>
      </c>
      <c r="C67" s="302">
        <v>36160336</v>
      </c>
      <c r="D67" s="302">
        <v>37335659</v>
      </c>
      <c r="E67" s="301">
        <f>+C67-D67</f>
        <v>-1175323</v>
      </c>
      <c r="F67" s="298">
        <f>+IFERROR((E67/C67)," ")</f>
        <v>-3.2503099528721192E-2</v>
      </c>
    </row>
    <row r="68" spans="1:6" s="306" customFormat="1">
      <c r="A68" s="307"/>
      <c r="B68" s="303" t="s">
        <v>361</v>
      </c>
      <c r="C68" s="302">
        <v>33718254</v>
      </c>
      <c r="D68" s="302">
        <v>37013738</v>
      </c>
      <c r="E68" s="301">
        <f>+C68-D68</f>
        <v>-3295484</v>
      </c>
      <c r="F68" s="298">
        <f>+IFERROR((E68/C68)," ")</f>
        <v>-9.7735902932577709E-2</v>
      </c>
    </row>
    <row r="69" spans="1:6" s="306" customFormat="1">
      <c r="A69" s="307"/>
      <c r="B69" s="303" t="s">
        <v>460</v>
      </c>
      <c r="C69" s="302"/>
      <c r="D69" s="302">
        <v>34894029</v>
      </c>
      <c r="E69" s="301">
        <f>+C69-D69</f>
        <v>-34894029</v>
      </c>
      <c r="F69" s="298" t="str">
        <f>+IFERROR((E69/C69)," ")</f>
        <v xml:space="preserve"> </v>
      </c>
    </row>
    <row r="70" spans="1:6" s="306" customFormat="1">
      <c r="A70" s="307"/>
      <c r="B70" s="303" t="s">
        <v>333</v>
      </c>
      <c r="C70" s="302">
        <v>31548580</v>
      </c>
      <c r="D70" s="302">
        <v>32971805</v>
      </c>
      <c r="E70" s="301">
        <f>+C70-D70</f>
        <v>-1423225</v>
      </c>
      <c r="F70" s="298">
        <f>+IFERROR((E70/C70)," ")</f>
        <v>-4.5112173035997183E-2</v>
      </c>
    </row>
    <row r="71" spans="1:6" s="306" customFormat="1">
      <c r="A71" s="307"/>
      <c r="B71" s="303" t="s">
        <v>315</v>
      </c>
      <c r="C71" s="302">
        <v>34054559</v>
      </c>
      <c r="D71" s="302">
        <v>32970806</v>
      </c>
      <c r="E71" s="301">
        <f>+C71-D71</f>
        <v>1083753</v>
      </c>
      <c r="F71" s="298">
        <f>+IFERROR((E71/C71)," ")</f>
        <v>3.1824020977631803E-2</v>
      </c>
    </row>
    <row r="72" spans="1:6" s="306" customFormat="1">
      <c r="A72" s="307"/>
      <c r="B72" s="303" t="s">
        <v>359</v>
      </c>
      <c r="C72" s="302">
        <v>37056637</v>
      </c>
      <c r="D72" s="302">
        <v>32578682</v>
      </c>
      <c r="E72" s="301">
        <f>+C72-D72</f>
        <v>4477955</v>
      </c>
      <c r="F72" s="298">
        <f>+IFERROR((E72/C72)," ")</f>
        <v>0.12084083615035007</v>
      </c>
    </row>
    <row r="73" spans="1:6" s="306" customFormat="1">
      <c r="A73" s="307"/>
      <c r="B73" s="303" t="s">
        <v>401</v>
      </c>
      <c r="C73" s="302">
        <v>31927835</v>
      </c>
      <c r="D73" s="302">
        <v>32310380</v>
      </c>
      <c r="E73" s="301">
        <f>+C73-D73</f>
        <v>-382545</v>
      </c>
      <c r="F73" s="298">
        <f>+IFERROR((E73/C73)," ")</f>
        <v>-1.1981551520796822E-2</v>
      </c>
    </row>
    <row r="74" spans="1:6" s="306" customFormat="1">
      <c r="A74" s="307"/>
      <c r="B74" s="303" t="s">
        <v>313</v>
      </c>
      <c r="C74" s="302"/>
      <c r="D74" s="302">
        <v>32291717</v>
      </c>
      <c r="E74" s="301">
        <f>+C74-D74</f>
        <v>-32291717</v>
      </c>
      <c r="F74" s="298" t="str">
        <f>+IFERROR((E74/C74)," ")</f>
        <v xml:space="preserve"> </v>
      </c>
    </row>
    <row r="75" spans="1:6" s="306" customFormat="1">
      <c r="A75" s="307"/>
      <c r="B75" s="303" t="s">
        <v>388</v>
      </c>
      <c r="C75" s="302"/>
      <c r="D75" s="302">
        <v>31296868</v>
      </c>
      <c r="E75" s="301">
        <f>+C75-D75</f>
        <v>-31296868</v>
      </c>
      <c r="F75" s="298" t="str">
        <f>+IFERROR((E75/C75)," ")</f>
        <v xml:space="preserve"> </v>
      </c>
    </row>
    <row r="76" spans="1:6" s="306" customFormat="1">
      <c r="A76" s="307"/>
      <c r="B76" s="303" t="s">
        <v>516</v>
      </c>
      <c r="C76" s="302">
        <v>24733917</v>
      </c>
      <c r="D76" s="302">
        <v>30697421</v>
      </c>
      <c r="E76" s="301">
        <f>+C76-D76</f>
        <v>-5963504</v>
      </c>
      <c r="F76" s="298">
        <f>+IFERROR((E76/C76)," ")</f>
        <v>-0.24110633184384017</v>
      </c>
    </row>
    <row r="77" spans="1:6" s="306" customFormat="1">
      <c r="A77" s="307"/>
      <c r="B77" s="303" t="s">
        <v>455</v>
      </c>
      <c r="C77" s="302">
        <v>27007475</v>
      </c>
      <c r="D77" s="302">
        <v>29717585</v>
      </c>
      <c r="E77" s="301">
        <f>+C77-D77</f>
        <v>-2710110</v>
      </c>
      <c r="F77" s="298">
        <f>+IFERROR((E77/C77)," ")</f>
        <v>-0.10034666328488687</v>
      </c>
    </row>
    <row r="78" spans="1:6" s="306" customFormat="1">
      <c r="A78" s="307"/>
      <c r="B78" s="303" t="s">
        <v>347</v>
      </c>
      <c r="C78" s="302">
        <v>17786849</v>
      </c>
      <c r="D78" s="302">
        <v>29065654</v>
      </c>
      <c r="E78" s="301">
        <f>+C78-D78</f>
        <v>-11278805</v>
      </c>
      <c r="F78" s="298">
        <f>+IFERROR((E78/C78)," ")</f>
        <v>-0.63410922305575312</v>
      </c>
    </row>
    <row r="79" spans="1:6" s="306" customFormat="1">
      <c r="A79" s="307"/>
      <c r="B79" s="303" t="s">
        <v>328</v>
      </c>
      <c r="C79" s="302">
        <v>30192786</v>
      </c>
      <c r="D79" s="302">
        <v>28772544</v>
      </c>
      <c r="E79" s="301">
        <f>+C79-D79</f>
        <v>1420242</v>
      </c>
      <c r="F79" s="298">
        <f>+IFERROR((E79/C79)," ")</f>
        <v>4.7039117224889418E-2</v>
      </c>
    </row>
    <row r="80" spans="1:6" s="306" customFormat="1">
      <c r="A80" s="307"/>
      <c r="B80" s="303" t="s">
        <v>386</v>
      </c>
      <c r="C80" s="302">
        <v>24293068</v>
      </c>
      <c r="D80" s="302">
        <v>26741447</v>
      </c>
      <c r="E80" s="301">
        <f>+C80-D80</f>
        <v>-2448379</v>
      </c>
      <c r="F80" s="298">
        <f>+IFERROR((E80/C80)," ")</f>
        <v>-0.1007850881576588</v>
      </c>
    </row>
    <row r="81" spans="1:6" s="306" customFormat="1">
      <c r="A81" s="307"/>
      <c r="B81" s="303" t="s">
        <v>316</v>
      </c>
      <c r="C81" s="302">
        <v>26589521</v>
      </c>
      <c r="D81" s="302">
        <v>25130101</v>
      </c>
      <c r="E81" s="301">
        <f>+C81-D81</f>
        <v>1459420</v>
      </c>
      <c r="F81" s="298">
        <f>+IFERROR((E81/C81)," ")</f>
        <v>5.4887036137281298E-2</v>
      </c>
    </row>
    <row r="82" spans="1:6" s="306" customFormat="1">
      <c r="A82" s="307"/>
      <c r="B82" s="303" t="s">
        <v>349</v>
      </c>
      <c r="C82" s="302">
        <v>27333188</v>
      </c>
      <c r="D82" s="302">
        <v>24486160</v>
      </c>
      <c r="E82" s="301">
        <f>+C82-D82</f>
        <v>2847028</v>
      </c>
      <c r="F82" s="298">
        <f>+IFERROR((E82/C82)," ")</f>
        <v>0.10416011480256163</v>
      </c>
    </row>
    <row r="83" spans="1:6" s="306" customFormat="1">
      <c r="A83" s="307"/>
      <c r="B83" s="303" t="s">
        <v>476</v>
      </c>
      <c r="C83" s="302"/>
      <c r="D83" s="302">
        <v>23318418</v>
      </c>
      <c r="E83" s="301">
        <f>+C83-D83</f>
        <v>-23318418</v>
      </c>
      <c r="F83" s="298" t="str">
        <f>+IFERROR((E83/C83)," ")</f>
        <v xml:space="preserve"> </v>
      </c>
    </row>
    <row r="84" spans="1:6" s="306" customFormat="1">
      <c r="A84" s="307"/>
      <c r="B84" s="303" t="s">
        <v>342</v>
      </c>
      <c r="C84" s="302">
        <v>26309762</v>
      </c>
      <c r="D84" s="302">
        <v>23301075</v>
      </c>
      <c r="E84" s="301">
        <f>+C84-D84</f>
        <v>3008687</v>
      </c>
      <c r="F84" s="298">
        <f>+IFERROR((E84/C84)," ")</f>
        <v>0.11435629862406205</v>
      </c>
    </row>
    <row r="85" spans="1:6" s="306" customFormat="1">
      <c r="A85" s="307"/>
      <c r="B85" s="303" t="s">
        <v>312</v>
      </c>
      <c r="C85" s="302">
        <v>25118729</v>
      </c>
      <c r="D85" s="302">
        <v>23179450</v>
      </c>
      <c r="E85" s="301">
        <f>+C85-D85</f>
        <v>1939279</v>
      </c>
      <c r="F85" s="298">
        <f>+IFERROR((E85/C85)," ")</f>
        <v>7.7204503460346269E-2</v>
      </c>
    </row>
    <row r="86" spans="1:6" s="306" customFormat="1">
      <c r="A86" s="307"/>
      <c r="B86" s="303" t="s">
        <v>297</v>
      </c>
      <c r="C86" s="302">
        <v>29062916</v>
      </c>
      <c r="D86" s="302">
        <v>23017384</v>
      </c>
      <c r="E86" s="301">
        <f>+C86-D86</f>
        <v>6045532</v>
      </c>
      <c r="F86" s="298">
        <f>+IFERROR((E86/C86)," ")</f>
        <v>0.20801532784941471</v>
      </c>
    </row>
    <row r="87" spans="1:6" s="306" customFormat="1">
      <c r="A87" s="307"/>
      <c r="B87" s="303" t="s">
        <v>397</v>
      </c>
      <c r="C87" s="302">
        <v>27743692</v>
      </c>
      <c r="D87" s="302">
        <v>22751651</v>
      </c>
      <c r="E87" s="301">
        <f>+C87-D87</f>
        <v>4992041</v>
      </c>
      <c r="F87" s="298">
        <f>+IFERROR((E87/C87)," ")</f>
        <v>0.1799342711849598</v>
      </c>
    </row>
    <row r="88" spans="1:6" s="306" customFormat="1">
      <c r="A88" s="307"/>
      <c r="B88" s="303" t="s">
        <v>308</v>
      </c>
      <c r="C88" s="302">
        <v>35586956</v>
      </c>
      <c r="D88" s="302">
        <v>21809086</v>
      </c>
      <c r="E88" s="301">
        <f>+C88-D88</f>
        <v>13777870</v>
      </c>
      <c r="F88" s="298">
        <f>+IFERROR((E88/C88)," ")</f>
        <v>0.38716067763705331</v>
      </c>
    </row>
    <row r="89" spans="1:6" s="306" customFormat="1">
      <c r="A89" s="307"/>
      <c r="B89" s="303" t="s">
        <v>327</v>
      </c>
      <c r="C89" s="302"/>
      <c r="D89" s="302">
        <v>21798092</v>
      </c>
      <c r="E89" s="301">
        <f>+C89-D89</f>
        <v>-21798092</v>
      </c>
      <c r="F89" s="298" t="str">
        <f>+IFERROR((E89/C89)," ")</f>
        <v xml:space="preserve"> </v>
      </c>
    </row>
    <row r="90" spans="1:6" s="306" customFormat="1">
      <c r="A90" s="307"/>
      <c r="B90" s="303" t="s">
        <v>370</v>
      </c>
      <c r="C90" s="302">
        <v>53599801</v>
      </c>
      <c r="D90" s="302">
        <v>21535399</v>
      </c>
      <c r="E90" s="301">
        <f>+C90-D90</f>
        <v>32064402</v>
      </c>
      <c r="F90" s="298">
        <f>+IFERROR((E90/C90)," ")</f>
        <v>0.59821867622232405</v>
      </c>
    </row>
    <row r="91" spans="1:6" s="306" customFormat="1">
      <c r="A91" s="307"/>
      <c r="B91" s="303" t="s">
        <v>423</v>
      </c>
      <c r="C91" s="302">
        <v>17276113</v>
      </c>
      <c r="D91" s="302">
        <v>21533323</v>
      </c>
      <c r="E91" s="301">
        <f>+C91-D91</f>
        <v>-4257210</v>
      </c>
      <c r="F91" s="298">
        <f>+IFERROR((E91/C91)," ")</f>
        <v>-0.24642175007769399</v>
      </c>
    </row>
    <row r="92" spans="1:6" s="306" customFormat="1">
      <c r="A92" s="307"/>
      <c r="B92" s="303" t="s">
        <v>337</v>
      </c>
      <c r="C92" s="302">
        <v>34396714</v>
      </c>
      <c r="D92" s="302">
        <v>21458385</v>
      </c>
      <c r="E92" s="301">
        <f>+C92-D92</f>
        <v>12938329</v>
      </c>
      <c r="F92" s="298">
        <f>+IFERROR((E92/C92)," ")</f>
        <v>0.37615014620291926</v>
      </c>
    </row>
    <row r="93" spans="1:6" s="306" customFormat="1">
      <c r="A93" s="307"/>
      <c r="B93" s="303" t="s">
        <v>356</v>
      </c>
      <c r="C93" s="302"/>
      <c r="D93" s="302">
        <v>21153897</v>
      </c>
      <c r="E93" s="301">
        <f>+C93-D93</f>
        <v>-21153897</v>
      </c>
      <c r="F93" s="298" t="str">
        <f>+IFERROR((E93/C93)," ")</f>
        <v xml:space="preserve"> </v>
      </c>
    </row>
    <row r="94" spans="1:6" s="306" customFormat="1">
      <c r="A94" s="307"/>
      <c r="B94" s="303" t="s">
        <v>321</v>
      </c>
      <c r="C94" s="302">
        <v>21628614</v>
      </c>
      <c r="D94" s="302">
        <v>20943176</v>
      </c>
      <c r="E94" s="301">
        <f>+C94-D94</f>
        <v>685438</v>
      </c>
      <c r="F94" s="298">
        <f>+IFERROR((E94/C94)," ")</f>
        <v>3.1691258626188434E-2</v>
      </c>
    </row>
    <row r="95" spans="1:6" s="306" customFormat="1">
      <c r="A95" s="307"/>
      <c r="B95" s="303" t="s">
        <v>336</v>
      </c>
      <c r="C95" s="302"/>
      <c r="D95" s="302">
        <v>20825141</v>
      </c>
      <c r="E95" s="301">
        <f>+C95-D95</f>
        <v>-20825141</v>
      </c>
      <c r="F95" s="298" t="str">
        <f>+IFERROR((E95/C95)," ")</f>
        <v xml:space="preserve"> </v>
      </c>
    </row>
    <row r="96" spans="1:6" s="306" customFormat="1">
      <c r="A96" s="307"/>
      <c r="B96" s="303" t="s">
        <v>403</v>
      </c>
      <c r="C96" s="302">
        <v>16949043</v>
      </c>
      <c r="D96" s="302">
        <v>20760858</v>
      </c>
      <c r="E96" s="301">
        <f>+C96-D96</f>
        <v>-3811815</v>
      </c>
      <c r="F96" s="298">
        <f>+IFERROR((E96/C96)," ")</f>
        <v>-0.22489853851925445</v>
      </c>
    </row>
    <row r="97" spans="1:6" s="306" customFormat="1">
      <c r="A97" s="307"/>
      <c r="B97" s="303" t="s">
        <v>329</v>
      </c>
      <c r="C97" s="302">
        <v>28292212</v>
      </c>
      <c r="D97" s="302">
        <v>20742339</v>
      </c>
      <c r="E97" s="301">
        <f>+C97-D97</f>
        <v>7549873</v>
      </c>
      <c r="F97" s="298">
        <f>+IFERROR((E97/C97)," ")</f>
        <v>0.26685340121161261</v>
      </c>
    </row>
    <row r="98" spans="1:6" s="306" customFormat="1">
      <c r="A98" s="307"/>
      <c r="B98" s="303" t="s">
        <v>398</v>
      </c>
      <c r="C98" s="302">
        <v>18543735</v>
      </c>
      <c r="D98" s="302">
        <v>20673593</v>
      </c>
      <c r="E98" s="301">
        <f>+C98-D98</f>
        <v>-2129858</v>
      </c>
      <c r="F98" s="298">
        <f>+IFERROR((E98/C98)," ")</f>
        <v>-0.11485593382347192</v>
      </c>
    </row>
    <row r="99" spans="1:6" s="306" customFormat="1">
      <c r="A99" s="307"/>
      <c r="B99" s="303" t="s">
        <v>335</v>
      </c>
      <c r="C99" s="302"/>
      <c r="D99" s="302">
        <v>20432070</v>
      </c>
      <c r="E99" s="301">
        <f>+C99-D99</f>
        <v>-20432070</v>
      </c>
      <c r="F99" s="298" t="str">
        <f>+IFERROR((E99/C99)," ")</f>
        <v xml:space="preserve"> </v>
      </c>
    </row>
    <row r="100" spans="1:6" s="306" customFormat="1">
      <c r="A100" s="307"/>
      <c r="B100" s="303" t="s">
        <v>378</v>
      </c>
      <c r="C100" s="302">
        <v>24952023</v>
      </c>
      <c r="D100" s="302">
        <v>20285003</v>
      </c>
      <c r="E100" s="301">
        <f>+C100-D100</f>
        <v>4667020</v>
      </c>
      <c r="F100" s="298">
        <f>+IFERROR((E100/C100)," ")</f>
        <v>0.18703974423236144</v>
      </c>
    </row>
    <row r="101" spans="1:6" s="306" customFormat="1">
      <c r="A101" s="307"/>
      <c r="B101" s="303" t="s">
        <v>298</v>
      </c>
      <c r="C101" s="302">
        <v>30976000</v>
      </c>
      <c r="D101" s="302">
        <v>20192065</v>
      </c>
      <c r="E101" s="301">
        <f>+C101-D101</f>
        <v>10783935</v>
      </c>
      <c r="F101" s="298">
        <f>+IFERROR((E101/C101)," ")</f>
        <v>0.34813839746900826</v>
      </c>
    </row>
    <row r="102" spans="1:6" s="306" customFormat="1">
      <c r="A102" s="307"/>
      <c r="B102" s="303" t="s">
        <v>431</v>
      </c>
      <c r="C102" s="302">
        <v>25554709</v>
      </c>
      <c r="D102" s="302">
        <v>20122276</v>
      </c>
      <c r="E102" s="301">
        <f>+C102-D102</f>
        <v>5432433</v>
      </c>
      <c r="F102" s="298">
        <f>+IFERROR((E102/C102)," ")</f>
        <v>0.21258050717775734</v>
      </c>
    </row>
    <row r="103" spans="1:6" s="306" customFormat="1">
      <c r="A103" s="307"/>
      <c r="B103" s="303" t="s">
        <v>323</v>
      </c>
      <c r="C103" s="302">
        <v>36248518</v>
      </c>
      <c r="D103" s="302">
        <v>19949494</v>
      </c>
      <c r="E103" s="301">
        <f>+C103-D103</f>
        <v>16299024</v>
      </c>
      <c r="F103" s="298">
        <f>+IFERROR((E103/C103)," ")</f>
        <v>0.44964663107054476</v>
      </c>
    </row>
    <row r="104" spans="1:6" s="306" customFormat="1">
      <c r="A104" s="307"/>
      <c r="B104" s="303" t="s">
        <v>326</v>
      </c>
      <c r="C104" s="302">
        <v>17288385</v>
      </c>
      <c r="D104" s="302">
        <v>19903815</v>
      </c>
      <c r="E104" s="301">
        <f>+C104-D104</f>
        <v>-2615430</v>
      </c>
      <c r="F104" s="298">
        <f>+IFERROR((E104/C104)," ")</f>
        <v>-0.15128249399813806</v>
      </c>
    </row>
    <row r="105" spans="1:6" s="306" customFormat="1">
      <c r="A105" s="307"/>
      <c r="B105" s="303" t="s">
        <v>428</v>
      </c>
      <c r="C105" s="302">
        <v>17700294</v>
      </c>
      <c r="D105" s="302">
        <v>19891040</v>
      </c>
      <c r="E105" s="301">
        <f>+C105-D105</f>
        <v>-2190746</v>
      </c>
      <c r="F105" s="298">
        <f>+IFERROR((E105/C105)," ")</f>
        <v>-0.12376890462949372</v>
      </c>
    </row>
    <row r="106" spans="1:6" s="306" customFormat="1">
      <c r="A106" s="307"/>
      <c r="B106" s="303" t="s">
        <v>509</v>
      </c>
      <c r="C106" s="302"/>
      <c r="D106" s="302">
        <v>19414305</v>
      </c>
      <c r="E106" s="301">
        <f>+C106-D106</f>
        <v>-19414305</v>
      </c>
      <c r="F106" s="298" t="str">
        <f>+IFERROR((E106/C106)," ")</f>
        <v xml:space="preserve"> </v>
      </c>
    </row>
    <row r="107" spans="1:6" s="306" customFormat="1">
      <c r="A107" s="307"/>
      <c r="B107" s="303" t="s">
        <v>350</v>
      </c>
      <c r="C107" s="302">
        <v>18567622</v>
      </c>
      <c r="D107" s="302">
        <v>19156106</v>
      </c>
      <c r="E107" s="301">
        <f>+C107-D107</f>
        <v>-588484</v>
      </c>
      <c r="F107" s="298">
        <f>+IFERROR((E107/C107)," ")</f>
        <v>-3.1694096314541516E-2</v>
      </c>
    </row>
    <row r="108" spans="1:6" s="304" customFormat="1">
      <c r="A108" s="199"/>
      <c r="B108" s="303" t="s">
        <v>393</v>
      </c>
      <c r="C108" s="302">
        <v>17200350</v>
      </c>
      <c r="D108" s="302">
        <v>19093862</v>
      </c>
      <c r="E108" s="301">
        <f>+C108-D108</f>
        <v>-1893512</v>
      </c>
      <c r="F108" s="298">
        <f>+IFERROR((E108/C108)," ")</f>
        <v>-0.11008566686143015</v>
      </c>
    </row>
    <row r="109" spans="1:6" s="304" customFormat="1">
      <c r="A109" s="199"/>
      <c r="B109" s="303" t="s">
        <v>325</v>
      </c>
      <c r="C109" s="302"/>
      <c r="D109" s="302">
        <v>19019930</v>
      </c>
      <c r="E109" s="301">
        <f>+C109-D109</f>
        <v>-19019930</v>
      </c>
      <c r="F109" s="298" t="str">
        <f>+IFERROR((E109/C109)," ")</f>
        <v xml:space="preserve"> </v>
      </c>
    </row>
    <row r="110" spans="1:6" s="304" customFormat="1">
      <c r="A110" s="199"/>
      <c r="B110" s="303" t="s">
        <v>362</v>
      </c>
      <c r="C110" s="302">
        <v>27100840</v>
      </c>
      <c r="D110" s="302">
        <v>18643339</v>
      </c>
      <c r="E110" s="301">
        <f>+C110-D110</f>
        <v>8457501</v>
      </c>
      <c r="F110" s="298">
        <f>+IFERROR((E110/C110)," ")</f>
        <v>0.31207523456837499</v>
      </c>
    </row>
    <row r="111" spans="1:6" s="304" customFormat="1">
      <c r="A111" s="199"/>
      <c r="B111" s="303" t="s">
        <v>377</v>
      </c>
      <c r="C111" s="302"/>
      <c r="D111" s="302">
        <v>18605345</v>
      </c>
      <c r="E111" s="301">
        <f>+C111-D111</f>
        <v>-18605345</v>
      </c>
      <c r="F111" s="298" t="str">
        <f>+IFERROR((E111/C111)," ")</f>
        <v xml:space="preserve"> </v>
      </c>
    </row>
    <row r="112" spans="1:6" s="304" customFormat="1">
      <c r="A112" s="199"/>
      <c r="B112" s="303" t="s">
        <v>305</v>
      </c>
      <c r="C112" s="302">
        <v>31183702</v>
      </c>
      <c r="D112" s="302">
        <v>18586325</v>
      </c>
      <c r="E112" s="301">
        <f>+C112-D112</f>
        <v>12597377</v>
      </c>
      <c r="F112" s="298">
        <f>+IFERROR((E112/C112)," ")</f>
        <v>0.40397310749057314</v>
      </c>
    </row>
    <row r="113" spans="1:6" s="304" customFormat="1">
      <c r="A113" s="199"/>
      <c r="B113" s="303" t="s">
        <v>324</v>
      </c>
      <c r="C113" s="302">
        <v>19026099</v>
      </c>
      <c r="D113" s="302">
        <v>18508655</v>
      </c>
      <c r="E113" s="301">
        <f>+C113-D113</f>
        <v>517444</v>
      </c>
      <c r="F113" s="298">
        <f>+IFERROR((E113/C113)," ")</f>
        <v>2.7196536715172144E-2</v>
      </c>
    </row>
    <row r="114" spans="1:6" s="304" customFormat="1">
      <c r="A114" s="199"/>
      <c r="B114" s="303" t="s">
        <v>290</v>
      </c>
      <c r="C114" s="302">
        <v>22603200</v>
      </c>
      <c r="D114" s="302">
        <v>18494959</v>
      </c>
      <c r="E114" s="301">
        <f>+C114-D114</f>
        <v>4108241</v>
      </c>
      <c r="F114" s="298">
        <f>+IFERROR((E114/C114)," ")</f>
        <v>0.18175484002265166</v>
      </c>
    </row>
    <row r="115" spans="1:6" s="304" customFormat="1">
      <c r="A115" s="199"/>
      <c r="B115" s="303" t="s">
        <v>318</v>
      </c>
      <c r="C115" s="302">
        <v>17119547</v>
      </c>
      <c r="D115" s="302">
        <v>18357016</v>
      </c>
      <c r="E115" s="301">
        <f>+C115-D115</f>
        <v>-1237469</v>
      </c>
      <c r="F115" s="298">
        <f>+IFERROR((E115/C115)," ")</f>
        <v>-7.2283980411397566E-2</v>
      </c>
    </row>
    <row r="116" spans="1:6" s="304" customFormat="1">
      <c r="A116" s="199"/>
      <c r="B116" s="303" t="s">
        <v>450</v>
      </c>
      <c r="C116" s="302">
        <v>16664970</v>
      </c>
      <c r="D116" s="302">
        <v>18180125</v>
      </c>
      <c r="E116" s="301">
        <f>+C116-D116</f>
        <v>-1515155</v>
      </c>
      <c r="F116" s="298">
        <f>+IFERROR((E116/C116)," ")</f>
        <v>-9.091855550895081E-2</v>
      </c>
    </row>
    <row r="117" spans="1:6" s="304" customFormat="1">
      <c r="A117" s="199"/>
      <c r="B117" s="303" t="s">
        <v>449</v>
      </c>
      <c r="C117" s="302">
        <v>19069337</v>
      </c>
      <c r="D117" s="302">
        <v>17964327</v>
      </c>
      <c r="E117" s="301">
        <f>+C117-D117</f>
        <v>1105010</v>
      </c>
      <c r="F117" s="298">
        <f>+IFERROR((E117/C117)," ")</f>
        <v>5.7946954317289585E-2</v>
      </c>
    </row>
    <row r="118" spans="1:6" s="304" customFormat="1">
      <c r="A118" s="199"/>
      <c r="B118" s="303" t="s">
        <v>353</v>
      </c>
      <c r="C118" s="302">
        <v>17417161</v>
      </c>
      <c r="D118" s="302">
        <v>17929448</v>
      </c>
      <c r="E118" s="301">
        <f>+C118-D118</f>
        <v>-512287</v>
      </c>
      <c r="F118" s="298">
        <f>+IFERROR((E118/C118)," ")</f>
        <v>-2.9412772839385249E-2</v>
      </c>
    </row>
    <row r="119" spans="1:6" s="304" customFormat="1">
      <c r="A119" s="199"/>
      <c r="B119" s="303" t="s">
        <v>352</v>
      </c>
      <c r="C119" s="302">
        <v>26230695</v>
      </c>
      <c r="D119" s="302">
        <v>17746387</v>
      </c>
      <c r="E119" s="301">
        <f>+C119-D119</f>
        <v>8484308</v>
      </c>
      <c r="F119" s="298">
        <f>+IFERROR((E119/C119)," ")</f>
        <v>0.32344960741604445</v>
      </c>
    </row>
    <row r="120" spans="1:6" s="304" customFormat="1">
      <c r="A120" s="199"/>
      <c r="B120" s="303" t="s">
        <v>382</v>
      </c>
      <c r="C120" s="302">
        <v>23437954</v>
      </c>
      <c r="D120" s="302">
        <v>17537075</v>
      </c>
      <c r="E120" s="301">
        <f>+C120-D120</f>
        <v>5900879</v>
      </c>
      <c r="F120" s="298">
        <f>+IFERROR((E120/C120)," ")</f>
        <v>0.25176596045883526</v>
      </c>
    </row>
    <row r="121" spans="1:6" s="304" customFormat="1">
      <c r="A121" s="199"/>
      <c r="B121" s="303" t="s">
        <v>348</v>
      </c>
      <c r="C121" s="302">
        <v>18164271</v>
      </c>
      <c r="D121" s="302">
        <v>17509163</v>
      </c>
      <c r="E121" s="301">
        <f>+C121-D121</f>
        <v>655108</v>
      </c>
      <c r="F121" s="298">
        <f>+IFERROR((E121/C121)," ")</f>
        <v>3.606574687197741E-2</v>
      </c>
    </row>
    <row r="122" spans="1:6" s="304" customFormat="1">
      <c r="A122" s="199"/>
      <c r="B122" s="303" t="s">
        <v>339</v>
      </c>
      <c r="C122" s="302">
        <v>17103403</v>
      </c>
      <c r="D122" s="302">
        <v>17434547</v>
      </c>
      <c r="E122" s="301">
        <f>+C122-D122</f>
        <v>-331144</v>
      </c>
      <c r="F122" s="298">
        <f>+IFERROR((E122/C122)," ")</f>
        <v>-1.9361293188262008E-2</v>
      </c>
    </row>
    <row r="123" spans="1:6" s="304" customFormat="1">
      <c r="A123" s="199"/>
      <c r="B123" s="303" t="s">
        <v>473</v>
      </c>
      <c r="C123" s="302">
        <v>22548397</v>
      </c>
      <c r="D123" s="302">
        <v>17187616</v>
      </c>
      <c r="E123" s="301">
        <f>+C123-D123</f>
        <v>5360781</v>
      </c>
      <c r="F123" s="298">
        <f>+IFERROR((E123/C123)," ")</f>
        <v>0.23774554794294248</v>
      </c>
    </row>
    <row r="124" spans="1:6" s="304" customFormat="1">
      <c r="A124" s="199"/>
      <c r="B124" s="303" t="s">
        <v>299</v>
      </c>
      <c r="C124" s="302">
        <v>18863719</v>
      </c>
      <c r="D124" s="302">
        <v>16935430</v>
      </c>
      <c r="E124" s="301">
        <f>+C124-D124</f>
        <v>1928289</v>
      </c>
      <c r="F124" s="298">
        <f>+IFERROR((E124/C124)," ")</f>
        <v>0.1022221015908899</v>
      </c>
    </row>
    <row r="125" spans="1:6" s="304" customFormat="1">
      <c r="A125" s="199"/>
      <c r="B125" s="303" t="s">
        <v>314</v>
      </c>
      <c r="C125" s="302"/>
      <c r="D125" s="302">
        <v>16621659</v>
      </c>
      <c r="E125" s="301">
        <f>+C125-D125</f>
        <v>-16621659</v>
      </c>
      <c r="F125" s="298" t="str">
        <f>+IFERROR((E125/C125)," ")</f>
        <v xml:space="preserve"> </v>
      </c>
    </row>
    <row r="126" spans="1:6" s="304" customFormat="1">
      <c r="A126" s="199"/>
      <c r="B126" s="303" t="s">
        <v>451</v>
      </c>
      <c r="C126" s="302">
        <v>22278212</v>
      </c>
      <c r="D126" s="302">
        <v>15684486</v>
      </c>
      <c r="E126" s="301">
        <f>+C126-D126</f>
        <v>6593726</v>
      </c>
      <c r="F126" s="298">
        <f>+IFERROR((E126/C126)," ")</f>
        <v>0.29597195681592403</v>
      </c>
    </row>
    <row r="127" spans="1:6" s="304" customFormat="1">
      <c r="A127" s="199"/>
      <c r="B127" s="303" t="s">
        <v>387</v>
      </c>
      <c r="C127" s="302"/>
      <c r="D127" s="302">
        <v>15540561</v>
      </c>
      <c r="E127" s="301">
        <f>+C127-D127</f>
        <v>-15540561</v>
      </c>
      <c r="F127" s="298" t="str">
        <f>+IFERROR((E127/C127)," ")</f>
        <v xml:space="preserve"> </v>
      </c>
    </row>
    <row r="128" spans="1:6" s="304" customFormat="1">
      <c r="A128" s="199"/>
      <c r="B128" s="303" t="s">
        <v>309</v>
      </c>
      <c r="C128" s="302">
        <v>21521614</v>
      </c>
      <c r="D128" s="302">
        <v>15449429</v>
      </c>
      <c r="E128" s="301">
        <f>+C128-D128</f>
        <v>6072185</v>
      </c>
      <c r="F128" s="298">
        <f>+IFERROR((E128/C128)," ")</f>
        <v>0.28214356971554272</v>
      </c>
    </row>
    <row r="129" spans="1:6" s="304" customFormat="1">
      <c r="A129" s="199"/>
      <c r="B129" s="303" t="s">
        <v>334</v>
      </c>
      <c r="C129" s="302">
        <v>24641260</v>
      </c>
      <c r="D129" s="302">
        <v>15436750</v>
      </c>
      <c r="E129" s="301">
        <f>+C129-D129</f>
        <v>9204510</v>
      </c>
      <c r="F129" s="298">
        <f>+IFERROR((E129/C129)," ")</f>
        <v>0.3735405575851235</v>
      </c>
    </row>
    <row r="130" spans="1:6" s="304" customFormat="1">
      <c r="A130" s="199"/>
      <c r="B130" s="303" t="s">
        <v>499</v>
      </c>
      <c r="C130" s="302"/>
      <c r="D130" s="302">
        <v>14848230</v>
      </c>
      <c r="E130" s="301">
        <f>+C130-D130</f>
        <v>-14848230</v>
      </c>
      <c r="F130" s="298" t="str">
        <f>+IFERROR((E130/C130)," ")</f>
        <v xml:space="preserve"> </v>
      </c>
    </row>
    <row r="131" spans="1:6" s="304" customFormat="1">
      <c r="A131" s="199"/>
      <c r="B131" s="303" t="s">
        <v>436</v>
      </c>
      <c r="C131" s="302"/>
      <c r="D131" s="302">
        <v>14514745</v>
      </c>
      <c r="E131" s="301">
        <f>+C131-D131</f>
        <v>-14514745</v>
      </c>
      <c r="F131" s="298" t="str">
        <f>+IFERROR((E131/C131)," ")</f>
        <v xml:space="preserve"> </v>
      </c>
    </row>
    <row r="132" spans="1:6" s="304" customFormat="1">
      <c r="A132" s="199"/>
      <c r="B132" s="303" t="s">
        <v>466</v>
      </c>
      <c r="C132" s="302"/>
      <c r="D132" s="302">
        <v>14479817</v>
      </c>
      <c r="E132" s="301">
        <f>+C132-D132</f>
        <v>-14479817</v>
      </c>
      <c r="F132" s="298" t="str">
        <f>+IFERROR((E132/C132)," ")</f>
        <v xml:space="preserve"> </v>
      </c>
    </row>
    <row r="133" spans="1:6" s="304" customFormat="1">
      <c r="A133" s="199"/>
      <c r="B133" s="303" t="s">
        <v>357</v>
      </c>
      <c r="C133" s="302">
        <v>24783690</v>
      </c>
      <c r="D133" s="302">
        <v>14111806</v>
      </c>
      <c r="E133" s="301">
        <f>+C133-D133</f>
        <v>10671884</v>
      </c>
      <c r="F133" s="298">
        <f>+IFERROR((E133/C133)," ")</f>
        <v>0.43060109289617488</v>
      </c>
    </row>
    <row r="134" spans="1:6" s="304" customFormat="1">
      <c r="A134" s="199"/>
      <c r="B134" s="303" t="s">
        <v>351</v>
      </c>
      <c r="C134" s="302">
        <v>22656244</v>
      </c>
      <c r="D134" s="302">
        <v>14071016</v>
      </c>
      <c r="E134" s="301">
        <f>+C134-D134</f>
        <v>8585228</v>
      </c>
      <c r="F134" s="298">
        <f>+IFERROR((E134/C134)," ")</f>
        <v>0.37893430173156678</v>
      </c>
    </row>
    <row r="135" spans="1:6" s="304" customFormat="1">
      <c r="A135" s="199"/>
      <c r="B135" s="303" t="s">
        <v>408</v>
      </c>
      <c r="C135" s="302"/>
      <c r="D135" s="302">
        <v>14053977</v>
      </c>
      <c r="E135" s="301">
        <f>+C135-D135</f>
        <v>-14053977</v>
      </c>
      <c r="F135" s="298" t="str">
        <f>+IFERROR((E135/C135)," ")</f>
        <v xml:space="preserve"> </v>
      </c>
    </row>
    <row r="136" spans="1:6" s="304" customFormat="1">
      <c r="A136" s="199"/>
      <c r="B136" s="303" t="s">
        <v>421</v>
      </c>
      <c r="C136" s="302">
        <v>12075463</v>
      </c>
      <c r="D136" s="302">
        <v>13999766</v>
      </c>
      <c r="E136" s="301">
        <f>+C136-D136</f>
        <v>-1924303</v>
      </c>
      <c r="F136" s="298">
        <f>+IFERROR((E136/C136)," ")</f>
        <v>-0.1593564569739479</v>
      </c>
    </row>
    <row r="137" spans="1:6" s="304" customFormat="1">
      <c r="A137" s="199"/>
      <c r="B137" s="303" t="s">
        <v>435</v>
      </c>
      <c r="C137" s="302"/>
      <c r="D137" s="302">
        <v>13678433</v>
      </c>
      <c r="E137" s="301">
        <f>+C137-D137</f>
        <v>-13678433</v>
      </c>
      <c r="F137" s="298" t="str">
        <f>+IFERROR((E137/C137)," ")</f>
        <v xml:space="preserve"> </v>
      </c>
    </row>
    <row r="138" spans="1:6" s="304" customFormat="1">
      <c r="A138" s="199"/>
      <c r="B138" s="303" t="s">
        <v>410</v>
      </c>
      <c r="C138" s="302">
        <v>18554416</v>
      </c>
      <c r="D138" s="302">
        <v>13636502</v>
      </c>
      <c r="E138" s="301">
        <f>+C138-D138</f>
        <v>4917914</v>
      </c>
      <c r="F138" s="298">
        <f>+IFERROR((E138/C138)," ")</f>
        <v>0.26505355921738522</v>
      </c>
    </row>
    <row r="139" spans="1:6" s="304" customFormat="1">
      <c r="A139" s="199"/>
      <c r="B139" s="303" t="s">
        <v>498</v>
      </c>
      <c r="C139" s="302">
        <v>17597527</v>
      </c>
      <c r="D139" s="302">
        <v>12970719</v>
      </c>
      <c r="E139" s="301">
        <f>+C139-D139</f>
        <v>4626808</v>
      </c>
      <c r="F139" s="298">
        <f>+IFERROR((E139/C139)," ")</f>
        <v>0.26292376195814332</v>
      </c>
    </row>
    <row r="140" spans="1:6" s="304" customFormat="1">
      <c r="A140" s="199"/>
      <c r="B140" s="303" t="s">
        <v>395</v>
      </c>
      <c r="C140" s="302">
        <v>13717512</v>
      </c>
      <c r="D140" s="302">
        <v>12945543</v>
      </c>
      <c r="E140" s="301">
        <f>+C140-D140</f>
        <v>771969</v>
      </c>
      <c r="F140" s="298">
        <f>+IFERROR((E140/C140)," ")</f>
        <v>5.6276167281646992E-2</v>
      </c>
    </row>
    <row r="141" spans="1:6" s="304" customFormat="1">
      <c r="A141" s="199"/>
      <c r="B141" s="303" t="s">
        <v>443</v>
      </c>
      <c r="C141" s="302">
        <v>14838748</v>
      </c>
      <c r="D141" s="302">
        <v>12839910</v>
      </c>
      <c r="E141" s="301">
        <f>+C141-D141</f>
        <v>1998838</v>
      </c>
      <c r="F141" s="298">
        <f>+IFERROR((E141/C141)," ")</f>
        <v>0.13470395211240194</v>
      </c>
    </row>
    <row r="142" spans="1:6" s="304" customFormat="1">
      <c r="A142" s="199"/>
      <c r="B142" s="303" t="s">
        <v>381</v>
      </c>
      <c r="C142" s="302"/>
      <c r="D142" s="302">
        <v>12739359</v>
      </c>
      <c r="E142" s="301">
        <f>+C142-D142</f>
        <v>-12739359</v>
      </c>
      <c r="F142" s="298" t="str">
        <f>+IFERROR((E142/C142)," ")</f>
        <v xml:space="preserve"> </v>
      </c>
    </row>
    <row r="143" spans="1:6" s="304" customFormat="1">
      <c r="A143" s="199"/>
      <c r="B143" s="303" t="s">
        <v>385</v>
      </c>
      <c r="C143" s="302">
        <v>17774375</v>
      </c>
      <c r="D143" s="302">
        <v>12727967</v>
      </c>
      <c r="E143" s="301">
        <f>+C143-D143</f>
        <v>5046408</v>
      </c>
      <c r="F143" s="298">
        <f>+IFERROR((E143/C143)," ")</f>
        <v>0.28391479306586026</v>
      </c>
    </row>
    <row r="144" spans="1:6" s="304" customFormat="1">
      <c r="A144" s="199"/>
      <c r="B144" s="303" t="s">
        <v>440</v>
      </c>
      <c r="C144" s="302">
        <v>28317560</v>
      </c>
      <c r="D144" s="302">
        <v>12126659</v>
      </c>
      <c r="E144" s="301">
        <f>+C144-D144</f>
        <v>16190901</v>
      </c>
      <c r="F144" s="298">
        <f>+IFERROR((E144/C144)," ")</f>
        <v>0.57176186790104799</v>
      </c>
    </row>
    <row r="145" spans="1:6" s="304" customFormat="1">
      <c r="A145" s="199"/>
      <c r="B145" s="303" t="s">
        <v>409</v>
      </c>
      <c r="C145" s="302">
        <v>10428978</v>
      </c>
      <c r="D145" s="302">
        <v>12081555</v>
      </c>
      <c r="E145" s="301">
        <f>+C145-D145</f>
        <v>-1652577</v>
      </c>
      <c r="F145" s="298">
        <f>+IFERROR((E145/C145)," ")</f>
        <v>-0.15846010989763332</v>
      </c>
    </row>
    <row r="146" spans="1:6" s="304" customFormat="1">
      <c r="A146" s="199"/>
      <c r="B146" s="303" t="s">
        <v>320</v>
      </c>
      <c r="C146" s="302">
        <v>18290968</v>
      </c>
      <c r="D146" s="302">
        <v>11898642</v>
      </c>
      <c r="E146" s="301">
        <f>+C146-D146</f>
        <v>6392326</v>
      </c>
      <c r="F146" s="298">
        <f>+IFERROR((E146/C146)," ")</f>
        <v>0.34947991817600904</v>
      </c>
    </row>
    <row r="147" spans="1:6" s="304" customFormat="1">
      <c r="A147" s="199"/>
      <c r="B147" s="303" t="s">
        <v>296</v>
      </c>
      <c r="C147" s="302">
        <v>16757245</v>
      </c>
      <c r="D147" s="302">
        <v>11805890</v>
      </c>
      <c r="E147" s="301">
        <f>+C147-D147</f>
        <v>4951355</v>
      </c>
      <c r="F147" s="298">
        <f>+IFERROR((E147/C147)," ")</f>
        <v>0.29547547941203939</v>
      </c>
    </row>
    <row r="148" spans="1:6" s="304" customFormat="1">
      <c r="A148" s="199"/>
      <c r="B148" s="303" t="s">
        <v>438</v>
      </c>
      <c r="C148" s="302"/>
      <c r="D148" s="302">
        <v>11714497</v>
      </c>
      <c r="E148" s="301">
        <f>+C148-D148</f>
        <v>-11714497</v>
      </c>
      <c r="F148" s="298" t="str">
        <f>+IFERROR((E148/C148)," ")</f>
        <v xml:space="preserve"> </v>
      </c>
    </row>
    <row r="149" spans="1:6" s="304" customFormat="1">
      <c r="A149" s="199"/>
      <c r="B149" s="303" t="s">
        <v>406</v>
      </c>
      <c r="C149" s="302">
        <v>11465609</v>
      </c>
      <c r="D149" s="302">
        <v>11553247</v>
      </c>
      <c r="E149" s="301">
        <f>+C149-D149</f>
        <v>-87638</v>
      </c>
      <c r="F149" s="298">
        <f>+IFERROR((E149/C149)," ")</f>
        <v>-7.6435538661749234E-3</v>
      </c>
    </row>
    <row r="150" spans="1:6" s="304" customFormat="1">
      <c r="A150" s="199"/>
      <c r="B150" s="303" t="s">
        <v>441</v>
      </c>
      <c r="C150" s="302">
        <v>13604520</v>
      </c>
      <c r="D150" s="302">
        <v>11290625</v>
      </c>
      <c r="E150" s="301">
        <f>+C150-D150</f>
        <v>2313895</v>
      </c>
      <c r="F150" s="298">
        <f>+IFERROR((E150/C150)," ")</f>
        <v>0.17008281071291012</v>
      </c>
    </row>
    <row r="151" spans="1:6" s="304" customFormat="1">
      <c r="A151" s="199"/>
      <c r="B151" s="303" t="s">
        <v>467</v>
      </c>
      <c r="C151" s="302">
        <v>12298859</v>
      </c>
      <c r="D151" s="302">
        <v>11261381</v>
      </c>
      <c r="E151" s="301">
        <f>+C151-D151</f>
        <v>1037478</v>
      </c>
      <c r="F151" s="298">
        <f>+IFERROR((E151/C151)," ")</f>
        <v>8.4355630062918852E-2</v>
      </c>
    </row>
    <row r="152" spans="1:6" s="304" customFormat="1">
      <c r="A152" s="199"/>
      <c r="B152" s="303" t="s">
        <v>338</v>
      </c>
      <c r="C152" s="302">
        <v>24776928</v>
      </c>
      <c r="D152" s="302">
        <v>11247462</v>
      </c>
      <c r="E152" s="301">
        <f>+C152-D152</f>
        <v>13529466</v>
      </c>
      <c r="F152" s="298">
        <f>+IFERROR((E152/C152)," ")</f>
        <v>0.54605098743476188</v>
      </c>
    </row>
    <row r="153" spans="1:6" s="304" customFormat="1">
      <c r="A153" s="199"/>
      <c r="B153" s="303" t="s">
        <v>503</v>
      </c>
      <c r="C153" s="302">
        <v>14024770</v>
      </c>
      <c r="D153" s="302">
        <v>11118529</v>
      </c>
      <c r="E153" s="301">
        <f>+C153-D153</f>
        <v>2906241</v>
      </c>
      <c r="F153" s="298">
        <f>+IFERROR((E153/C153)," ")</f>
        <v>0.20722200791884643</v>
      </c>
    </row>
    <row r="154" spans="1:6" s="304" customFormat="1">
      <c r="A154" s="199"/>
      <c r="B154" s="303" t="s">
        <v>389</v>
      </c>
      <c r="C154" s="302"/>
      <c r="D154" s="302">
        <v>11106452</v>
      </c>
      <c r="E154" s="301">
        <f>+C154-D154</f>
        <v>-11106452</v>
      </c>
      <c r="F154" s="298" t="str">
        <f>+IFERROR((E154/C154)," ")</f>
        <v xml:space="preserve"> </v>
      </c>
    </row>
    <row r="155" spans="1:6" s="304" customFormat="1">
      <c r="A155" s="199"/>
      <c r="B155" s="303" t="s">
        <v>293</v>
      </c>
      <c r="C155" s="302">
        <v>17025823</v>
      </c>
      <c r="D155" s="302">
        <v>11100766</v>
      </c>
      <c r="E155" s="301">
        <f>+C155-D155</f>
        <v>5925057</v>
      </c>
      <c r="F155" s="298">
        <f>+IFERROR((E155/C155)," ")</f>
        <v>0.34800414640748939</v>
      </c>
    </row>
    <row r="156" spans="1:6" s="304" customFormat="1">
      <c r="A156" s="199"/>
      <c r="B156" s="303" t="s">
        <v>415</v>
      </c>
      <c r="C156" s="302">
        <v>12919918</v>
      </c>
      <c r="D156" s="302">
        <v>11100149</v>
      </c>
      <c r="E156" s="301">
        <f>+C156-D156</f>
        <v>1819769</v>
      </c>
      <c r="F156" s="298">
        <f>+IFERROR((E156/C156)," ")</f>
        <v>0.14084988774696558</v>
      </c>
    </row>
    <row r="157" spans="1:6" s="304" customFormat="1">
      <c r="A157" s="199"/>
      <c r="B157" s="303" t="s">
        <v>434</v>
      </c>
      <c r="C157" s="302"/>
      <c r="D157" s="302">
        <v>11076436</v>
      </c>
      <c r="E157" s="301">
        <f>+C157-D157</f>
        <v>-11076436</v>
      </c>
      <c r="F157" s="298" t="str">
        <f>+IFERROR((E157/C157)," ")</f>
        <v xml:space="preserve"> </v>
      </c>
    </row>
    <row r="158" spans="1:6" s="304" customFormat="1">
      <c r="A158" s="199"/>
      <c r="B158" s="303" t="s">
        <v>391</v>
      </c>
      <c r="C158" s="302">
        <v>14504755</v>
      </c>
      <c r="D158" s="302">
        <v>10943476</v>
      </c>
      <c r="E158" s="301">
        <f>+C158-D158</f>
        <v>3561279</v>
      </c>
      <c r="F158" s="298">
        <f>+IFERROR((E158/C158)," ")</f>
        <v>0.24552493303058204</v>
      </c>
    </row>
    <row r="159" spans="1:6" s="304" customFormat="1">
      <c r="A159" s="199"/>
      <c r="B159" s="303" t="s">
        <v>306</v>
      </c>
      <c r="C159" s="302">
        <v>16960155</v>
      </c>
      <c r="D159" s="302">
        <v>10310662</v>
      </c>
      <c r="E159" s="301">
        <f>+C159-D159</f>
        <v>6649493</v>
      </c>
      <c r="F159" s="298">
        <f>+IFERROR((E159/C159)," ")</f>
        <v>0.39206557958933747</v>
      </c>
    </row>
    <row r="160" spans="1:6" s="304" customFormat="1">
      <c r="A160" s="199"/>
      <c r="B160" s="303" t="s">
        <v>404</v>
      </c>
      <c r="C160" s="302"/>
      <c r="D160" s="302">
        <v>10233288</v>
      </c>
      <c r="E160" s="301">
        <f>+C160-D160</f>
        <v>-10233288</v>
      </c>
      <c r="F160" s="298" t="str">
        <f>+IFERROR((E160/C160)," ")</f>
        <v xml:space="preserve"> </v>
      </c>
    </row>
    <row r="161" spans="1:6" s="304" customFormat="1">
      <c r="A161" s="199"/>
      <c r="B161" s="303" t="s">
        <v>506</v>
      </c>
      <c r="C161" s="302"/>
      <c r="D161" s="302">
        <v>10007479</v>
      </c>
      <c r="E161" s="301">
        <f>+C161-D161</f>
        <v>-10007479</v>
      </c>
      <c r="F161" s="298" t="str">
        <f>+IFERROR((E161/C161)," ")</f>
        <v xml:space="preserve"> </v>
      </c>
    </row>
    <row r="162" spans="1:6" s="304" customFormat="1">
      <c r="A162" s="199"/>
      <c r="B162" s="303" t="s">
        <v>414</v>
      </c>
      <c r="C162" s="302">
        <v>12636851</v>
      </c>
      <c r="D162" s="302">
        <v>9944717</v>
      </c>
      <c r="E162" s="301">
        <f>+C162-D162</f>
        <v>2692134</v>
      </c>
      <c r="F162" s="298">
        <f>+IFERROR((E162/C162)," ")</f>
        <v>0.21303835900257112</v>
      </c>
    </row>
    <row r="163" spans="1:6" s="304" customFormat="1">
      <c r="A163" s="199"/>
      <c r="B163" s="303" t="s">
        <v>422</v>
      </c>
      <c r="C163" s="302">
        <v>18166601</v>
      </c>
      <c r="D163" s="302">
        <v>9725916</v>
      </c>
      <c r="E163" s="301">
        <f>+C163-D163</f>
        <v>8440685</v>
      </c>
      <c r="F163" s="298">
        <f>+IFERROR((E163/C163)," ")</f>
        <v>0.46462654186107794</v>
      </c>
    </row>
    <row r="164" spans="1:6" s="304" customFormat="1">
      <c r="A164" s="199"/>
      <c r="B164" s="303" t="s">
        <v>500</v>
      </c>
      <c r="C164" s="302"/>
      <c r="D164" s="302">
        <v>9612029</v>
      </c>
      <c r="E164" s="301">
        <f>+C164-D164</f>
        <v>-9612029</v>
      </c>
      <c r="F164" s="298" t="str">
        <f>+IFERROR((E164/C164)," ")</f>
        <v xml:space="preserve"> </v>
      </c>
    </row>
    <row r="165" spans="1:6" s="304" customFormat="1">
      <c r="A165" s="199"/>
      <c r="B165" s="303" t="s">
        <v>470</v>
      </c>
      <c r="C165" s="302">
        <v>13134906</v>
      </c>
      <c r="D165" s="302">
        <v>9598721</v>
      </c>
      <c r="E165" s="301">
        <f>+C165-D165</f>
        <v>3536185</v>
      </c>
      <c r="F165" s="298">
        <f>+IFERROR((E165/C165)," ")</f>
        <v>0.26922042685345443</v>
      </c>
    </row>
    <row r="166" spans="1:6" s="304" customFormat="1">
      <c r="A166" s="199"/>
      <c r="B166" s="303" t="s">
        <v>472</v>
      </c>
      <c r="C166" s="302"/>
      <c r="D166" s="302">
        <v>9546061</v>
      </c>
      <c r="E166" s="301">
        <f>+C166-D166</f>
        <v>-9546061</v>
      </c>
      <c r="F166" s="298" t="str">
        <f>+IFERROR((E166/C166)," ")</f>
        <v xml:space="preserve"> </v>
      </c>
    </row>
    <row r="167" spans="1:6" s="304" customFormat="1">
      <c r="A167" s="199"/>
      <c r="B167" s="303" t="s">
        <v>444</v>
      </c>
      <c r="C167" s="302">
        <v>10990505</v>
      </c>
      <c r="D167" s="302">
        <v>9375162</v>
      </c>
      <c r="E167" s="301">
        <f>+C167-D167</f>
        <v>1615343</v>
      </c>
      <c r="F167" s="298">
        <f>+IFERROR((E167/C167)," ")</f>
        <v>0.14697623084653527</v>
      </c>
    </row>
    <row r="168" spans="1:6" s="304" customFormat="1">
      <c r="A168" s="199"/>
      <c r="B168" s="303" t="s">
        <v>429</v>
      </c>
      <c r="C168" s="302">
        <v>9959473</v>
      </c>
      <c r="D168" s="302">
        <v>9242082</v>
      </c>
      <c r="E168" s="301">
        <f>+C168-D168</f>
        <v>717391</v>
      </c>
      <c r="F168" s="298">
        <f>+IFERROR((E168/C168)," ")</f>
        <v>7.2031020115220959E-2</v>
      </c>
    </row>
    <row r="169" spans="1:6" s="304" customFormat="1">
      <c r="A169" s="199"/>
      <c r="B169" s="303" t="s">
        <v>412</v>
      </c>
      <c r="C169" s="302">
        <v>8733710</v>
      </c>
      <c r="D169" s="302">
        <v>9128047</v>
      </c>
      <c r="E169" s="301">
        <f>+C169-D169</f>
        <v>-394337</v>
      </c>
      <c r="F169" s="298">
        <f>+IFERROR((E169/C169)," ")</f>
        <v>-4.5151144244542127E-2</v>
      </c>
    </row>
    <row r="170" spans="1:6" s="304" customFormat="1">
      <c r="A170" s="199"/>
      <c r="B170" s="303" t="s">
        <v>517</v>
      </c>
      <c r="C170" s="302"/>
      <c r="D170" s="302">
        <v>9038161</v>
      </c>
      <c r="E170" s="301">
        <f>+C170-D170</f>
        <v>-9038161</v>
      </c>
      <c r="F170" s="298" t="str">
        <f>+IFERROR((E170/C170)," ")</f>
        <v xml:space="preserve"> </v>
      </c>
    </row>
    <row r="171" spans="1:6" s="304" customFormat="1">
      <c r="A171" s="199"/>
      <c r="B171" s="303" t="s">
        <v>454</v>
      </c>
      <c r="C171" s="302"/>
      <c r="D171" s="302">
        <v>8846839</v>
      </c>
      <c r="E171" s="301">
        <f>+C171-D171</f>
        <v>-8846839</v>
      </c>
      <c r="F171" s="298" t="str">
        <f>+IFERROR((E171/C171)," ")</f>
        <v xml:space="preserve"> </v>
      </c>
    </row>
    <row r="172" spans="1:6" s="304" customFormat="1">
      <c r="A172" s="199"/>
      <c r="B172" s="303" t="s">
        <v>396</v>
      </c>
      <c r="C172" s="302">
        <v>8892750</v>
      </c>
      <c r="D172" s="302">
        <v>8825642</v>
      </c>
      <c r="E172" s="301">
        <f>+C172-D172</f>
        <v>67108</v>
      </c>
      <c r="F172" s="298">
        <f>+IFERROR((E172/C172)," ")</f>
        <v>7.5463720446431078E-3</v>
      </c>
    </row>
    <row r="173" spans="1:6" s="304" customFormat="1">
      <c r="A173" s="199"/>
      <c r="B173" s="303" t="s">
        <v>465</v>
      </c>
      <c r="C173" s="302"/>
      <c r="D173" s="302">
        <v>8783990</v>
      </c>
      <c r="E173" s="301">
        <f>+C173-D173</f>
        <v>-8783990</v>
      </c>
      <c r="F173" s="298" t="str">
        <f>+IFERROR((E173/C173)," ")</f>
        <v xml:space="preserve"> </v>
      </c>
    </row>
    <row r="174" spans="1:6" s="304" customFormat="1">
      <c r="A174" s="199"/>
      <c r="B174" s="303" t="s">
        <v>418</v>
      </c>
      <c r="C174" s="302">
        <v>9623391</v>
      </c>
      <c r="D174" s="302">
        <v>8713266</v>
      </c>
      <c r="E174" s="301">
        <f>+C174-D174</f>
        <v>910125</v>
      </c>
      <c r="F174" s="298">
        <f>+IFERROR((E174/C174)," ")</f>
        <v>9.4574251425511027E-2</v>
      </c>
    </row>
    <row r="175" spans="1:6" s="304" customFormat="1">
      <c r="A175" s="199"/>
      <c r="B175" s="303" t="s">
        <v>420</v>
      </c>
      <c r="C175" s="302">
        <v>11245849</v>
      </c>
      <c r="D175" s="302">
        <v>8613103</v>
      </c>
      <c r="E175" s="301">
        <f>+C175-D175</f>
        <v>2632746</v>
      </c>
      <c r="F175" s="298">
        <f>+IFERROR((E175/C175)," ")</f>
        <v>0.23410824740755456</v>
      </c>
    </row>
    <row r="176" spans="1:6" s="304" customFormat="1">
      <c r="A176" s="199"/>
      <c r="B176" s="303" t="s">
        <v>447</v>
      </c>
      <c r="C176" s="302">
        <v>8522850</v>
      </c>
      <c r="D176" s="302">
        <v>8437424</v>
      </c>
      <c r="E176" s="301">
        <f>+C176-D176</f>
        <v>85426</v>
      </c>
      <c r="F176" s="298">
        <f>+IFERROR((E176/C176)," ")</f>
        <v>1.0023172999642138E-2</v>
      </c>
    </row>
    <row r="177" spans="1:6" s="304" customFormat="1">
      <c r="A177" s="199"/>
      <c r="B177" s="303" t="s">
        <v>402</v>
      </c>
      <c r="C177" s="302">
        <v>15230939</v>
      </c>
      <c r="D177" s="302">
        <v>8433451</v>
      </c>
      <c r="E177" s="301">
        <f>+C177-D177</f>
        <v>6797488</v>
      </c>
      <c r="F177" s="298">
        <f>+IFERROR((E177/C177)," ")</f>
        <v>0.44629474256314727</v>
      </c>
    </row>
    <row r="178" spans="1:6" s="304" customFormat="1">
      <c r="A178" s="199"/>
      <c r="B178" s="303" t="s">
        <v>399</v>
      </c>
      <c r="C178" s="302">
        <v>8567350</v>
      </c>
      <c r="D178" s="302">
        <v>8389759</v>
      </c>
      <c r="E178" s="301">
        <f>+C178-D178</f>
        <v>177591</v>
      </c>
      <c r="F178" s="298">
        <f>+IFERROR((E178/C178)," ")</f>
        <v>2.0728813460404911E-2</v>
      </c>
    </row>
    <row r="179" spans="1:6" s="304" customFormat="1">
      <c r="A179" s="199"/>
      <c r="B179" s="303" t="s">
        <v>416</v>
      </c>
      <c r="C179" s="302">
        <v>8583350</v>
      </c>
      <c r="D179" s="302">
        <v>8335450</v>
      </c>
      <c r="E179" s="301">
        <f>+C179-D179</f>
        <v>247900</v>
      </c>
      <c r="F179" s="298">
        <f>+IFERROR((E179/C179)," ")</f>
        <v>2.8881497317480936E-2</v>
      </c>
    </row>
    <row r="180" spans="1:6" s="304" customFormat="1">
      <c r="A180" s="199"/>
      <c r="B180" s="303" t="s">
        <v>518</v>
      </c>
      <c r="C180" s="302"/>
      <c r="D180" s="302">
        <v>8322946</v>
      </c>
      <c r="E180" s="301">
        <f>+C180-D180</f>
        <v>-8322946</v>
      </c>
      <c r="F180" s="298" t="str">
        <f>+IFERROR((E180/C180)," ")</f>
        <v xml:space="preserve"> </v>
      </c>
    </row>
    <row r="181" spans="1:6" s="304" customFormat="1">
      <c r="A181" s="199"/>
      <c r="B181" s="303" t="s">
        <v>501</v>
      </c>
      <c r="C181" s="302"/>
      <c r="D181" s="302">
        <v>8257134</v>
      </c>
      <c r="E181" s="301">
        <f>+C181-D181</f>
        <v>-8257134</v>
      </c>
      <c r="F181" s="298" t="str">
        <f>+IFERROR((E181/C181)," ")</f>
        <v xml:space="preserve"> </v>
      </c>
    </row>
    <row r="182" spans="1:6" s="304" customFormat="1">
      <c r="A182" s="199"/>
      <c r="B182" s="303" t="s">
        <v>507</v>
      </c>
      <c r="C182" s="302"/>
      <c r="D182" s="302">
        <v>8228354</v>
      </c>
      <c r="E182" s="301">
        <f>+C182-D182</f>
        <v>-8228354</v>
      </c>
      <c r="F182" s="298" t="str">
        <f>+IFERROR((E182/C182)," ")</f>
        <v xml:space="preserve"> </v>
      </c>
    </row>
    <row r="183" spans="1:6" s="304" customFormat="1">
      <c r="A183" s="199"/>
      <c r="B183" s="303" t="s">
        <v>425</v>
      </c>
      <c r="C183" s="302">
        <v>12341752</v>
      </c>
      <c r="D183" s="302">
        <v>7905203</v>
      </c>
      <c r="E183" s="301">
        <f>+C183-D183</f>
        <v>4436549</v>
      </c>
      <c r="F183" s="298">
        <f>+IFERROR((E183/C183)," ")</f>
        <v>0.35947481362451622</v>
      </c>
    </row>
    <row r="184" spans="1:6" s="304" customFormat="1">
      <c r="A184" s="199"/>
      <c r="B184" s="303" t="s">
        <v>430</v>
      </c>
      <c r="C184" s="302">
        <v>8739150</v>
      </c>
      <c r="D184" s="302">
        <v>7849512</v>
      </c>
      <c r="E184" s="301">
        <f>+C184-D184</f>
        <v>889638</v>
      </c>
      <c r="F184" s="298">
        <f>+IFERROR((E184/C184)," ")</f>
        <v>0.10179914522579427</v>
      </c>
    </row>
    <row r="185" spans="1:6" s="304" customFormat="1">
      <c r="A185" s="199"/>
      <c r="B185" s="303" t="s">
        <v>448</v>
      </c>
      <c r="C185" s="302">
        <v>8308550</v>
      </c>
      <c r="D185" s="302">
        <v>7687865</v>
      </c>
      <c r="E185" s="301">
        <f>+C185-D185</f>
        <v>620685</v>
      </c>
      <c r="F185" s="298">
        <f>+IFERROR((E185/C185)," ")</f>
        <v>7.4704370798755498E-2</v>
      </c>
    </row>
    <row r="186" spans="1:6" s="304" customFormat="1">
      <c r="A186" s="199"/>
      <c r="B186" s="303" t="s">
        <v>504</v>
      </c>
      <c r="C186" s="302">
        <v>29999000</v>
      </c>
      <c r="D186" s="302">
        <v>7571760</v>
      </c>
      <c r="E186" s="301">
        <f>+C186-D186</f>
        <v>22427240</v>
      </c>
      <c r="F186" s="298">
        <f>+IFERROR((E186/C186)," ")</f>
        <v>0.74759958665288839</v>
      </c>
    </row>
    <row r="187" spans="1:6" s="304" customFormat="1">
      <c r="A187" s="199"/>
      <c r="B187" s="303" t="s">
        <v>511</v>
      </c>
      <c r="C187" s="302"/>
      <c r="D187" s="302">
        <v>7255077</v>
      </c>
      <c r="E187" s="301">
        <f>+C187-D187</f>
        <v>-7255077</v>
      </c>
      <c r="F187" s="298" t="str">
        <f>+IFERROR((E187/C187)," ")</f>
        <v xml:space="preserve"> </v>
      </c>
    </row>
    <row r="188" spans="1:6" s="304" customFormat="1">
      <c r="A188" s="199"/>
      <c r="B188" s="303" t="s">
        <v>469</v>
      </c>
      <c r="C188" s="302">
        <v>11797426</v>
      </c>
      <c r="D188" s="302">
        <v>7183951</v>
      </c>
      <c r="E188" s="301">
        <f>+C188-D188</f>
        <v>4613475</v>
      </c>
      <c r="F188" s="298">
        <f>+IFERROR((E188/C188)," ")</f>
        <v>0.391057761243851</v>
      </c>
    </row>
    <row r="189" spans="1:6" s="304" customFormat="1">
      <c r="A189" s="199"/>
      <c r="B189" s="303" t="s">
        <v>474</v>
      </c>
      <c r="C189" s="302">
        <v>9048266</v>
      </c>
      <c r="D189" s="302">
        <v>7000137</v>
      </c>
      <c r="E189" s="301">
        <f>+C189-D189</f>
        <v>2048129</v>
      </c>
      <c r="F189" s="298">
        <f>+IFERROR((E189/C189)," ")</f>
        <v>0.22635596698859206</v>
      </c>
    </row>
    <row r="190" spans="1:6" s="304" customFormat="1">
      <c r="A190" s="199"/>
      <c r="B190" s="303" t="s">
        <v>413</v>
      </c>
      <c r="C190" s="302">
        <v>8813350</v>
      </c>
      <c r="D190" s="302">
        <v>6924407</v>
      </c>
      <c r="E190" s="301">
        <f>+C190-D190</f>
        <v>1888943</v>
      </c>
      <c r="F190" s="298">
        <f>+IFERROR((E190/C190)," ")</f>
        <v>0.21432746912354553</v>
      </c>
    </row>
    <row r="191" spans="1:6" s="304" customFormat="1">
      <c r="A191" s="199"/>
      <c r="B191" s="303" t="s">
        <v>475</v>
      </c>
      <c r="C191" s="302"/>
      <c r="D191" s="302">
        <v>6449749</v>
      </c>
      <c r="E191" s="301">
        <f>+C191-D191</f>
        <v>-6449749</v>
      </c>
      <c r="F191" s="298" t="str">
        <f>+IFERROR((E191/C191)," ")</f>
        <v xml:space="preserve"> </v>
      </c>
    </row>
    <row r="192" spans="1:6" s="304" customFormat="1">
      <c r="A192" s="199"/>
      <c r="B192" s="303" t="s">
        <v>407</v>
      </c>
      <c r="C192" s="302"/>
      <c r="D192" s="302">
        <v>6389418</v>
      </c>
      <c r="E192" s="301">
        <f>+C192-D192</f>
        <v>-6389418</v>
      </c>
      <c r="F192" s="298" t="str">
        <f>+IFERROR((E192/C192)," ")</f>
        <v xml:space="preserve"> </v>
      </c>
    </row>
    <row r="193" spans="1:6" s="304" customFormat="1">
      <c r="A193" s="199"/>
      <c r="B193" s="303" t="s">
        <v>471</v>
      </c>
      <c r="C193" s="302">
        <v>8593350</v>
      </c>
      <c r="D193" s="302">
        <v>6361180</v>
      </c>
      <c r="E193" s="301">
        <f>+C193-D193</f>
        <v>2232170</v>
      </c>
      <c r="F193" s="298">
        <f>+IFERROR((E193/C193)," ")</f>
        <v>0.2597555086200376</v>
      </c>
    </row>
    <row r="194" spans="1:6" s="304" customFormat="1">
      <c r="A194" s="199"/>
      <c r="B194" s="303" t="s">
        <v>374</v>
      </c>
      <c r="C194" s="302"/>
      <c r="D194" s="302">
        <v>6347480</v>
      </c>
      <c r="E194" s="301">
        <f>+C194-D194</f>
        <v>-6347480</v>
      </c>
      <c r="F194" s="298" t="str">
        <f>+IFERROR((E194/C194)," ")</f>
        <v xml:space="preserve"> </v>
      </c>
    </row>
    <row r="195" spans="1:6" s="304" customFormat="1">
      <c r="A195" s="199"/>
      <c r="B195" s="303" t="s">
        <v>463</v>
      </c>
      <c r="C195" s="302"/>
      <c r="D195" s="302">
        <v>6325575</v>
      </c>
      <c r="E195" s="301">
        <f>+C195-D195</f>
        <v>-6325575</v>
      </c>
      <c r="F195" s="298" t="str">
        <f>+IFERROR((E195/C195)," ")</f>
        <v xml:space="preserve"> </v>
      </c>
    </row>
    <row r="196" spans="1:6" s="304" customFormat="1">
      <c r="A196" s="199"/>
      <c r="B196" s="303" t="s">
        <v>411</v>
      </c>
      <c r="C196" s="302">
        <v>9990183</v>
      </c>
      <c r="D196" s="302">
        <v>6223776</v>
      </c>
      <c r="E196" s="301">
        <f>+C196-D196</f>
        <v>3766407</v>
      </c>
      <c r="F196" s="298">
        <f>+IFERROR((E196/C196)," ")</f>
        <v>0.37701081151366295</v>
      </c>
    </row>
    <row r="197" spans="1:6" s="304" customFormat="1">
      <c r="A197" s="199"/>
      <c r="B197" s="303" t="s">
        <v>453</v>
      </c>
      <c r="C197" s="302">
        <v>9771055</v>
      </c>
      <c r="D197" s="302">
        <v>6220860</v>
      </c>
      <c r="E197" s="301">
        <f>+C197-D197</f>
        <v>3550195</v>
      </c>
      <c r="F197" s="298">
        <f>+IFERROR((E197/C197)," ")</f>
        <v>0.36333794047828</v>
      </c>
    </row>
    <row r="198" spans="1:6" s="304" customFormat="1">
      <c r="A198" s="199"/>
      <c r="B198" s="303" t="s">
        <v>515</v>
      </c>
      <c r="C198" s="302">
        <v>8580350</v>
      </c>
      <c r="D198" s="302">
        <v>5909236</v>
      </c>
      <c r="E198" s="301">
        <f>+C198-D198</f>
        <v>2671114</v>
      </c>
      <c r="F198" s="298">
        <f>+IFERROR((E198/C198)," ")</f>
        <v>0.31130594905802211</v>
      </c>
    </row>
    <row r="199" spans="1:6" s="304" customFormat="1">
      <c r="A199" s="199"/>
      <c r="B199" s="303" t="s">
        <v>508</v>
      </c>
      <c r="C199" s="302"/>
      <c r="D199" s="302">
        <v>5899477</v>
      </c>
      <c r="E199" s="301">
        <f>+C199-D199</f>
        <v>-5899477</v>
      </c>
      <c r="F199" s="298" t="str">
        <f>+IFERROR((E199/C199)," ")</f>
        <v xml:space="preserve"> </v>
      </c>
    </row>
    <row r="200" spans="1:6" s="304" customFormat="1">
      <c r="A200" s="199"/>
      <c r="B200" s="303" t="s">
        <v>400</v>
      </c>
      <c r="C200" s="302">
        <v>9587850</v>
      </c>
      <c r="D200" s="302">
        <v>5829989</v>
      </c>
      <c r="E200" s="301">
        <f>+C200-D200</f>
        <v>3757861</v>
      </c>
      <c r="F200" s="298">
        <f>+IFERROR((E200/C200)," ")</f>
        <v>0.39193990310653587</v>
      </c>
    </row>
    <row r="201" spans="1:6" s="304" customFormat="1">
      <c r="A201" s="199"/>
      <c r="B201" s="303" t="s">
        <v>405</v>
      </c>
      <c r="C201" s="302">
        <v>8272790</v>
      </c>
      <c r="D201" s="302">
        <v>5582342</v>
      </c>
      <c r="E201" s="301">
        <f>+C201-D201</f>
        <v>2690448</v>
      </c>
      <c r="F201" s="298">
        <f>+IFERROR((E201/C201)," ")</f>
        <v>0.32521652308350629</v>
      </c>
    </row>
    <row r="202" spans="1:6" s="304" customFormat="1">
      <c r="A202" s="199"/>
      <c r="B202" s="303" t="s">
        <v>442</v>
      </c>
      <c r="C202" s="302">
        <v>13104350</v>
      </c>
      <c r="D202" s="302">
        <v>5209619</v>
      </c>
      <c r="E202" s="301">
        <f>+C202-D202</f>
        <v>7894731</v>
      </c>
      <c r="F202" s="298">
        <f>+IFERROR((E202/C202)," ")</f>
        <v>0.60245117079443089</v>
      </c>
    </row>
    <row r="203" spans="1:6" s="304" customFormat="1">
      <c r="A203" s="199"/>
      <c r="B203" s="303" t="s">
        <v>464</v>
      </c>
      <c r="C203" s="302">
        <v>9500350</v>
      </c>
      <c r="D203" s="302">
        <v>5183578</v>
      </c>
      <c r="E203" s="301">
        <f>+C203-D203</f>
        <v>4316772</v>
      </c>
      <c r="F203" s="298">
        <f>+IFERROR((E203/C203)," ")</f>
        <v>0.45438031230428355</v>
      </c>
    </row>
    <row r="204" spans="1:6" s="304" customFormat="1">
      <c r="A204" s="199"/>
      <c r="B204" s="303" t="s">
        <v>394</v>
      </c>
      <c r="C204" s="302">
        <v>8486850</v>
      </c>
      <c r="D204" s="302">
        <v>5146156</v>
      </c>
      <c r="E204" s="301">
        <f>+C204-D204</f>
        <v>3340694</v>
      </c>
      <c r="F204" s="298">
        <f>+IFERROR((E204/C204)," ")</f>
        <v>0.39363179507119839</v>
      </c>
    </row>
    <row r="205" spans="1:6" s="304" customFormat="1">
      <c r="A205" s="199"/>
      <c r="B205" s="303" t="s">
        <v>432</v>
      </c>
      <c r="C205" s="302">
        <v>8288784</v>
      </c>
      <c r="D205" s="302">
        <v>5041983</v>
      </c>
      <c r="E205" s="301">
        <f>+C205-D205</f>
        <v>3246801</v>
      </c>
      <c r="F205" s="298">
        <f>+IFERROR((E205/C205)," ")</f>
        <v>0.391710171238628</v>
      </c>
    </row>
    <row r="206" spans="1:6" s="304" customFormat="1">
      <c r="A206" s="199"/>
      <c r="B206" s="303" t="s">
        <v>512</v>
      </c>
      <c r="C206" s="302">
        <v>8522350</v>
      </c>
      <c r="D206" s="302">
        <v>4993685</v>
      </c>
      <c r="E206" s="301">
        <f>+C206-D206</f>
        <v>3528665</v>
      </c>
      <c r="F206" s="298">
        <f>+IFERROR((E206/C206)," ")</f>
        <v>0.41404835520719052</v>
      </c>
    </row>
    <row r="207" spans="1:6" s="304" customFormat="1">
      <c r="A207" s="199"/>
      <c r="B207" s="303" t="s">
        <v>461</v>
      </c>
      <c r="C207" s="302">
        <v>8771550</v>
      </c>
      <c r="D207" s="302">
        <v>4913482</v>
      </c>
      <c r="E207" s="301">
        <f>+C207-D207</f>
        <v>3858068</v>
      </c>
      <c r="F207" s="298">
        <f>+IFERROR((E207/C207)," ")</f>
        <v>0.43983879701991097</v>
      </c>
    </row>
    <row r="208" spans="1:6" s="304" customFormat="1">
      <c r="A208" s="199"/>
      <c r="B208" s="303" t="s">
        <v>513</v>
      </c>
      <c r="C208" s="302">
        <v>8317350</v>
      </c>
      <c r="D208" s="302">
        <v>4905624</v>
      </c>
      <c r="E208" s="301">
        <f>+C208-D208</f>
        <v>3411726</v>
      </c>
      <c r="F208" s="298">
        <f>+IFERROR((E208/C208)," ")</f>
        <v>0.41019387184620099</v>
      </c>
    </row>
    <row r="209" spans="1:6" s="304" customFormat="1">
      <c r="A209" s="199"/>
      <c r="B209" s="303" t="s">
        <v>510</v>
      </c>
      <c r="C209" s="302">
        <v>8713350</v>
      </c>
      <c r="D209" s="302">
        <v>4831947</v>
      </c>
      <c r="E209" s="301">
        <f>+C209-D209</f>
        <v>3881403</v>
      </c>
      <c r="F209" s="298">
        <f>+IFERROR((E209/C209)," ")</f>
        <v>0.44545473325414447</v>
      </c>
    </row>
    <row r="210" spans="1:6" s="304" customFormat="1">
      <c r="A210" s="199"/>
      <c r="B210" s="303" t="s">
        <v>390</v>
      </c>
      <c r="C210" s="302">
        <v>8301950</v>
      </c>
      <c r="D210" s="302">
        <v>4729358</v>
      </c>
      <c r="E210" s="301">
        <f>+C210-D210</f>
        <v>3572592</v>
      </c>
      <c r="F210" s="298">
        <f>+IFERROR((E210/C210)," ")</f>
        <v>0.43033166906570142</v>
      </c>
    </row>
    <row r="211" spans="1:6" s="304" customFormat="1">
      <c r="A211" s="199"/>
      <c r="B211" s="303" t="s">
        <v>462</v>
      </c>
      <c r="C211" s="302">
        <v>8282350</v>
      </c>
      <c r="D211" s="302">
        <v>4662803</v>
      </c>
      <c r="E211" s="301">
        <f>+C211-D211</f>
        <v>3619547</v>
      </c>
      <c r="F211" s="298">
        <f>+IFERROR((E211/C211)," ")</f>
        <v>0.43701932422561229</v>
      </c>
    </row>
    <row r="212" spans="1:6" s="304" customFormat="1">
      <c r="A212" s="199"/>
      <c r="B212" s="303" t="s">
        <v>505</v>
      </c>
      <c r="C212" s="302">
        <v>8720000</v>
      </c>
      <c r="D212" s="302">
        <v>4523652</v>
      </c>
      <c r="E212" s="301">
        <f>+C212-D212</f>
        <v>4196348</v>
      </c>
      <c r="F212" s="298">
        <f>+IFERROR((E212/C212)," ")</f>
        <v>0.48123256880733944</v>
      </c>
    </row>
    <row r="213" spans="1:6" s="304" customFormat="1">
      <c r="A213" s="199"/>
      <c r="B213" s="303" t="s">
        <v>358</v>
      </c>
      <c r="C213" s="302">
        <v>31533294</v>
      </c>
      <c r="D213" s="302">
        <v>3789582</v>
      </c>
      <c r="E213" s="301">
        <f>+C213-D213</f>
        <v>27743712</v>
      </c>
      <c r="F213" s="298">
        <f>+IFERROR((E213/C213)," ")</f>
        <v>0.87982283106864767</v>
      </c>
    </row>
    <row r="214" spans="1:6" s="304" customFormat="1">
      <c r="A214" s="199"/>
      <c r="B214" s="303" t="s">
        <v>514</v>
      </c>
      <c r="C214" s="302"/>
      <c r="D214" s="302">
        <v>3448556</v>
      </c>
      <c r="E214" s="301">
        <f>+C214-D214</f>
        <v>-3448556</v>
      </c>
      <c r="F214" s="298" t="str">
        <f>+IFERROR((E214/C214)," ")</f>
        <v xml:space="preserve"> </v>
      </c>
    </row>
    <row r="215" spans="1:6" s="304" customFormat="1">
      <c r="A215" s="199"/>
      <c r="B215" s="303" t="s">
        <v>424</v>
      </c>
      <c r="C215" s="302">
        <v>8355350</v>
      </c>
      <c r="D215" s="302">
        <v>2994297</v>
      </c>
      <c r="E215" s="301">
        <f>+C215-D215</f>
        <v>5361053</v>
      </c>
      <c r="F215" s="298">
        <f>+IFERROR((E215/C215)," ")</f>
        <v>0.64163117044767726</v>
      </c>
    </row>
    <row r="216" spans="1:6" s="304" customFormat="1">
      <c r="A216" s="199"/>
      <c r="B216" s="303" t="s">
        <v>437</v>
      </c>
      <c r="C216" s="302">
        <v>9850925</v>
      </c>
      <c r="D216" s="302">
        <v>1241593</v>
      </c>
      <c r="E216" s="301">
        <f>+C216-D216</f>
        <v>8609332</v>
      </c>
      <c r="F216" s="298">
        <f>+IFERROR((E216/C216)," ")</f>
        <v>0.87396178531457702</v>
      </c>
    </row>
    <row r="217" spans="1:6" s="304" customFormat="1">
      <c r="A217" s="199"/>
      <c r="B217" s="303" t="s">
        <v>502</v>
      </c>
      <c r="C217" s="302">
        <v>8757025</v>
      </c>
      <c r="D217" s="302">
        <v>805219</v>
      </c>
      <c r="E217" s="301">
        <f>+C217-D217</f>
        <v>7951806</v>
      </c>
      <c r="F217" s="298">
        <f>+IFERROR((E217/C217)," ")</f>
        <v>0.90804879511021153</v>
      </c>
    </row>
    <row r="218" spans="1:6" s="304" customFormat="1">
      <c r="A218" s="199"/>
      <c r="B218" s="303" t="s">
        <v>392</v>
      </c>
      <c r="C218" s="302"/>
      <c r="D218" s="302">
        <v>514012</v>
      </c>
      <c r="E218" s="301">
        <f>+C218-D218</f>
        <v>-514012</v>
      </c>
      <c r="F218" s="298" t="str">
        <f>+IFERROR((E218/C218)," ")</f>
        <v xml:space="preserve"> </v>
      </c>
    </row>
    <row r="219" spans="1:6" s="304" customFormat="1">
      <c r="A219" s="199"/>
      <c r="B219" s="303" t="s">
        <v>1254</v>
      </c>
      <c r="C219" s="302">
        <v>394150000</v>
      </c>
      <c r="D219" s="302"/>
      <c r="E219" s="301">
        <f>+C219-D219</f>
        <v>394150000</v>
      </c>
      <c r="F219" s="298">
        <f>+IFERROR((E219/C219)," ")</f>
        <v>1</v>
      </c>
    </row>
    <row r="220" spans="1:6" s="304" customFormat="1">
      <c r="A220" s="199"/>
      <c r="B220" s="303" t="s">
        <v>1253</v>
      </c>
      <c r="C220" s="302">
        <v>375000000</v>
      </c>
      <c r="D220" s="302"/>
      <c r="E220" s="301">
        <f>+C220-D220</f>
        <v>375000000</v>
      </c>
      <c r="F220" s="298">
        <f>+IFERROR((E220/C220)," ")</f>
        <v>1</v>
      </c>
    </row>
    <row r="221" spans="1:6" s="304" customFormat="1">
      <c r="A221" s="199"/>
      <c r="B221" s="303" t="s">
        <v>1252</v>
      </c>
      <c r="C221" s="302">
        <v>196433000</v>
      </c>
      <c r="D221" s="302"/>
      <c r="E221" s="301">
        <f>+C221-D221</f>
        <v>196433000</v>
      </c>
      <c r="F221" s="298">
        <f>+IFERROR((E221/C221)," ")</f>
        <v>1</v>
      </c>
    </row>
    <row r="222" spans="1:6" s="304" customFormat="1">
      <c r="A222" s="199"/>
      <c r="B222" s="303" t="s">
        <v>1251</v>
      </c>
      <c r="C222" s="302">
        <v>169860619</v>
      </c>
      <c r="D222" s="302"/>
      <c r="E222" s="301">
        <f>+C222-D222</f>
        <v>169860619</v>
      </c>
      <c r="F222" s="298">
        <f>+IFERROR((E222/C222)," ")</f>
        <v>1</v>
      </c>
    </row>
    <row r="223" spans="1:6" s="304" customFormat="1">
      <c r="A223" s="199"/>
      <c r="B223" s="303" t="s">
        <v>1250</v>
      </c>
      <c r="C223" s="302">
        <v>111143189</v>
      </c>
      <c r="D223" s="302"/>
      <c r="E223" s="301">
        <f>+C223-D223</f>
        <v>111143189</v>
      </c>
      <c r="F223" s="298">
        <f>+IFERROR((E223/C223)," ")</f>
        <v>1</v>
      </c>
    </row>
    <row r="224" spans="1:6" s="304" customFormat="1">
      <c r="A224" s="199"/>
      <c r="B224" s="303" t="s">
        <v>1249</v>
      </c>
      <c r="C224" s="302">
        <v>65435856</v>
      </c>
      <c r="D224" s="302"/>
      <c r="E224" s="301">
        <f>+C224-D224</f>
        <v>65435856</v>
      </c>
      <c r="F224" s="298">
        <f>+IFERROR((E224/C224)," ")</f>
        <v>1</v>
      </c>
    </row>
    <row r="225" spans="1:6" s="304" customFormat="1">
      <c r="A225" s="199"/>
      <c r="B225" s="303" t="s">
        <v>1248</v>
      </c>
      <c r="C225" s="302">
        <v>58241974</v>
      </c>
      <c r="D225" s="302"/>
      <c r="E225" s="301">
        <f>+C225-D225</f>
        <v>58241974</v>
      </c>
      <c r="F225" s="298">
        <f>+IFERROR((E225/C225)," ")</f>
        <v>1</v>
      </c>
    </row>
    <row r="226" spans="1:6" s="304" customFormat="1">
      <c r="A226" s="199"/>
      <c r="B226" s="303" t="s">
        <v>1247</v>
      </c>
      <c r="C226" s="302">
        <v>58074005</v>
      </c>
      <c r="D226" s="302"/>
      <c r="E226" s="301">
        <f>+C226-D226</f>
        <v>58074005</v>
      </c>
      <c r="F226" s="298">
        <f>+IFERROR((E226/C226)," ")</f>
        <v>1</v>
      </c>
    </row>
    <row r="227" spans="1:6" s="304" customFormat="1">
      <c r="A227" s="199"/>
      <c r="B227" s="303" t="s">
        <v>1246</v>
      </c>
      <c r="C227" s="302">
        <v>56701061</v>
      </c>
      <c r="D227" s="302"/>
      <c r="E227" s="301">
        <f>+C227-D227</f>
        <v>56701061</v>
      </c>
      <c r="F227" s="298">
        <f>+IFERROR((E227/C227)," ")</f>
        <v>1</v>
      </c>
    </row>
    <row r="228" spans="1:6" s="304" customFormat="1">
      <c r="A228" s="199"/>
      <c r="B228" s="303" t="s">
        <v>1245</v>
      </c>
      <c r="C228" s="302">
        <v>50810475</v>
      </c>
      <c r="D228" s="302"/>
      <c r="E228" s="301">
        <f>+C228-D228</f>
        <v>50810475</v>
      </c>
      <c r="F228" s="298">
        <f>+IFERROR((E228/C228)," ")</f>
        <v>1</v>
      </c>
    </row>
    <row r="229" spans="1:6" s="304" customFormat="1">
      <c r="A229" s="199"/>
      <c r="B229" s="303" t="s">
        <v>1244</v>
      </c>
      <c r="C229" s="302">
        <v>47883366</v>
      </c>
      <c r="D229" s="302"/>
      <c r="E229" s="301">
        <f>+C229-D229</f>
        <v>47883366</v>
      </c>
      <c r="F229" s="298">
        <f>+IFERROR((E229/C229)," ")</f>
        <v>1</v>
      </c>
    </row>
    <row r="230" spans="1:6" s="304" customFormat="1">
      <c r="A230" s="199"/>
      <c r="B230" s="303" t="s">
        <v>1243</v>
      </c>
      <c r="C230" s="302">
        <v>47005038</v>
      </c>
      <c r="D230" s="302"/>
      <c r="E230" s="301">
        <f>+C230-D230</f>
        <v>47005038</v>
      </c>
      <c r="F230" s="298">
        <f>+IFERROR((E230/C230)," ")</f>
        <v>1</v>
      </c>
    </row>
    <row r="231" spans="1:6" s="304" customFormat="1">
      <c r="A231" s="199"/>
      <c r="B231" s="303" t="s">
        <v>1242</v>
      </c>
      <c r="C231" s="302">
        <v>42400456</v>
      </c>
      <c r="D231" s="302"/>
      <c r="E231" s="301">
        <f>+C231-D231</f>
        <v>42400456</v>
      </c>
      <c r="F231" s="298">
        <f>+IFERROR((E231/C231)," ")</f>
        <v>1</v>
      </c>
    </row>
    <row r="232" spans="1:6" s="304" customFormat="1">
      <c r="A232" s="199"/>
      <c r="B232" s="303" t="s">
        <v>1241</v>
      </c>
      <c r="C232" s="302">
        <v>41731795</v>
      </c>
      <c r="D232" s="302"/>
      <c r="E232" s="301">
        <f>+C232-D232</f>
        <v>41731795</v>
      </c>
      <c r="F232" s="298">
        <f>+IFERROR((E232/C232)," ")</f>
        <v>1</v>
      </c>
    </row>
    <row r="233" spans="1:6" s="304" customFormat="1">
      <c r="A233" s="199"/>
      <c r="B233" s="303" t="s">
        <v>1240</v>
      </c>
      <c r="C233" s="302">
        <v>38474953</v>
      </c>
      <c r="D233" s="302"/>
      <c r="E233" s="301">
        <f>+C233-D233</f>
        <v>38474953</v>
      </c>
      <c r="F233" s="298">
        <f>+IFERROR((E233/C233)," ")</f>
        <v>1</v>
      </c>
    </row>
    <row r="234" spans="1:6" s="304" customFormat="1">
      <c r="A234" s="199"/>
      <c r="B234" s="303" t="s">
        <v>1239</v>
      </c>
      <c r="C234" s="302">
        <v>37520231</v>
      </c>
      <c r="D234" s="302"/>
      <c r="E234" s="301">
        <f>+C234-D234</f>
        <v>37520231</v>
      </c>
      <c r="F234" s="298">
        <f>+IFERROR((E234/C234)," ")</f>
        <v>1</v>
      </c>
    </row>
    <row r="235" spans="1:6" s="304" customFormat="1">
      <c r="A235" s="199"/>
      <c r="B235" s="303" t="s">
        <v>1238</v>
      </c>
      <c r="C235" s="302">
        <v>36924372</v>
      </c>
      <c r="D235" s="302"/>
      <c r="E235" s="301">
        <f>+C235-D235</f>
        <v>36924372</v>
      </c>
      <c r="F235" s="298">
        <f>+IFERROR((E235/C235)," ")</f>
        <v>1</v>
      </c>
    </row>
    <row r="236" spans="1:6" s="304" customFormat="1">
      <c r="A236" s="199"/>
      <c r="B236" s="303" t="s">
        <v>1237</v>
      </c>
      <c r="C236" s="302">
        <v>36792235</v>
      </c>
      <c r="D236" s="302"/>
      <c r="E236" s="301">
        <f>+C236-D236</f>
        <v>36792235</v>
      </c>
      <c r="F236" s="298">
        <f>+IFERROR((E236/C236)," ")</f>
        <v>1</v>
      </c>
    </row>
    <row r="237" spans="1:6" s="304" customFormat="1">
      <c r="A237" s="199"/>
      <c r="B237" s="303" t="s">
        <v>1236</v>
      </c>
      <c r="C237" s="302">
        <v>36400076</v>
      </c>
      <c r="D237" s="302"/>
      <c r="E237" s="301">
        <f>+C237-D237</f>
        <v>36400076</v>
      </c>
      <c r="F237" s="298">
        <f>+IFERROR((E237/C237)," ")</f>
        <v>1</v>
      </c>
    </row>
    <row r="238" spans="1:6" s="304" customFormat="1">
      <c r="A238" s="199"/>
      <c r="B238" s="303" t="s">
        <v>1235</v>
      </c>
      <c r="C238" s="302">
        <v>35200095</v>
      </c>
      <c r="D238" s="302"/>
      <c r="E238" s="301">
        <f>+C238-D238</f>
        <v>35200095</v>
      </c>
      <c r="F238" s="298">
        <f>+IFERROR((E238/C238)," ")</f>
        <v>1</v>
      </c>
    </row>
    <row r="239" spans="1:6" s="304" customFormat="1">
      <c r="A239" s="199"/>
      <c r="B239" s="303" t="s">
        <v>1234</v>
      </c>
      <c r="C239" s="302">
        <v>33827926</v>
      </c>
      <c r="D239" s="302"/>
      <c r="E239" s="301">
        <f>+C239-D239</f>
        <v>33827926</v>
      </c>
      <c r="F239" s="298">
        <f>+IFERROR((E239/C239)," ")</f>
        <v>1</v>
      </c>
    </row>
    <row r="240" spans="1:6" s="304" customFormat="1">
      <c r="A240" s="199"/>
      <c r="B240" s="303" t="s">
        <v>1233</v>
      </c>
      <c r="C240" s="302">
        <v>33349321</v>
      </c>
      <c r="D240" s="302"/>
      <c r="E240" s="301">
        <f>+C240-D240</f>
        <v>33349321</v>
      </c>
      <c r="F240" s="298">
        <f>+IFERROR((E240/C240)," ")</f>
        <v>1</v>
      </c>
    </row>
    <row r="241" spans="1:6" s="304" customFormat="1">
      <c r="A241" s="199"/>
      <c r="B241" s="303" t="s">
        <v>1232</v>
      </c>
      <c r="C241" s="302">
        <v>32856374</v>
      </c>
      <c r="D241" s="302"/>
      <c r="E241" s="301">
        <f>+C241-D241</f>
        <v>32856374</v>
      </c>
      <c r="F241" s="298">
        <f>+IFERROR((E241/C241)," ")</f>
        <v>1</v>
      </c>
    </row>
    <row r="242" spans="1:6" s="304" customFormat="1">
      <c r="A242" s="199"/>
      <c r="B242" s="303" t="s">
        <v>1231</v>
      </c>
      <c r="C242" s="302">
        <v>30254306</v>
      </c>
      <c r="D242" s="302"/>
      <c r="E242" s="301">
        <f>+C242-D242</f>
        <v>30254306</v>
      </c>
      <c r="F242" s="298">
        <f>+IFERROR((E242/C242)," ")</f>
        <v>1</v>
      </c>
    </row>
    <row r="243" spans="1:6" s="304" customFormat="1">
      <c r="A243" s="199"/>
      <c r="B243" s="303" t="s">
        <v>1230</v>
      </c>
      <c r="C243" s="302">
        <v>28236804</v>
      </c>
      <c r="D243" s="302"/>
      <c r="E243" s="301">
        <f>+C243-D243</f>
        <v>28236804</v>
      </c>
      <c r="F243" s="298">
        <f>+IFERROR((E243/C243)," ")</f>
        <v>1</v>
      </c>
    </row>
    <row r="244" spans="1:6" s="304" customFormat="1">
      <c r="A244" s="199"/>
      <c r="B244" s="303" t="s">
        <v>1229</v>
      </c>
      <c r="C244" s="302">
        <v>27525634</v>
      </c>
      <c r="D244" s="302"/>
      <c r="E244" s="301">
        <f>+C244-D244</f>
        <v>27525634</v>
      </c>
      <c r="F244" s="298">
        <f>+IFERROR((E244/C244)," ")</f>
        <v>1</v>
      </c>
    </row>
    <row r="245" spans="1:6" s="304" customFormat="1">
      <c r="A245" s="199"/>
      <c r="B245" s="303" t="s">
        <v>1228</v>
      </c>
      <c r="C245" s="302">
        <v>27337917</v>
      </c>
      <c r="D245" s="302"/>
      <c r="E245" s="301">
        <f>+C245-D245</f>
        <v>27337917</v>
      </c>
      <c r="F245" s="298">
        <f>+IFERROR((E245/C245)," ")</f>
        <v>1</v>
      </c>
    </row>
    <row r="246" spans="1:6" s="304" customFormat="1">
      <c r="A246" s="199"/>
      <c r="B246" s="303" t="s">
        <v>1227</v>
      </c>
      <c r="C246" s="302">
        <v>27267308</v>
      </c>
      <c r="D246" s="302"/>
      <c r="E246" s="301">
        <f>+C246-D246</f>
        <v>27267308</v>
      </c>
      <c r="F246" s="298">
        <f>+IFERROR((E246/C246)," ")</f>
        <v>1</v>
      </c>
    </row>
    <row r="247" spans="1:6" s="304" customFormat="1">
      <c r="A247" s="199"/>
      <c r="B247" s="303" t="s">
        <v>1226</v>
      </c>
      <c r="C247" s="302">
        <v>27108125</v>
      </c>
      <c r="D247" s="302"/>
      <c r="E247" s="301">
        <f>+C247-D247</f>
        <v>27108125</v>
      </c>
      <c r="F247" s="298">
        <f>+IFERROR((E247/C247)," ")</f>
        <v>1</v>
      </c>
    </row>
    <row r="248" spans="1:6" s="304" customFormat="1">
      <c r="A248" s="199"/>
      <c r="B248" s="303" t="s">
        <v>1225</v>
      </c>
      <c r="C248" s="302">
        <v>26991378</v>
      </c>
      <c r="D248" s="302"/>
      <c r="E248" s="301">
        <f>+C248-D248</f>
        <v>26991378</v>
      </c>
      <c r="F248" s="298">
        <f>+IFERROR((E248/C248)," ")</f>
        <v>1</v>
      </c>
    </row>
    <row r="249" spans="1:6" s="304" customFormat="1">
      <c r="A249" s="199"/>
      <c r="B249" s="303" t="s">
        <v>1224</v>
      </c>
      <c r="C249" s="302">
        <v>26911115</v>
      </c>
      <c r="D249" s="302"/>
      <c r="E249" s="301">
        <f>+C249-D249</f>
        <v>26911115</v>
      </c>
      <c r="F249" s="298">
        <f>+IFERROR((E249/C249)," ")</f>
        <v>1</v>
      </c>
    </row>
    <row r="250" spans="1:6" s="304" customFormat="1">
      <c r="A250" s="199"/>
      <c r="B250" s="303" t="s">
        <v>1223</v>
      </c>
      <c r="C250" s="302">
        <v>26349045</v>
      </c>
      <c r="D250" s="302"/>
      <c r="E250" s="301">
        <f>+C250-D250</f>
        <v>26349045</v>
      </c>
      <c r="F250" s="298">
        <f>+IFERROR((E250/C250)," ")</f>
        <v>1</v>
      </c>
    </row>
    <row r="251" spans="1:6" s="304" customFormat="1">
      <c r="A251" s="199"/>
      <c r="B251" s="303" t="s">
        <v>1222</v>
      </c>
      <c r="C251" s="302">
        <v>26299195</v>
      </c>
      <c r="D251" s="302"/>
      <c r="E251" s="301">
        <f>+C251-D251</f>
        <v>26299195</v>
      </c>
      <c r="F251" s="298">
        <f>+IFERROR((E251/C251)," ")</f>
        <v>1</v>
      </c>
    </row>
    <row r="252" spans="1:6" s="304" customFormat="1">
      <c r="A252" s="199"/>
      <c r="B252" s="303" t="s">
        <v>1221</v>
      </c>
      <c r="C252" s="302">
        <v>25768426</v>
      </c>
      <c r="D252" s="302"/>
      <c r="E252" s="301">
        <f>+C252-D252</f>
        <v>25768426</v>
      </c>
      <c r="F252" s="298">
        <f>+IFERROR((E252/C252)," ")</f>
        <v>1</v>
      </c>
    </row>
    <row r="253" spans="1:6" s="304" customFormat="1">
      <c r="A253" s="199"/>
      <c r="B253" s="303" t="s">
        <v>1220</v>
      </c>
      <c r="C253" s="302">
        <v>25432617</v>
      </c>
      <c r="D253" s="302"/>
      <c r="E253" s="301">
        <f>+C253-D253</f>
        <v>25432617</v>
      </c>
      <c r="F253" s="298">
        <f>+IFERROR((E253/C253)," ")</f>
        <v>1</v>
      </c>
    </row>
    <row r="254" spans="1:6" s="304" customFormat="1">
      <c r="A254" s="199"/>
      <c r="B254" s="303" t="s">
        <v>1219</v>
      </c>
      <c r="C254" s="302">
        <v>25239297</v>
      </c>
      <c r="D254" s="302"/>
      <c r="E254" s="301">
        <f>+C254-D254</f>
        <v>25239297</v>
      </c>
      <c r="F254" s="298">
        <f>+IFERROR((E254/C254)," ")</f>
        <v>1</v>
      </c>
    </row>
    <row r="255" spans="1:6" s="304" customFormat="1">
      <c r="A255" s="199"/>
      <c r="B255" s="303" t="s">
        <v>1218</v>
      </c>
      <c r="C255" s="302">
        <v>25005438</v>
      </c>
      <c r="D255" s="302"/>
      <c r="E255" s="301">
        <f>+C255-D255</f>
        <v>25005438</v>
      </c>
      <c r="F255" s="298">
        <f>+IFERROR((E255/C255)," ")</f>
        <v>1</v>
      </c>
    </row>
    <row r="256" spans="1:6" s="304" customFormat="1">
      <c r="A256" s="199"/>
      <c r="B256" s="303" t="s">
        <v>1217</v>
      </c>
      <c r="C256" s="302">
        <v>24045638</v>
      </c>
      <c r="D256" s="302"/>
      <c r="E256" s="301">
        <f>+C256-D256</f>
        <v>24045638</v>
      </c>
      <c r="F256" s="298">
        <f>+IFERROR((E256/C256)," ")</f>
        <v>1</v>
      </c>
    </row>
    <row r="257" spans="1:6" s="304" customFormat="1">
      <c r="A257" s="199"/>
      <c r="B257" s="303" t="s">
        <v>1216</v>
      </c>
      <c r="C257" s="302">
        <v>23397101</v>
      </c>
      <c r="D257" s="302"/>
      <c r="E257" s="301">
        <f>+C257-D257</f>
        <v>23397101</v>
      </c>
      <c r="F257" s="298">
        <f>+IFERROR((E257/C257)," ")</f>
        <v>1</v>
      </c>
    </row>
    <row r="258" spans="1:6" s="304" customFormat="1">
      <c r="A258" s="199"/>
      <c r="B258" s="303" t="s">
        <v>1215</v>
      </c>
      <c r="C258" s="302">
        <v>23231161</v>
      </c>
      <c r="D258" s="302"/>
      <c r="E258" s="301">
        <f>+C258-D258</f>
        <v>23231161</v>
      </c>
      <c r="F258" s="298">
        <f>+IFERROR((E258/C258)," ")</f>
        <v>1</v>
      </c>
    </row>
    <row r="259" spans="1:6" s="304" customFormat="1">
      <c r="A259" s="199"/>
      <c r="B259" s="303" t="s">
        <v>1214</v>
      </c>
      <c r="C259" s="302">
        <v>22948149</v>
      </c>
      <c r="D259" s="302"/>
      <c r="E259" s="301">
        <f>+C259-D259</f>
        <v>22948149</v>
      </c>
      <c r="F259" s="298">
        <f>+IFERROR((E259/C259)," ")</f>
        <v>1</v>
      </c>
    </row>
    <row r="260" spans="1:6" s="304" customFormat="1">
      <c r="A260" s="199"/>
      <c r="B260" s="305" t="s">
        <v>1213</v>
      </c>
      <c r="C260" s="301">
        <v>22725727</v>
      </c>
      <c r="D260" s="301"/>
      <c r="E260" s="301">
        <f>+C260-D260</f>
        <v>22725727</v>
      </c>
      <c r="F260" s="298">
        <f>+IFERROR((E260/C260)," ")</f>
        <v>1</v>
      </c>
    </row>
    <row r="261" spans="1:6" s="304" customFormat="1">
      <c r="A261" s="199"/>
      <c r="B261" s="303" t="s">
        <v>1212</v>
      </c>
      <c r="C261" s="302">
        <v>22355770</v>
      </c>
      <c r="D261" s="302"/>
      <c r="E261" s="301">
        <f>+C261-D261</f>
        <v>22355770</v>
      </c>
      <c r="F261" s="298">
        <f>+IFERROR((E261/C261)," ")</f>
        <v>1</v>
      </c>
    </row>
    <row r="262" spans="1:6" s="304" customFormat="1">
      <c r="A262" s="199"/>
      <c r="B262" s="303" t="s">
        <v>1211</v>
      </c>
      <c r="C262" s="302">
        <v>22218214</v>
      </c>
      <c r="D262" s="302"/>
      <c r="E262" s="301">
        <f>+C262-D262</f>
        <v>22218214</v>
      </c>
      <c r="F262" s="298">
        <f>+IFERROR((E262/C262)," ")</f>
        <v>1</v>
      </c>
    </row>
    <row r="263" spans="1:6" s="304" customFormat="1">
      <c r="A263" s="199"/>
      <c r="B263" s="303" t="s">
        <v>1210</v>
      </c>
      <c r="C263" s="302">
        <v>21578188</v>
      </c>
      <c r="D263" s="302"/>
      <c r="E263" s="301">
        <f>+C263-D263</f>
        <v>21578188</v>
      </c>
      <c r="F263" s="298">
        <f>+IFERROR((E263/C263)," ")</f>
        <v>1</v>
      </c>
    </row>
    <row r="264" spans="1:6" s="304" customFormat="1">
      <c r="A264" s="199"/>
      <c r="B264" s="303" t="s">
        <v>1209</v>
      </c>
      <c r="C264" s="302">
        <v>21525521</v>
      </c>
      <c r="D264" s="302"/>
      <c r="E264" s="301">
        <f>+C264-D264</f>
        <v>21525521</v>
      </c>
      <c r="F264" s="298">
        <f>+IFERROR((E264/C264)," ")</f>
        <v>1</v>
      </c>
    </row>
    <row r="265" spans="1:6" s="304" customFormat="1">
      <c r="A265" s="199"/>
      <c r="B265" s="303" t="s">
        <v>1208</v>
      </c>
      <c r="C265" s="302">
        <v>21436279</v>
      </c>
      <c r="D265" s="302"/>
      <c r="E265" s="301">
        <f>+C265-D265</f>
        <v>21436279</v>
      </c>
      <c r="F265" s="298">
        <f>+IFERROR((E265/C265)," ")</f>
        <v>1</v>
      </c>
    </row>
    <row r="266" spans="1:6" s="304" customFormat="1">
      <c r="A266" s="199"/>
      <c r="B266" s="303" t="s">
        <v>1207</v>
      </c>
      <c r="C266" s="302">
        <v>20762833</v>
      </c>
      <c r="D266" s="302"/>
      <c r="E266" s="301">
        <f>+C266-D266</f>
        <v>20762833</v>
      </c>
      <c r="F266" s="298">
        <f>+IFERROR((E266/C266)," ")</f>
        <v>1</v>
      </c>
    </row>
    <row r="267" spans="1:6" s="304" customFormat="1">
      <c r="A267" s="199"/>
      <c r="B267" s="303" t="s">
        <v>1206</v>
      </c>
      <c r="C267" s="302">
        <v>20523595</v>
      </c>
      <c r="D267" s="302"/>
      <c r="E267" s="301">
        <f>+C267-D267</f>
        <v>20523595</v>
      </c>
      <c r="F267" s="298">
        <f>+IFERROR((E267/C267)," ")</f>
        <v>1</v>
      </c>
    </row>
    <row r="268" spans="1:6" s="304" customFormat="1">
      <c r="A268" s="199"/>
      <c r="B268" s="303" t="s">
        <v>1205</v>
      </c>
      <c r="C268" s="302">
        <v>20092059</v>
      </c>
      <c r="D268" s="302"/>
      <c r="E268" s="301">
        <f>+C268-D268</f>
        <v>20092059</v>
      </c>
      <c r="F268" s="298">
        <f>+IFERROR((E268/C268)," ")</f>
        <v>1</v>
      </c>
    </row>
    <row r="269" spans="1:6" s="304" customFormat="1">
      <c r="A269" s="199"/>
      <c r="B269" s="303" t="s">
        <v>1204</v>
      </c>
      <c r="C269" s="302">
        <v>19415669</v>
      </c>
      <c r="D269" s="302"/>
      <c r="E269" s="301">
        <f>+C269-D269</f>
        <v>19415669</v>
      </c>
      <c r="F269" s="298">
        <f>+IFERROR((E269/C269)," ")</f>
        <v>1</v>
      </c>
    </row>
    <row r="270" spans="1:6" s="304" customFormat="1">
      <c r="A270" s="199"/>
      <c r="B270" s="303" t="s">
        <v>1203</v>
      </c>
      <c r="C270" s="302">
        <v>19324900</v>
      </c>
      <c r="D270" s="302"/>
      <c r="E270" s="301">
        <f>+C270-D270</f>
        <v>19324900</v>
      </c>
      <c r="F270" s="298">
        <f>+IFERROR((E270/C270)," ")</f>
        <v>1</v>
      </c>
    </row>
    <row r="271" spans="1:6" s="304" customFormat="1">
      <c r="A271" s="199"/>
      <c r="B271" s="303" t="s">
        <v>1202</v>
      </c>
      <c r="C271" s="302">
        <v>18970492</v>
      </c>
      <c r="D271" s="302"/>
      <c r="E271" s="301">
        <f>+C271-D271</f>
        <v>18970492</v>
      </c>
      <c r="F271" s="298">
        <f>+IFERROR((E271/C271)," ")</f>
        <v>1</v>
      </c>
    </row>
    <row r="272" spans="1:6" s="304" customFormat="1">
      <c r="A272" s="199"/>
      <c r="B272" s="303" t="s">
        <v>1201</v>
      </c>
      <c r="C272" s="302">
        <v>18837770</v>
      </c>
      <c r="D272" s="302"/>
      <c r="E272" s="301">
        <f>+C272-D272</f>
        <v>18837770</v>
      </c>
      <c r="F272" s="298">
        <f>+IFERROR((E272/C272)," ")</f>
        <v>1</v>
      </c>
    </row>
    <row r="273" spans="1:6" s="304" customFormat="1">
      <c r="A273" s="199"/>
      <c r="B273" s="303" t="s">
        <v>1200</v>
      </c>
      <c r="C273" s="302">
        <v>18545539</v>
      </c>
      <c r="D273" s="302"/>
      <c r="E273" s="301">
        <f>+C273-D273</f>
        <v>18545539</v>
      </c>
      <c r="F273" s="298">
        <f>+IFERROR((E273/C273)," ")</f>
        <v>1</v>
      </c>
    </row>
    <row r="274" spans="1:6" s="304" customFormat="1">
      <c r="A274" s="199"/>
      <c r="B274" s="303" t="s">
        <v>1199</v>
      </c>
      <c r="C274" s="302">
        <v>18271099</v>
      </c>
      <c r="D274" s="302"/>
      <c r="E274" s="301">
        <f>+C274-D274</f>
        <v>18271099</v>
      </c>
      <c r="F274" s="298">
        <f>+IFERROR((E274/C274)," ")</f>
        <v>1</v>
      </c>
    </row>
    <row r="275" spans="1:6" s="304" customFormat="1">
      <c r="A275" s="199"/>
      <c r="B275" s="303" t="s">
        <v>1198</v>
      </c>
      <c r="C275" s="302">
        <v>17894963</v>
      </c>
      <c r="D275" s="302"/>
      <c r="E275" s="301">
        <f>+C275-D275</f>
        <v>17894963</v>
      </c>
      <c r="F275" s="298">
        <f>+IFERROR((E275/C275)," ")</f>
        <v>1</v>
      </c>
    </row>
    <row r="276" spans="1:6" s="304" customFormat="1">
      <c r="A276" s="199"/>
      <c r="B276" s="303" t="s">
        <v>1197</v>
      </c>
      <c r="C276" s="302">
        <v>17864498</v>
      </c>
      <c r="D276" s="302"/>
      <c r="E276" s="301">
        <f>+C276-D276</f>
        <v>17864498</v>
      </c>
      <c r="F276" s="298">
        <f>+IFERROR((E276/C276)," ")</f>
        <v>1</v>
      </c>
    </row>
    <row r="277" spans="1:6" s="304" customFormat="1">
      <c r="A277" s="199"/>
      <c r="B277" s="303" t="s">
        <v>1196</v>
      </c>
      <c r="C277" s="302">
        <v>17708784</v>
      </c>
      <c r="D277" s="302"/>
      <c r="E277" s="301">
        <f>+C277-D277</f>
        <v>17708784</v>
      </c>
      <c r="F277" s="298">
        <f>+IFERROR((E277/C277)," ")</f>
        <v>1</v>
      </c>
    </row>
    <row r="278" spans="1:6" s="304" customFormat="1">
      <c r="A278" s="199"/>
      <c r="B278" s="303" t="s">
        <v>1195</v>
      </c>
      <c r="C278" s="302">
        <v>17505374</v>
      </c>
      <c r="D278" s="302"/>
      <c r="E278" s="301">
        <f>+C278-D278</f>
        <v>17505374</v>
      </c>
      <c r="F278" s="298">
        <f>+IFERROR((E278/C278)," ")</f>
        <v>1</v>
      </c>
    </row>
    <row r="279" spans="1:6" s="304" customFormat="1">
      <c r="A279" s="199"/>
      <c r="B279" s="303" t="s">
        <v>1194</v>
      </c>
      <c r="C279" s="302">
        <v>17484999</v>
      </c>
      <c r="D279" s="302"/>
      <c r="E279" s="301">
        <f>+C279-D279</f>
        <v>17484999</v>
      </c>
      <c r="F279" s="298">
        <f>+IFERROR((E279/C279)," ")</f>
        <v>1</v>
      </c>
    </row>
    <row r="280" spans="1:6" s="304" customFormat="1">
      <c r="A280" s="199"/>
      <c r="B280" s="303" t="s">
        <v>1193</v>
      </c>
      <c r="C280" s="302">
        <v>17336265</v>
      </c>
      <c r="D280" s="302"/>
      <c r="E280" s="301">
        <f>+C280-D280</f>
        <v>17336265</v>
      </c>
      <c r="F280" s="298">
        <f>+IFERROR((E280/C280)," ")</f>
        <v>1</v>
      </c>
    </row>
    <row r="281" spans="1:6" s="304" customFormat="1">
      <c r="A281" s="199"/>
      <c r="B281" s="303" t="s">
        <v>1192</v>
      </c>
      <c r="C281" s="302">
        <v>16690866</v>
      </c>
      <c r="D281" s="302"/>
      <c r="E281" s="301">
        <f>+C281-D281</f>
        <v>16690866</v>
      </c>
      <c r="F281" s="298">
        <f>+IFERROR((E281/C281)," ")</f>
        <v>1</v>
      </c>
    </row>
    <row r="282" spans="1:6" s="304" customFormat="1">
      <c r="A282" s="199"/>
      <c r="B282" s="303" t="s">
        <v>1191</v>
      </c>
      <c r="C282" s="302">
        <v>16548733</v>
      </c>
      <c r="D282" s="302"/>
      <c r="E282" s="301">
        <f>+C282-D282</f>
        <v>16548733</v>
      </c>
      <c r="F282" s="298">
        <f>+IFERROR((E282/C282)," ")</f>
        <v>1</v>
      </c>
    </row>
    <row r="283" spans="1:6" s="304" customFormat="1">
      <c r="A283" s="199"/>
      <c r="B283" s="303" t="s">
        <v>1190</v>
      </c>
      <c r="C283" s="302">
        <v>16448674</v>
      </c>
      <c r="D283" s="302"/>
      <c r="E283" s="301">
        <f>+C283-D283</f>
        <v>16448674</v>
      </c>
      <c r="F283" s="298">
        <f>+IFERROR((E283/C283)," ")</f>
        <v>1</v>
      </c>
    </row>
    <row r="284" spans="1:6" s="304" customFormat="1">
      <c r="A284" s="199"/>
      <c r="B284" s="303" t="s">
        <v>1189</v>
      </c>
      <c r="C284" s="302">
        <v>16411095</v>
      </c>
      <c r="D284" s="302"/>
      <c r="E284" s="301">
        <f>+C284-D284</f>
        <v>16411095</v>
      </c>
      <c r="F284" s="298">
        <f>+IFERROR((E284/C284)," ")</f>
        <v>1</v>
      </c>
    </row>
    <row r="285" spans="1:6" s="304" customFormat="1">
      <c r="A285" s="199"/>
      <c r="B285" s="303" t="s">
        <v>1188</v>
      </c>
      <c r="C285" s="302">
        <v>15450355</v>
      </c>
      <c r="D285" s="302"/>
      <c r="E285" s="301">
        <f>+C285-D285</f>
        <v>15450355</v>
      </c>
      <c r="F285" s="298">
        <f>+IFERROR((E285/C285)," ")</f>
        <v>1</v>
      </c>
    </row>
    <row r="286" spans="1:6" s="304" customFormat="1">
      <c r="A286" s="199"/>
      <c r="B286" s="303" t="s">
        <v>1187</v>
      </c>
      <c r="C286" s="302">
        <v>14658705</v>
      </c>
      <c r="D286" s="302"/>
      <c r="E286" s="301">
        <f>+C286-D286</f>
        <v>14658705</v>
      </c>
      <c r="F286" s="298">
        <f>+IFERROR((E286/C286)," ")</f>
        <v>1</v>
      </c>
    </row>
    <row r="287" spans="1:6" s="304" customFormat="1">
      <c r="A287" s="199"/>
      <c r="B287" s="303" t="s">
        <v>1186</v>
      </c>
      <c r="C287" s="302">
        <v>14504085</v>
      </c>
      <c r="D287" s="302"/>
      <c r="E287" s="301">
        <f>+C287-D287</f>
        <v>14504085</v>
      </c>
      <c r="F287" s="298">
        <f>+IFERROR((E287/C287)," ")</f>
        <v>1</v>
      </c>
    </row>
    <row r="288" spans="1:6" s="304" customFormat="1">
      <c r="A288" s="199"/>
      <c r="B288" s="303" t="s">
        <v>1185</v>
      </c>
      <c r="C288" s="302">
        <v>13679035</v>
      </c>
      <c r="D288" s="302"/>
      <c r="E288" s="301">
        <f>+C288-D288</f>
        <v>13679035</v>
      </c>
      <c r="F288" s="298">
        <f>+IFERROR((E288/C288)," ")</f>
        <v>1</v>
      </c>
    </row>
    <row r="289" spans="1:6" s="304" customFormat="1">
      <c r="A289" s="199"/>
      <c r="B289" s="303" t="s">
        <v>1184</v>
      </c>
      <c r="C289" s="302">
        <v>13599450</v>
      </c>
      <c r="D289" s="302"/>
      <c r="E289" s="301">
        <f>+C289-D289</f>
        <v>13599450</v>
      </c>
      <c r="F289" s="298">
        <f>+IFERROR((E289/C289)," ")</f>
        <v>1</v>
      </c>
    </row>
    <row r="290" spans="1:6" s="304" customFormat="1">
      <c r="A290" s="199"/>
      <c r="B290" s="303" t="s">
        <v>1183</v>
      </c>
      <c r="C290" s="302">
        <v>12995418</v>
      </c>
      <c r="D290" s="302"/>
      <c r="E290" s="301">
        <f>+C290-D290</f>
        <v>12995418</v>
      </c>
      <c r="F290" s="298">
        <f>+IFERROR((E290/C290)," ")</f>
        <v>1</v>
      </c>
    </row>
    <row r="291" spans="1:6" s="304" customFormat="1">
      <c r="A291" s="199"/>
      <c r="B291" s="303" t="s">
        <v>1182</v>
      </c>
      <c r="C291" s="302">
        <v>12956747</v>
      </c>
      <c r="D291" s="302"/>
      <c r="E291" s="301">
        <f>+C291-D291</f>
        <v>12956747</v>
      </c>
      <c r="F291" s="298">
        <f>+IFERROR((E291/C291)," ")</f>
        <v>1</v>
      </c>
    </row>
    <row r="292" spans="1:6" s="304" customFormat="1">
      <c r="A292" s="199"/>
      <c r="B292" s="303" t="s">
        <v>1181</v>
      </c>
      <c r="C292" s="302">
        <v>12809279</v>
      </c>
      <c r="D292" s="302"/>
      <c r="E292" s="301">
        <f>+C292-D292</f>
        <v>12809279</v>
      </c>
      <c r="F292" s="298">
        <f>+IFERROR((E292/C292)," ")</f>
        <v>1</v>
      </c>
    </row>
    <row r="293" spans="1:6" s="304" customFormat="1">
      <c r="A293" s="199"/>
      <c r="B293" s="303" t="s">
        <v>1180</v>
      </c>
      <c r="C293" s="302">
        <v>12746150</v>
      </c>
      <c r="D293" s="302"/>
      <c r="E293" s="301">
        <f>+C293-D293</f>
        <v>12746150</v>
      </c>
      <c r="F293" s="298">
        <f>+IFERROR((E293/C293)," ")</f>
        <v>1</v>
      </c>
    </row>
    <row r="294" spans="1:6" s="304" customFormat="1">
      <c r="A294" s="199"/>
      <c r="B294" s="303" t="s">
        <v>1179</v>
      </c>
      <c r="C294" s="302">
        <v>12695756</v>
      </c>
      <c r="D294" s="302"/>
      <c r="E294" s="301">
        <f>+C294-D294</f>
        <v>12695756</v>
      </c>
      <c r="F294" s="298">
        <f>+IFERROR((E294/C294)," ")</f>
        <v>1</v>
      </c>
    </row>
    <row r="295" spans="1:6" s="304" customFormat="1">
      <c r="A295" s="199"/>
      <c r="B295" s="303" t="s">
        <v>1178</v>
      </c>
      <c r="C295" s="302">
        <v>12343998</v>
      </c>
      <c r="D295" s="302"/>
      <c r="E295" s="301">
        <f>+C295-D295</f>
        <v>12343998</v>
      </c>
      <c r="F295" s="298">
        <f>+IFERROR((E295/C295)," ")</f>
        <v>1</v>
      </c>
    </row>
    <row r="296" spans="1:6" s="304" customFormat="1">
      <c r="A296" s="199"/>
      <c r="B296" s="303" t="s">
        <v>1177</v>
      </c>
      <c r="C296" s="302">
        <v>12324968</v>
      </c>
      <c r="D296" s="302"/>
      <c r="E296" s="301">
        <f>+C296-D296</f>
        <v>12324968</v>
      </c>
      <c r="F296" s="298">
        <f>+IFERROR((E296/C296)," ")</f>
        <v>1</v>
      </c>
    </row>
    <row r="297" spans="1:6" s="304" customFormat="1">
      <c r="A297" s="199"/>
      <c r="B297" s="303" t="s">
        <v>1176</v>
      </c>
      <c r="C297" s="302">
        <v>11944589</v>
      </c>
      <c r="D297" s="302"/>
      <c r="E297" s="301">
        <f>+C297-D297</f>
        <v>11944589</v>
      </c>
      <c r="F297" s="298">
        <f>+IFERROR((E297/C297)," ")</f>
        <v>1</v>
      </c>
    </row>
    <row r="298" spans="1:6" s="304" customFormat="1">
      <c r="A298" s="199"/>
      <c r="B298" s="303" t="s">
        <v>1175</v>
      </c>
      <c r="C298" s="302">
        <v>11740478</v>
      </c>
      <c r="D298" s="302"/>
      <c r="E298" s="301">
        <f>+C298-D298</f>
        <v>11740478</v>
      </c>
      <c r="F298" s="298">
        <f>+IFERROR((E298/C298)," ")</f>
        <v>1</v>
      </c>
    </row>
    <row r="299" spans="1:6" s="304" customFormat="1">
      <c r="A299" s="199"/>
      <c r="B299" s="303" t="s">
        <v>1174</v>
      </c>
      <c r="C299" s="302">
        <v>11666226</v>
      </c>
      <c r="D299" s="302"/>
      <c r="E299" s="301">
        <f>+C299-D299</f>
        <v>11666226</v>
      </c>
      <c r="F299" s="298">
        <f>+IFERROR((E299/C299)," ")</f>
        <v>1</v>
      </c>
    </row>
    <row r="300" spans="1:6" s="304" customFormat="1">
      <c r="A300" s="199"/>
      <c r="B300" s="303" t="s">
        <v>1173</v>
      </c>
      <c r="C300" s="302">
        <v>11532862</v>
      </c>
      <c r="D300" s="302"/>
      <c r="E300" s="301">
        <f>+C300-D300</f>
        <v>11532862</v>
      </c>
      <c r="F300" s="298">
        <f>+IFERROR((E300/C300)," ")</f>
        <v>1</v>
      </c>
    </row>
    <row r="301" spans="1:6" s="304" customFormat="1">
      <c r="A301" s="199"/>
      <c r="B301" s="303" t="s">
        <v>1172</v>
      </c>
      <c r="C301" s="302">
        <v>11313050</v>
      </c>
      <c r="D301" s="302"/>
      <c r="E301" s="301">
        <f>+C301-D301</f>
        <v>11313050</v>
      </c>
      <c r="F301" s="298">
        <f>+IFERROR((E301/C301)," ")</f>
        <v>1</v>
      </c>
    </row>
    <row r="302" spans="1:6" s="304" customFormat="1">
      <c r="A302" s="199"/>
      <c r="B302" s="303" t="s">
        <v>1171</v>
      </c>
      <c r="C302" s="302">
        <v>11291159</v>
      </c>
      <c r="D302" s="302"/>
      <c r="E302" s="301">
        <f>+C302-D302</f>
        <v>11291159</v>
      </c>
      <c r="F302" s="298">
        <f>+IFERROR((E302/C302)," ")</f>
        <v>1</v>
      </c>
    </row>
    <row r="303" spans="1:6" s="304" customFormat="1">
      <c r="A303" s="199"/>
      <c r="B303" s="303" t="s">
        <v>1170</v>
      </c>
      <c r="C303" s="302">
        <v>11258070</v>
      </c>
      <c r="D303" s="302"/>
      <c r="E303" s="301">
        <f>+C303-D303</f>
        <v>11258070</v>
      </c>
      <c r="F303" s="298">
        <f>+IFERROR((E303/C303)," ")</f>
        <v>1</v>
      </c>
    </row>
    <row r="304" spans="1:6" s="304" customFormat="1">
      <c r="A304" s="199"/>
      <c r="B304" s="303" t="s">
        <v>1169</v>
      </c>
      <c r="C304" s="302">
        <v>11232940</v>
      </c>
      <c r="D304" s="302"/>
      <c r="E304" s="301">
        <f>+C304-D304</f>
        <v>11232940</v>
      </c>
      <c r="F304" s="298">
        <f>+IFERROR((E304/C304)," ")</f>
        <v>1</v>
      </c>
    </row>
    <row r="305" spans="1:6" s="304" customFormat="1">
      <c r="A305" s="199"/>
      <c r="B305" s="303" t="s">
        <v>1168</v>
      </c>
      <c r="C305" s="302">
        <v>10864468</v>
      </c>
      <c r="D305" s="302"/>
      <c r="E305" s="301">
        <f>+C305-D305</f>
        <v>10864468</v>
      </c>
      <c r="F305" s="298">
        <f>+IFERROR((E305/C305)," ")</f>
        <v>1</v>
      </c>
    </row>
    <row r="306" spans="1:6" s="304" customFormat="1">
      <c r="A306" s="199"/>
      <c r="B306" s="303" t="s">
        <v>1167</v>
      </c>
      <c r="C306" s="302">
        <v>10811650</v>
      </c>
      <c r="D306" s="302"/>
      <c r="E306" s="301">
        <f>+C306-D306</f>
        <v>10811650</v>
      </c>
      <c r="F306" s="298">
        <f>+IFERROR((E306/C306)," ")</f>
        <v>1</v>
      </c>
    </row>
    <row r="307" spans="1:6" s="304" customFormat="1">
      <c r="A307" s="199"/>
      <c r="B307" s="303" t="s">
        <v>1166</v>
      </c>
      <c r="C307" s="302">
        <v>10748618</v>
      </c>
      <c r="D307" s="302"/>
      <c r="E307" s="301">
        <f>+C307-D307</f>
        <v>10748618</v>
      </c>
      <c r="F307" s="298">
        <f>+IFERROR((E307/C307)," ")</f>
        <v>1</v>
      </c>
    </row>
    <row r="308" spans="1:6" s="304" customFormat="1">
      <c r="A308" s="199"/>
      <c r="B308" s="303" t="s">
        <v>1165</v>
      </c>
      <c r="C308" s="302">
        <v>10297694</v>
      </c>
      <c r="D308" s="302"/>
      <c r="E308" s="301">
        <f>+C308-D308</f>
        <v>10297694</v>
      </c>
      <c r="F308" s="298">
        <f>+IFERROR((E308/C308)," ")</f>
        <v>1</v>
      </c>
    </row>
    <row r="309" spans="1:6" s="304" customFormat="1">
      <c r="A309" s="199"/>
      <c r="B309" s="303" t="s">
        <v>1164</v>
      </c>
      <c r="C309" s="302">
        <v>10267830</v>
      </c>
      <c r="D309" s="302"/>
      <c r="E309" s="301">
        <f>+C309-D309</f>
        <v>10267830</v>
      </c>
      <c r="F309" s="298">
        <f>+IFERROR((E309/C309)," ")</f>
        <v>1</v>
      </c>
    </row>
    <row r="310" spans="1:6" s="304" customFormat="1">
      <c r="A310" s="199"/>
      <c r="B310" s="303" t="s">
        <v>1163</v>
      </c>
      <c r="C310" s="302">
        <v>10222350</v>
      </c>
      <c r="D310" s="302"/>
      <c r="E310" s="301">
        <f>+C310-D310</f>
        <v>10222350</v>
      </c>
      <c r="F310" s="298">
        <f>+IFERROR((E310/C310)," ")</f>
        <v>1</v>
      </c>
    </row>
    <row r="311" spans="1:6" s="304" customFormat="1">
      <c r="A311" s="199"/>
      <c r="B311" s="303" t="s">
        <v>1162</v>
      </c>
      <c r="C311" s="302">
        <v>10210920</v>
      </c>
      <c r="D311" s="302"/>
      <c r="E311" s="301">
        <f>+C311-D311</f>
        <v>10210920</v>
      </c>
      <c r="F311" s="298">
        <f>+IFERROR((E311/C311)," ")</f>
        <v>1</v>
      </c>
    </row>
    <row r="312" spans="1:6" s="304" customFormat="1">
      <c r="A312" s="199"/>
      <c r="B312" s="303" t="s">
        <v>1161</v>
      </c>
      <c r="C312" s="302">
        <v>9859384</v>
      </c>
      <c r="D312" s="302"/>
      <c r="E312" s="301">
        <f>+C312-D312</f>
        <v>9859384</v>
      </c>
      <c r="F312" s="298">
        <f>+IFERROR((E312/C312)," ")</f>
        <v>1</v>
      </c>
    </row>
    <row r="313" spans="1:6" s="304" customFormat="1">
      <c r="A313" s="199"/>
      <c r="B313" s="303" t="s">
        <v>1160</v>
      </c>
      <c r="C313" s="302">
        <v>9614990</v>
      </c>
      <c r="D313" s="302"/>
      <c r="E313" s="301">
        <f>+C313-D313</f>
        <v>9614990</v>
      </c>
      <c r="F313" s="298">
        <f>+IFERROR((E313/C313)," ")</f>
        <v>1</v>
      </c>
    </row>
    <row r="314" spans="1:6" s="304" customFormat="1">
      <c r="A314" s="199"/>
      <c r="B314" s="303" t="s">
        <v>1159</v>
      </c>
      <c r="C314" s="302">
        <v>9495333</v>
      </c>
      <c r="D314" s="302"/>
      <c r="E314" s="301">
        <f>+C314-D314</f>
        <v>9495333</v>
      </c>
      <c r="F314" s="298">
        <f>+IFERROR((E314/C314)," ")</f>
        <v>1</v>
      </c>
    </row>
    <row r="315" spans="1:6" s="304" customFormat="1">
      <c r="A315" s="199"/>
      <c r="B315" s="303" t="s">
        <v>1158</v>
      </c>
      <c r="C315" s="302">
        <v>9428760</v>
      </c>
      <c r="D315" s="302"/>
      <c r="E315" s="301">
        <f>+C315-D315</f>
        <v>9428760</v>
      </c>
      <c r="F315" s="298">
        <f>+IFERROR((E315/C315)," ")</f>
        <v>1</v>
      </c>
    </row>
    <row r="316" spans="1:6" s="304" customFormat="1">
      <c r="A316" s="199"/>
      <c r="B316" s="303" t="s">
        <v>1157</v>
      </c>
      <c r="C316" s="302">
        <v>9307369</v>
      </c>
      <c r="D316" s="302"/>
      <c r="E316" s="301">
        <f>+C316-D316</f>
        <v>9307369</v>
      </c>
      <c r="F316" s="298">
        <f>+IFERROR((E316/C316)," ")</f>
        <v>1</v>
      </c>
    </row>
    <row r="317" spans="1:6" s="304" customFormat="1">
      <c r="A317" s="199"/>
      <c r="B317" s="303" t="s">
        <v>1156</v>
      </c>
      <c r="C317" s="302">
        <v>9294831</v>
      </c>
      <c r="D317" s="302"/>
      <c r="E317" s="301">
        <f>+C317-D317</f>
        <v>9294831</v>
      </c>
      <c r="F317" s="298">
        <f>+IFERROR((E317/C317)," ")</f>
        <v>1</v>
      </c>
    </row>
    <row r="318" spans="1:6" s="304" customFormat="1">
      <c r="A318" s="199"/>
      <c r="B318" s="303" t="s">
        <v>1155</v>
      </c>
      <c r="C318" s="302">
        <v>9106455</v>
      </c>
      <c r="D318" s="302"/>
      <c r="E318" s="301">
        <f>+C318-D318</f>
        <v>9106455</v>
      </c>
      <c r="F318" s="298">
        <f>+IFERROR((E318/C318)," ")</f>
        <v>1</v>
      </c>
    </row>
    <row r="319" spans="1:6" s="304" customFormat="1">
      <c r="A319" s="199"/>
      <c r="B319" s="303" t="s">
        <v>1154</v>
      </c>
      <c r="C319" s="302">
        <v>9086310</v>
      </c>
      <c r="D319" s="302"/>
      <c r="E319" s="301">
        <f>+C319-D319</f>
        <v>9086310</v>
      </c>
      <c r="F319" s="298">
        <f>+IFERROR((E319/C319)," ")</f>
        <v>1</v>
      </c>
    </row>
    <row r="320" spans="1:6" s="304" customFormat="1">
      <c r="A320" s="199"/>
      <c r="B320" s="303" t="s">
        <v>1153</v>
      </c>
      <c r="C320" s="302">
        <v>9081850</v>
      </c>
      <c r="D320" s="302"/>
      <c r="E320" s="301">
        <f>+C320-D320</f>
        <v>9081850</v>
      </c>
      <c r="F320" s="298">
        <f>+IFERROR((E320/C320)," ")</f>
        <v>1</v>
      </c>
    </row>
    <row r="321" spans="1:6" s="304" customFormat="1">
      <c r="A321" s="199"/>
      <c r="B321" s="303" t="s">
        <v>1152</v>
      </c>
      <c r="C321" s="302">
        <v>9077485</v>
      </c>
      <c r="D321" s="302"/>
      <c r="E321" s="301">
        <f>+C321-D321</f>
        <v>9077485</v>
      </c>
      <c r="F321" s="298">
        <f>+IFERROR((E321/C321)," ")</f>
        <v>1</v>
      </c>
    </row>
    <row r="322" spans="1:6" s="304" customFormat="1">
      <c r="A322" s="199"/>
      <c r="B322" s="303" t="s">
        <v>1151</v>
      </c>
      <c r="C322" s="302">
        <v>8962350</v>
      </c>
      <c r="D322" s="302"/>
      <c r="E322" s="301">
        <f>+C322-D322</f>
        <v>8962350</v>
      </c>
      <c r="F322" s="298">
        <f>+IFERROR((E322/C322)," ")</f>
        <v>1</v>
      </c>
    </row>
    <row r="323" spans="1:6" s="304" customFormat="1">
      <c r="A323" s="199"/>
      <c r="B323" s="303" t="s">
        <v>1150</v>
      </c>
      <c r="C323" s="302">
        <v>8941550</v>
      </c>
      <c r="D323" s="302"/>
      <c r="E323" s="301">
        <f>+C323-D323</f>
        <v>8941550</v>
      </c>
      <c r="F323" s="298">
        <f>+IFERROR((E323/C323)," ")</f>
        <v>1</v>
      </c>
    </row>
    <row r="324" spans="1:6" s="304" customFormat="1">
      <c r="A324" s="199"/>
      <c r="B324" s="303" t="s">
        <v>1149</v>
      </c>
      <c r="C324" s="302">
        <v>8835614</v>
      </c>
      <c r="D324" s="302"/>
      <c r="E324" s="301">
        <f>+C324-D324</f>
        <v>8835614</v>
      </c>
      <c r="F324" s="298">
        <f>+IFERROR((E324/C324)," ")</f>
        <v>1</v>
      </c>
    </row>
    <row r="325" spans="1:6" s="304" customFormat="1">
      <c r="A325" s="199"/>
      <c r="B325" s="303" t="s">
        <v>1148</v>
      </c>
      <c r="C325" s="302">
        <v>8802872</v>
      </c>
      <c r="D325" s="302"/>
      <c r="E325" s="301">
        <f>+C325-D325</f>
        <v>8802872</v>
      </c>
      <c r="F325" s="298">
        <f>+IFERROR((E325/C325)," ")</f>
        <v>1</v>
      </c>
    </row>
    <row r="326" spans="1:6" s="304" customFormat="1">
      <c r="A326" s="199"/>
      <c r="B326" s="303" t="s">
        <v>1147</v>
      </c>
      <c r="C326" s="302">
        <v>8802436</v>
      </c>
      <c r="D326" s="302"/>
      <c r="E326" s="301">
        <f>+C326-D326</f>
        <v>8802436</v>
      </c>
      <c r="F326" s="298">
        <f>+IFERROR((E326/C326)," ")</f>
        <v>1</v>
      </c>
    </row>
    <row r="327" spans="1:6" s="304" customFormat="1">
      <c r="A327" s="199"/>
      <c r="B327" s="303" t="s">
        <v>1146</v>
      </c>
      <c r="C327" s="302">
        <v>8742350</v>
      </c>
      <c r="D327" s="302"/>
      <c r="E327" s="301">
        <f>+C327-D327</f>
        <v>8742350</v>
      </c>
      <c r="F327" s="298">
        <f>+IFERROR((E327/C327)," ")</f>
        <v>1</v>
      </c>
    </row>
    <row r="328" spans="1:6" s="304" customFormat="1">
      <c r="A328" s="199"/>
      <c r="B328" s="303" t="s">
        <v>1145</v>
      </c>
      <c r="C328" s="302">
        <v>8727312</v>
      </c>
      <c r="D328" s="302"/>
      <c r="E328" s="301">
        <f>+C328-D328</f>
        <v>8727312</v>
      </c>
      <c r="F328" s="298">
        <f>+IFERROR((E328/C328)," ")</f>
        <v>1</v>
      </c>
    </row>
    <row r="329" spans="1:6" s="304" customFormat="1">
      <c r="A329" s="199"/>
      <c r="B329" s="303" t="s">
        <v>1144</v>
      </c>
      <c r="C329" s="302">
        <v>8682350</v>
      </c>
      <c r="D329" s="302"/>
      <c r="E329" s="301">
        <f>+C329-D329</f>
        <v>8682350</v>
      </c>
      <c r="F329" s="298">
        <f>+IFERROR((E329/C329)," ")</f>
        <v>1</v>
      </c>
    </row>
    <row r="330" spans="1:6" s="304" customFormat="1">
      <c r="A330" s="199"/>
      <c r="B330" s="303" t="s">
        <v>1143</v>
      </c>
      <c r="C330" s="302">
        <v>8620350</v>
      </c>
      <c r="D330" s="302"/>
      <c r="E330" s="301">
        <f>+C330-D330</f>
        <v>8620350</v>
      </c>
      <c r="F330" s="298">
        <f>+IFERROR((E330/C330)," ")</f>
        <v>1</v>
      </c>
    </row>
    <row r="331" spans="1:6" s="304" customFormat="1">
      <c r="A331" s="199"/>
      <c r="B331" s="303" t="s">
        <v>1142</v>
      </c>
      <c r="C331" s="302">
        <v>8527350</v>
      </c>
      <c r="D331" s="302"/>
      <c r="E331" s="301">
        <f>+C331-D331</f>
        <v>8527350</v>
      </c>
      <c r="F331" s="298">
        <f>+IFERROR((E331/C331)," ")</f>
        <v>1</v>
      </c>
    </row>
    <row r="332" spans="1:6" s="304" customFormat="1">
      <c r="A332" s="199"/>
      <c r="B332" s="303" t="s">
        <v>1141</v>
      </c>
      <c r="C332" s="302">
        <v>8405950</v>
      </c>
      <c r="D332" s="302"/>
      <c r="E332" s="301">
        <f>+C332-D332</f>
        <v>8405950</v>
      </c>
      <c r="F332" s="298">
        <f>+IFERROR((E332/C332)," ")</f>
        <v>1</v>
      </c>
    </row>
    <row r="333" spans="1:6" s="304" customFormat="1">
      <c r="A333" s="199"/>
      <c r="B333" s="303" t="s">
        <v>1140</v>
      </c>
      <c r="C333" s="302">
        <v>8380850</v>
      </c>
      <c r="D333" s="302"/>
      <c r="E333" s="301">
        <f>+C333-D333</f>
        <v>8380850</v>
      </c>
      <c r="F333" s="298">
        <f>+IFERROR((E333/C333)," ")</f>
        <v>1</v>
      </c>
    </row>
    <row r="334" spans="1:6" s="304" customFormat="1">
      <c r="A334" s="199"/>
      <c r="B334" s="303" t="s">
        <v>1139</v>
      </c>
      <c r="C334" s="302">
        <v>8372357</v>
      </c>
      <c r="D334" s="302"/>
      <c r="E334" s="301">
        <f>+C334-D334</f>
        <v>8372357</v>
      </c>
      <c r="F334" s="298">
        <f>+IFERROR((E334/C334)," ")</f>
        <v>1</v>
      </c>
    </row>
    <row r="335" spans="1:6" s="304" customFormat="1">
      <c r="A335" s="199"/>
      <c r="B335" s="303" t="s">
        <v>1138</v>
      </c>
      <c r="C335" s="302">
        <v>8347350</v>
      </c>
      <c r="D335" s="302"/>
      <c r="E335" s="301">
        <f>+C335-D335</f>
        <v>8347350</v>
      </c>
      <c r="F335" s="298">
        <f>+IFERROR((E335/C335)," ")</f>
        <v>1</v>
      </c>
    </row>
    <row r="336" spans="1:6" s="304" customFormat="1">
      <c r="A336" s="199"/>
      <c r="B336" s="303" t="s">
        <v>1137</v>
      </c>
      <c r="C336" s="302">
        <v>8307350</v>
      </c>
      <c r="D336" s="302"/>
      <c r="E336" s="301">
        <f>+C336-D336</f>
        <v>8307350</v>
      </c>
      <c r="F336" s="298">
        <f>+IFERROR((E336/C336)," ")</f>
        <v>1</v>
      </c>
    </row>
    <row r="337" spans="1:6" s="304" customFormat="1">
      <c r="A337" s="199"/>
      <c r="B337" s="303" t="s">
        <v>1136</v>
      </c>
      <c r="C337" s="302">
        <v>8303400</v>
      </c>
      <c r="D337" s="302"/>
      <c r="E337" s="301">
        <f>+C337-D337</f>
        <v>8303400</v>
      </c>
      <c r="F337" s="298">
        <f>+IFERROR((E337/C337)," ")</f>
        <v>1</v>
      </c>
    </row>
    <row r="338" spans="1:6" s="304" customFormat="1">
      <c r="A338" s="199"/>
      <c r="B338" s="303" t="s">
        <v>1135</v>
      </c>
      <c r="C338" s="302">
        <v>8301750</v>
      </c>
      <c r="D338" s="302"/>
      <c r="E338" s="301">
        <f>+C338-D338</f>
        <v>8301750</v>
      </c>
      <c r="F338" s="298">
        <f>+IFERROR((E338/C338)," ")</f>
        <v>1</v>
      </c>
    </row>
    <row r="339" spans="1:6">
      <c r="B339" s="303" t="s">
        <v>1134</v>
      </c>
      <c r="C339" s="302">
        <v>8268779</v>
      </c>
      <c r="D339" s="302"/>
      <c r="E339" s="301">
        <f>+C339-D339</f>
        <v>8268779</v>
      </c>
      <c r="F339" s="298">
        <f>+IFERROR((E339/C339)," ")</f>
        <v>1</v>
      </c>
    </row>
    <row r="340" spans="1:6">
      <c r="B340" s="300" t="s">
        <v>162</v>
      </c>
      <c r="C340" s="299">
        <f>+SUM(C8:C339)</f>
        <v>20003619920</v>
      </c>
      <c r="D340" s="299">
        <f>+SUM(D8:D339)</f>
        <v>12521479718</v>
      </c>
      <c r="E340" s="299">
        <f>+SUM(E8:E339)</f>
        <v>7482140202</v>
      </c>
      <c r="F340" s="298">
        <f>+IFERROR((E340/C340)," ")</f>
        <v>0.37403931048096017</v>
      </c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workbookViewId="0">
      <selection activeCell="M24" sqref="M24"/>
    </sheetView>
  </sheetViews>
  <sheetFormatPr baseColWidth="10" defaultColWidth="11.42578125" defaultRowHeight="15"/>
  <cols>
    <col min="1" max="1" width="11.42578125" style="31"/>
    <col min="2" max="2" width="42.140625" customWidth="1"/>
    <col min="3" max="3" width="14.42578125" style="31" customWidth="1"/>
    <col min="4" max="4" width="16.7109375" style="31" customWidth="1"/>
    <col min="5" max="5" width="11.7109375" style="31" customWidth="1"/>
    <col min="6" max="6" width="10.5703125" style="31" customWidth="1"/>
    <col min="7" max="7" width="11.7109375" style="31" customWidth="1"/>
    <col min="8" max="8" width="12.42578125" style="31" customWidth="1"/>
  </cols>
  <sheetData>
    <row r="1" spans="2:10" ht="28.5" customHeight="1">
      <c r="B1" s="237" t="s">
        <v>0</v>
      </c>
      <c r="C1" s="238"/>
      <c r="D1" s="238"/>
      <c r="E1" s="238"/>
      <c r="F1" s="238"/>
      <c r="G1" s="238"/>
      <c r="H1" s="238"/>
      <c r="I1" s="238"/>
      <c r="J1" s="41"/>
    </row>
    <row r="2" spans="2:10" ht="21">
      <c r="B2" s="239" t="s">
        <v>1</v>
      </c>
      <c r="C2" s="240"/>
      <c r="D2" s="240"/>
      <c r="E2" s="240"/>
      <c r="F2" s="240"/>
      <c r="G2" s="240"/>
      <c r="H2" s="240"/>
      <c r="I2" s="240"/>
      <c r="J2" s="43"/>
    </row>
    <row r="3" spans="2:10" ht="15.75" customHeight="1">
      <c r="B3" s="246" t="s">
        <v>24</v>
      </c>
      <c r="C3" s="247"/>
      <c r="D3" s="247"/>
      <c r="E3" s="247"/>
      <c r="F3" s="247"/>
      <c r="G3" s="247"/>
      <c r="H3" s="247"/>
      <c r="I3" s="247"/>
      <c r="J3" s="45"/>
    </row>
    <row r="4" spans="2:10" ht="15" customHeight="1">
      <c r="B4" s="31"/>
      <c r="I4" s="31"/>
      <c r="J4" s="31"/>
    </row>
    <row r="5" spans="2:10" ht="18.75" customHeight="1">
      <c r="B5" s="255" t="s">
        <v>191</v>
      </c>
      <c r="C5" s="255"/>
      <c r="D5" s="255"/>
      <c r="E5" s="255"/>
      <c r="F5" s="255"/>
      <c r="G5" s="255"/>
      <c r="H5" s="255"/>
      <c r="I5" s="255"/>
      <c r="J5" s="79"/>
    </row>
    <row r="6" spans="2:10" ht="18.75">
      <c r="B6" s="255" t="s">
        <v>25</v>
      </c>
      <c r="C6" s="255"/>
      <c r="D6" s="255"/>
      <c r="E6" s="255"/>
      <c r="F6" s="255"/>
      <c r="G6" s="255"/>
      <c r="H6" s="255"/>
      <c r="I6" s="255"/>
      <c r="J6" s="79"/>
    </row>
    <row r="7" spans="2:10" ht="18.75">
      <c r="B7" s="255" t="s">
        <v>60</v>
      </c>
      <c r="C7" s="255"/>
      <c r="D7" s="255"/>
      <c r="E7" s="255"/>
      <c r="F7" s="255"/>
      <c r="G7" s="255"/>
      <c r="H7" s="255"/>
      <c r="I7" s="255"/>
      <c r="J7" s="79"/>
    </row>
    <row r="8" spans="2:10" s="31" customFormat="1" ht="18.75">
      <c r="B8" s="256" t="s">
        <v>26</v>
      </c>
      <c r="C8" s="256"/>
      <c r="D8" s="256"/>
      <c r="E8" s="256"/>
      <c r="F8" s="256"/>
      <c r="G8" s="256"/>
      <c r="H8" s="256"/>
      <c r="I8" s="256"/>
      <c r="J8" s="79"/>
    </row>
    <row r="9" spans="2:10" s="31" customFormat="1" ht="51">
      <c r="B9" s="27"/>
      <c r="C9" s="27" t="s">
        <v>27</v>
      </c>
      <c r="D9" s="27" t="s">
        <v>157</v>
      </c>
      <c r="E9" s="27" t="s">
        <v>165</v>
      </c>
      <c r="F9" s="27" t="s">
        <v>158</v>
      </c>
      <c r="G9" s="27" t="s">
        <v>28</v>
      </c>
      <c r="H9" s="27" t="s">
        <v>29</v>
      </c>
      <c r="I9" s="27" t="s">
        <v>185</v>
      </c>
      <c r="J9" s="20"/>
    </row>
    <row r="10" spans="2:10">
      <c r="B10" s="30" t="s">
        <v>30</v>
      </c>
      <c r="C10" s="11">
        <f t="shared" ref="C10:F10" si="0">+C11+C12</f>
        <v>538901861742.22809</v>
      </c>
      <c r="D10" s="11">
        <f t="shared" si="0"/>
        <v>54272183624.860001</v>
      </c>
      <c r="E10" s="11">
        <f t="shared" si="0"/>
        <v>10571121978.350012</v>
      </c>
      <c r="F10" s="11">
        <f t="shared" si="0"/>
        <v>13646742069</v>
      </c>
      <c r="G10" s="11">
        <f>+G11+G12</f>
        <v>179419649331.55002</v>
      </c>
      <c r="H10" s="56">
        <f>+C10+D10+E10+F10+G10</f>
        <v>796811558745.98816</v>
      </c>
      <c r="I10" s="16">
        <f>+H10/3620230799402.58</f>
        <v>0.22009965742446036</v>
      </c>
    </row>
    <row r="11" spans="2:10">
      <c r="B11" s="32" t="s">
        <v>31</v>
      </c>
      <c r="C11" s="8">
        <v>537166828305.76807</v>
      </c>
      <c r="D11" s="8">
        <v>52620871128.029999</v>
      </c>
      <c r="E11" s="8">
        <v>10571121978.350012</v>
      </c>
      <c r="F11" s="8">
        <v>11481456342</v>
      </c>
      <c r="G11" s="8">
        <v>130787288597.87003</v>
      </c>
      <c r="H11" s="57">
        <f>+C11+D11+E11+F11+G11</f>
        <v>742627566352.01807</v>
      </c>
      <c r="I11" s="49">
        <f t="shared" ref="I11:I12" si="1">+H11/3620230799402.58</f>
        <v>0.20513265797157695</v>
      </c>
    </row>
    <row r="12" spans="2:10">
      <c r="B12" s="32" t="s">
        <v>32</v>
      </c>
      <c r="C12" s="8">
        <v>1735033436.46</v>
      </c>
      <c r="D12" s="8">
        <v>1651312496.8299999</v>
      </c>
      <c r="E12" s="8">
        <v>0</v>
      </c>
      <c r="F12" s="8">
        <v>2165285727</v>
      </c>
      <c r="G12" s="8">
        <v>48632360733.68</v>
      </c>
      <c r="H12" s="57">
        <f>+C12+D12+E12+F12+G12</f>
        <v>54183992393.970001</v>
      </c>
      <c r="I12" s="49">
        <f t="shared" si="1"/>
        <v>1.4966999452883387E-2</v>
      </c>
    </row>
    <row r="13" spans="2:10">
      <c r="B13" s="33"/>
      <c r="C13" s="12"/>
      <c r="D13" s="12"/>
      <c r="E13" s="12"/>
      <c r="F13" s="12"/>
      <c r="G13" s="12"/>
      <c r="H13" s="58"/>
      <c r="I13" s="50"/>
    </row>
    <row r="14" spans="2:10">
      <c r="B14" s="30" t="s">
        <v>33</v>
      </c>
      <c r="C14" s="11">
        <f t="shared" ref="C14:F14" si="2">+C15+C17</f>
        <v>623948637379.39331</v>
      </c>
      <c r="D14" s="11">
        <f t="shared" si="2"/>
        <v>45216849609.930054</v>
      </c>
      <c r="E14" s="11">
        <f t="shared" si="2"/>
        <v>10599461368.310003</v>
      </c>
      <c r="F14" s="11">
        <f t="shared" si="2"/>
        <v>14691424562</v>
      </c>
      <c r="G14" s="11">
        <f>+G15+G17</f>
        <v>193770184662.05023</v>
      </c>
      <c r="H14" s="56">
        <f>+C14+D14+E14+F14+G14</f>
        <v>888226557581.68359</v>
      </c>
      <c r="I14" s="16">
        <f t="shared" ref="I14:I17" si="3">+H14/3620230799402.58</f>
        <v>0.245350809602598</v>
      </c>
    </row>
    <row r="15" spans="2:10">
      <c r="B15" s="32" t="s">
        <v>34</v>
      </c>
      <c r="C15" s="8">
        <v>498451638085.06323</v>
      </c>
      <c r="D15" s="8">
        <v>42580148543.920052</v>
      </c>
      <c r="E15" s="8">
        <v>10521895146.150003</v>
      </c>
      <c r="F15" s="8">
        <v>10373937684</v>
      </c>
      <c r="G15" s="8">
        <v>110915137116.79024</v>
      </c>
      <c r="H15" s="57">
        <f>+C15+D15+E15+F15+G15</f>
        <v>672842756575.92358</v>
      </c>
      <c r="I15" s="49">
        <f t="shared" si="3"/>
        <v>0.18585631520701881</v>
      </c>
    </row>
    <row r="16" spans="2:10">
      <c r="B16" s="34" t="s">
        <v>35</v>
      </c>
      <c r="C16" s="9">
        <v>86466966158.790039</v>
      </c>
      <c r="D16" s="9">
        <v>413696.31</v>
      </c>
      <c r="E16" s="10"/>
      <c r="F16" s="9">
        <v>140336976</v>
      </c>
      <c r="G16" s="9">
        <v>7409915788.2099991</v>
      </c>
      <c r="H16" s="59">
        <f>+C16+D16+E16+F16+G16</f>
        <v>94017632619.310028</v>
      </c>
      <c r="I16" s="51">
        <f t="shared" si="3"/>
        <v>2.5970065951271687E-2</v>
      </c>
    </row>
    <row r="17" spans="2:9">
      <c r="B17" s="32" t="s">
        <v>36</v>
      </c>
      <c r="C17" s="8">
        <v>125496999294.33014</v>
      </c>
      <c r="D17" s="8">
        <v>2636701066.0099993</v>
      </c>
      <c r="E17" s="8">
        <v>77566222.160000011</v>
      </c>
      <c r="F17" s="8">
        <v>4317486878</v>
      </c>
      <c r="G17" s="8">
        <v>82855047545.259995</v>
      </c>
      <c r="H17" s="57">
        <f>+C17+D17+E17+F17+G17</f>
        <v>215383801005.76013</v>
      </c>
      <c r="I17" s="49">
        <f t="shared" si="3"/>
        <v>5.9494494395579231E-2</v>
      </c>
    </row>
    <row r="18" spans="2:9">
      <c r="B18" s="35"/>
      <c r="C18" s="17"/>
      <c r="D18" s="17"/>
      <c r="E18" s="17"/>
      <c r="F18" s="17"/>
      <c r="G18" s="17"/>
      <c r="H18" s="60"/>
      <c r="I18" s="52"/>
    </row>
    <row r="19" spans="2:9">
      <c r="B19" s="30" t="s">
        <v>37</v>
      </c>
      <c r="C19" s="11"/>
      <c r="D19" s="11"/>
      <c r="E19" s="11"/>
      <c r="F19" s="11"/>
      <c r="G19" s="11"/>
      <c r="H19" s="56"/>
      <c r="I19" s="16"/>
    </row>
    <row r="20" spans="2:9">
      <c r="B20" s="36" t="s">
        <v>38</v>
      </c>
      <c r="C20" s="18">
        <f t="shared" ref="C20:F20" si="4">+C11-C15</f>
        <v>38715190220.704834</v>
      </c>
      <c r="D20" s="18">
        <f t="shared" si="4"/>
        <v>10040722584.109947</v>
      </c>
      <c r="E20" s="18">
        <f t="shared" si="4"/>
        <v>49226832.200008392</v>
      </c>
      <c r="F20" s="18">
        <f t="shared" si="4"/>
        <v>1107518658</v>
      </c>
      <c r="G20" s="18">
        <f>+G11-G15</f>
        <v>19872151481.079788</v>
      </c>
      <c r="H20" s="61">
        <f>+C20+D20+E20+F20+G20</f>
        <v>69784809776.094574</v>
      </c>
      <c r="I20" s="53">
        <f t="shared" ref="I20:I23" si="5">+H20/3620230799402.58</f>
        <v>1.9276342764558172E-2</v>
      </c>
    </row>
    <row r="21" spans="2:9">
      <c r="B21" s="36" t="s">
        <v>39</v>
      </c>
      <c r="C21" s="18">
        <f t="shared" ref="C21:F21" si="6">+C12-C17</f>
        <v>-123761965857.87013</v>
      </c>
      <c r="D21" s="18">
        <f t="shared" si="6"/>
        <v>-985388569.17999935</v>
      </c>
      <c r="E21" s="18">
        <f t="shared" si="6"/>
        <v>-77566222.160000011</v>
      </c>
      <c r="F21" s="18">
        <f t="shared" si="6"/>
        <v>-2152201151</v>
      </c>
      <c r="G21" s="18">
        <f>+G12-G17</f>
        <v>-34222686811.579994</v>
      </c>
      <c r="H21" s="61">
        <f>+C21+D21+E21+F21+G21</f>
        <v>-161199808611.79013</v>
      </c>
      <c r="I21" s="53">
        <f t="shared" si="5"/>
        <v>-4.4527494942695846E-2</v>
      </c>
    </row>
    <row r="22" spans="2:9">
      <c r="B22" s="36" t="s">
        <v>40</v>
      </c>
      <c r="C22" s="18">
        <f t="shared" ref="C22:F22" si="7">+C10-C14</f>
        <v>-85046775637.165222</v>
      </c>
      <c r="D22" s="18">
        <f>+D10-D14</f>
        <v>9055334014.9299469</v>
      </c>
      <c r="E22" s="18">
        <f t="shared" si="7"/>
        <v>-28339389.959991455</v>
      </c>
      <c r="F22" s="18">
        <f t="shared" si="7"/>
        <v>-1044682493</v>
      </c>
      <c r="G22" s="18">
        <f>+G10-G14</f>
        <v>-14350535330.500214</v>
      </c>
      <c r="H22" s="61">
        <f>+C22+D22+E22+F22+G22</f>
        <v>-91414998835.69548</v>
      </c>
      <c r="I22" s="53">
        <f t="shared" si="5"/>
        <v>-2.5251152178137653E-2</v>
      </c>
    </row>
    <row r="23" spans="2:9">
      <c r="B23" s="36" t="s">
        <v>41</v>
      </c>
      <c r="C23" s="18">
        <f t="shared" ref="C23:F23" si="8">+C10-(C14-C16)</f>
        <v>1420190521.6248169</v>
      </c>
      <c r="D23" s="18">
        <f>+D10-(D14-D16)</f>
        <v>9055747711.2399445</v>
      </c>
      <c r="E23" s="18">
        <f t="shared" si="8"/>
        <v>-28339389.959991455</v>
      </c>
      <c r="F23" s="18">
        <f t="shared" si="8"/>
        <v>-904345517</v>
      </c>
      <c r="G23" s="18">
        <f>+G10-(G14-G16)</f>
        <v>-6940619542.2902222</v>
      </c>
      <c r="H23" s="61">
        <f>+C23+D23+E23+F23+G23</f>
        <v>2602633783.6145477</v>
      </c>
      <c r="I23" s="53">
        <f t="shared" si="5"/>
        <v>7.1891377313403363E-4</v>
      </c>
    </row>
    <row r="24" spans="2:9">
      <c r="B24" s="37"/>
      <c r="C24" s="13"/>
      <c r="D24" s="13"/>
      <c r="E24" s="13"/>
      <c r="F24" s="13"/>
      <c r="G24" s="13"/>
      <c r="H24" s="62"/>
      <c r="I24" s="54"/>
    </row>
    <row r="25" spans="2:9">
      <c r="B25" s="30" t="s">
        <v>42</v>
      </c>
      <c r="C25" s="11">
        <f t="shared" ref="C25:F25" si="9">+C26-C27</f>
        <v>102347071885.90997</v>
      </c>
      <c r="D25" s="11">
        <f t="shared" si="9"/>
        <v>640037850.22000003</v>
      </c>
      <c r="E25" s="11">
        <f t="shared" si="9"/>
        <v>8705637.1399999987</v>
      </c>
      <c r="F25" s="11">
        <f t="shared" si="9"/>
        <v>-1567870229</v>
      </c>
      <c r="G25" s="11">
        <f>+G26-G27</f>
        <v>-25691388323.5</v>
      </c>
      <c r="H25" s="56">
        <f>+C25+D25+E25+F25+G25</f>
        <v>75736556820.769974</v>
      </c>
      <c r="I25" s="16">
        <f t="shared" ref="I25:I27" si="10">+H25/3620230799402.58</f>
        <v>2.0920366964799101E-2</v>
      </c>
    </row>
    <row r="26" spans="2:9">
      <c r="B26" s="32" t="s">
        <v>43</v>
      </c>
      <c r="C26" s="8">
        <v>188914149746.66992</v>
      </c>
      <c r="D26" s="8">
        <v>999999996</v>
      </c>
      <c r="E26" s="8">
        <v>18576780.699999999</v>
      </c>
      <c r="F26" s="8">
        <v>193039300</v>
      </c>
      <c r="G26" s="8">
        <v>134560000</v>
      </c>
      <c r="H26" s="57">
        <f>+C26+D26+E26+F26+G26</f>
        <v>190260325823.36993</v>
      </c>
      <c r="I26" s="49">
        <f t="shared" si="10"/>
        <v>5.2554750336571684E-2</v>
      </c>
    </row>
    <row r="27" spans="2:9">
      <c r="B27" s="32" t="s">
        <v>44</v>
      </c>
      <c r="C27" s="8">
        <v>86567077860.759949</v>
      </c>
      <c r="D27" s="8">
        <v>359962145.77999991</v>
      </c>
      <c r="E27" s="8">
        <v>9871143.5600000005</v>
      </c>
      <c r="F27" s="8">
        <v>1760909529</v>
      </c>
      <c r="G27" s="8">
        <v>25825948323.5</v>
      </c>
      <c r="H27" s="57">
        <f>+C27+D27+E27+F27+G27</f>
        <v>114523769002.59995</v>
      </c>
      <c r="I27" s="49">
        <f t="shared" si="10"/>
        <v>3.163438337177258E-2</v>
      </c>
    </row>
    <row r="28" spans="2:9">
      <c r="B28" s="38"/>
      <c r="C28" s="15"/>
      <c r="D28" s="15"/>
      <c r="E28" s="15"/>
      <c r="F28" s="15"/>
      <c r="G28" s="15"/>
      <c r="H28" s="63"/>
      <c r="I28" s="64"/>
    </row>
    <row r="29" spans="2:9">
      <c r="B29" s="30" t="s">
        <v>45</v>
      </c>
      <c r="C29" s="16">
        <f t="shared" ref="C29:H29" si="11">+C22/3613147144162.04</f>
        <v>-2.3538143409016696E-2</v>
      </c>
      <c r="D29" s="16">
        <f t="shared" si="11"/>
        <v>2.5062178908382259E-3</v>
      </c>
      <c r="E29" s="16">
        <f t="shared" si="11"/>
        <v>-7.8434087595300294E-6</v>
      </c>
      <c r="F29" s="16">
        <f t="shared" si="11"/>
        <v>-2.8913366971172229E-4</v>
      </c>
      <c r="G29" s="16">
        <f t="shared" si="11"/>
        <v>-3.9717550262759601E-3</v>
      </c>
      <c r="H29" s="16">
        <f t="shared" si="11"/>
        <v>-2.5300657622925684E-2</v>
      </c>
      <c r="I29" s="84"/>
    </row>
    <row r="30" spans="2:9" ht="24.75" customHeight="1">
      <c r="B30" s="254" t="s">
        <v>47</v>
      </c>
      <c r="C30" s="254"/>
      <c r="D30" s="254"/>
      <c r="E30" s="254"/>
      <c r="F30" s="254"/>
      <c r="G30" s="254"/>
      <c r="H30" s="81"/>
    </row>
    <row r="31" spans="2:9">
      <c r="C31" s="116"/>
      <c r="D31" s="116"/>
      <c r="E31" s="146"/>
      <c r="F31" s="116"/>
      <c r="G31" s="116"/>
    </row>
    <row r="32" spans="2:9">
      <c r="C32" s="116"/>
      <c r="D32" s="116"/>
      <c r="E32" s="146"/>
      <c r="F32" s="116"/>
      <c r="G32" s="116"/>
    </row>
    <row r="33" spans="2:7">
      <c r="C33" s="116"/>
      <c r="D33" s="116"/>
      <c r="E33" s="146"/>
      <c r="F33" s="116"/>
      <c r="G33" s="116"/>
    </row>
    <row r="34" spans="2:7">
      <c r="C34" s="116"/>
      <c r="D34" s="116"/>
      <c r="E34" s="146"/>
      <c r="F34" s="116"/>
      <c r="G34" s="116"/>
    </row>
    <row r="35" spans="2:7">
      <c r="B35" s="31"/>
      <c r="C35" s="96"/>
      <c r="E35" s="147"/>
    </row>
    <row r="37" spans="2:7">
      <c r="C37" s="116"/>
    </row>
    <row r="44" spans="2:7">
      <c r="F44"/>
    </row>
    <row r="46" spans="2:7">
      <c r="C46" s="120"/>
    </row>
    <row r="49" spans="2:3">
      <c r="B49" s="31"/>
    </row>
    <row r="50" spans="2:3">
      <c r="B50" s="31"/>
    </row>
    <row r="52" spans="2:3">
      <c r="C52" s="120"/>
    </row>
  </sheetData>
  <mergeCells count="8">
    <mergeCell ref="B30:G30"/>
    <mergeCell ref="B7:I7"/>
    <mergeCell ref="B8:I8"/>
    <mergeCell ref="B1:I1"/>
    <mergeCell ref="B2:I2"/>
    <mergeCell ref="B3:I3"/>
    <mergeCell ref="B5:I5"/>
    <mergeCell ref="B6:I6"/>
  </mergeCells>
  <pageMargins left="0.7" right="0.7" top="0.75" bottom="0.75" header="0.3" footer="0.3"/>
  <pageSetup orientation="portrait" horizontalDpi="4294967295" verticalDpi="4294967295" r:id="rId1"/>
  <ignoredErrors>
    <ignoredError sqref="F29 G2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3"/>
  <sheetViews>
    <sheetView showGridLines="0" workbookViewId="0">
      <selection activeCell="P7" sqref="P7"/>
    </sheetView>
  </sheetViews>
  <sheetFormatPr baseColWidth="10" defaultColWidth="11.42578125" defaultRowHeight="15"/>
  <cols>
    <col min="1" max="1" width="11.42578125" style="31"/>
    <col min="2" max="2" width="17.42578125" style="31" customWidth="1"/>
    <col min="3" max="3" width="28.7109375" style="31" customWidth="1"/>
    <col min="4" max="4" width="10.28515625" style="31" bestFit="1" customWidth="1"/>
    <col min="5" max="5" width="17" style="31" customWidth="1"/>
    <col min="6" max="6" width="14.28515625" style="31" customWidth="1"/>
    <col min="7" max="7" width="10.85546875" style="31" customWidth="1"/>
    <col min="8" max="8" width="16.42578125" style="31" customWidth="1"/>
    <col min="9" max="10" width="11.85546875" style="31" customWidth="1"/>
    <col min="11" max="16384" width="11.42578125" style="31"/>
  </cols>
  <sheetData>
    <row r="1" spans="2:15" ht="28.5" customHeight="1">
      <c r="B1" s="237" t="s">
        <v>0</v>
      </c>
      <c r="C1" s="238"/>
      <c r="D1" s="238"/>
      <c r="E1" s="238"/>
      <c r="F1" s="238"/>
      <c r="G1" s="238"/>
      <c r="H1" s="238"/>
      <c r="I1" s="238"/>
      <c r="J1" s="151"/>
      <c r="K1" s="41"/>
      <c r="L1" s="41"/>
      <c r="M1" s="41"/>
    </row>
    <row r="2" spans="2:15" ht="21">
      <c r="B2" s="239" t="s">
        <v>1</v>
      </c>
      <c r="C2" s="240"/>
      <c r="D2" s="240"/>
      <c r="E2" s="240"/>
      <c r="F2" s="240"/>
      <c r="G2" s="240"/>
      <c r="H2" s="240"/>
      <c r="I2" s="240"/>
      <c r="J2" s="152"/>
      <c r="K2" s="43"/>
      <c r="L2" s="43"/>
      <c r="M2" s="43"/>
    </row>
    <row r="3" spans="2:15" ht="15.75" customHeight="1">
      <c r="B3" s="246" t="s">
        <v>24</v>
      </c>
      <c r="C3" s="247"/>
      <c r="D3" s="247"/>
      <c r="E3" s="247"/>
      <c r="F3" s="247"/>
      <c r="G3" s="247"/>
      <c r="H3" s="247"/>
      <c r="I3" s="247"/>
      <c r="J3" s="153"/>
      <c r="K3" s="45"/>
      <c r="L3" s="45"/>
      <c r="M3" s="45"/>
    </row>
    <row r="5" spans="2:15" ht="18.75">
      <c r="B5" s="261" t="s">
        <v>192</v>
      </c>
      <c r="C5" s="261"/>
      <c r="D5" s="261"/>
      <c r="E5" s="261"/>
      <c r="F5" s="261"/>
      <c r="G5" s="261"/>
      <c r="H5" s="261"/>
      <c r="I5" s="261"/>
      <c r="J5" s="156"/>
      <c r="K5" s="86"/>
      <c r="L5" s="86"/>
      <c r="M5" s="86"/>
    </row>
    <row r="6" spans="2:15" ht="18.75">
      <c r="B6" s="262" t="s">
        <v>60</v>
      </c>
      <c r="C6" s="262"/>
      <c r="D6" s="262"/>
      <c r="E6" s="262"/>
      <c r="F6" s="262"/>
      <c r="G6" s="262"/>
      <c r="H6" s="262"/>
      <c r="I6" s="262"/>
      <c r="J6" s="157"/>
      <c r="K6" s="87"/>
      <c r="L6" s="87"/>
      <c r="M6" s="87"/>
    </row>
    <row r="7" spans="2:15" ht="15.75">
      <c r="B7" s="260" t="s">
        <v>72</v>
      </c>
      <c r="C7" s="260"/>
      <c r="D7" s="260"/>
      <c r="E7" s="260"/>
      <c r="F7" s="260"/>
      <c r="G7" s="260"/>
      <c r="H7" s="260"/>
      <c r="I7" s="260"/>
      <c r="J7" s="158"/>
      <c r="K7" s="88"/>
      <c r="L7" s="88"/>
      <c r="M7" s="88"/>
    </row>
    <row r="8" spans="2:15" ht="15.75" customHeight="1">
      <c r="B8" s="263" t="s">
        <v>61</v>
      </c>
      <c r="C8" s="263" t="s">
        <v>62</v>
      </c>
      <c r="D8" s="264"/>
      <c r="E8" s="264"/>
      <c r="F8" s="264"/>
      <c r="G8" s="264"/>
      <c r="H8" s="264"/>
      <c r="I8" s="183"/>
      <c r="J8" s="182"/>
      <c r="K8" s="155"/>
    </row>
    <row r="9" spans="2:15" ht="51">
      <c r="B9" s="263"/>
      <c r="C9" s="263"/>
      <c r="D9" s="154" t="s">
        <v>27</v>
      </c>
      <c r="E9" s="154" t="s">
        <v>157</v>
      </c>
      <c r="F9" s="154" t="s">
        <v>186</v>
      </c>
      <c r="G9" s="154" t="s">
        <v>55</v>
      </c>
      <c r="H9" s="154" t="s">
        <v>28</v>
      </c>
      <c r="I9" s="154" t="s">
        <v>187</v>
      </c>
      <c r="J9" s="181"/>
    </row>
    <row r="10" spans="2:15" ht="15" customHeight="1">
      <c r="B10" s="265" t="s">
        <v>64</v>
      </c>
      <c r="C10" s="178" t="s">
        <v>27</v>
      </c>
      <c r="D10" s="169">
        <v>0</v>
      </c>
      <c r="E10" s="170">
        <v>0</v>
      </c>
      <c r="F10" s="170">
        <v>0</v>
      </c>
      <c r="G10" s="170">
        <v>0</v>
      </c>
      <c r="H10" s="170">
        <v>3046.1</v>
      </c>
      <c r="I10" s="168">
        <f>+D10+E10+F10+G10+H10</f>
        <v>3046.1</v>
      </c>
      <c r="J10" s="174"/>
      <c r="O10" s="116"/>
    </row>
    <row r="11" spans="2:15" ht="25.5">
      <c r="B11" s="265"/>
      <c r="C11" s="178" t="s">
        <v>65</v>
      </c>
      <c r="D11" s="170">
        <v>0</v>
      </c>
      <c r="E11" s="169">
        <v>0</v>
      </c>
      <c r="F11" s="170">
        <v>0</v>
      </c>
      <c r="G11" s="170">
        <v>0</v>
      </c>
      <c r="H11" s="170">
        <v>108.5</v>
      </c>
      <c r="I11" s="168">
        <f>+D11+E11+F11+G11+H11</f>
        <v>108.5</v>
      </c>
      <c r="J11" s="174"/>
      <c r="K11" s="180"/>
      <c r="L11" s="204"/>
      <c r="O11" s="116"/>
    </row>
    <row r="12" spans="2:15" ht="25.5">
      <c r="B12" s="265"/>
      <c r="C12" s="178" t="s">
        <v>66</v>
      </c>
      <c r="D12" s="170">
        <v>0</v>
      </c>
      <c r="E12" s="170">
        <v>0</v>
      </c>
      <c r="F12" s="169">
        <v>0</v>
      </c>
      <c r="G12" s="170">
        <v>0</v>
      </c>
      <c r="H12" s="170">
        <v>11.1</v>
      </c>
      <c r="I12" s="168">
        <f>+D12+E12+F12+G12+H12</f>
        <v>11.1</v>
      </c>
      <c r="J12" s="195"/>
      <c r="K12" s="116"/>
      <c r="L12" s="116"/>
      <c r="O12" s="116"/>
    </row>
    <row r="13" spans="2:15">
      <c r="B13" s="265"/>
      <c r="C13" s="178" t="s">
        <v>55</v>
      </c>
      <c r="D13" s="170">
        <v>0</v>
      </c>
      <c r="E13" s="170">
        <v>0</v>
      </c>
      <c r="F13" s="170">
        <v>0</v>
      </c>
      <c r="G13" s="169">
        <v>0</v>
      </c>
      <c r="H13" s="170">
        <v>1495.725514</v>
      </c>
      <c r="I13" s="168">
        <f>+D13+E13+F13+G13+H13</f>
        <v>1495.725514</v>
      </c>
      <c r="J13" s="174"/>
      <c r="K13" s="180"/>
      <c r="O13" s="116"/>
    </row>
    <row r="14" spans="2:15" ht="25.5">
      <c r="B14" s="265"/>
      <c r="C14" s="178" t="s">
        <v>28</v>
      </c>
      <c r="D14" s="170">
        <v>0</v>
      </c>
      <c r="E14" s="170">
        <v>0</v>
      </c>
      <c r="F14" s="170">
        <v>0</v>
      </c>
      <c r="G14" s="170">
        <v>0</v>
      </c>
      <c r="H14" s="169">
        <v>4111.5</v>
      </c>
      <c r="I14" s="168">
        <f>+D14+E14+F14+G14+H14</f>
        <v>4111.5</v>
      </c>
      <c r="J14" s="195"/>
      <c r="K14" s="116"/>
    </row>
    <row r="15" spans="2:15" ht="15" customHeight="1">
      <c r="B15" s="265"/>
      <c r="C15" s="177" t="s">
        <v>162</v>
      </c>
      <c r="D15" s="176">
        <f t="shared" ref="D15:I15" si="0">SUM(D10:D14)</f>
        <v>0</v>
      </c>
      <c r="E15" s="176">
        <f t="shared" si="0"/>
        <v>0</v>
      </c>
      <c r="F15" s="176">
        <f t="shared" si="0"/>
        <v>0</v>
      </c>
      <c r="G15" s="176">
        <f t="shared" si="0"/>
        <v>0</v>
      </c>
      <c r="H15" s="176">
        <f t="shared" si="0"/>
        <v>8772.9255139999987</v>
      </c>
      <c r="I15" s="176">
        <f t="shared" si="0"/>
        <v>8772.9255139999987</v>
      </c>
      <c r="J15" s="203"/>
      <c r="K15" s="116"/>
      <c r="L15" s="180"/>
      <c r="M15" s="180"/>
    </row>
    <row r="16" spans="2:15">
      <c r="B16" s="257" t="s">
        <v>67</v>
      </c>
      <c r="C16" s="171" t="s">
        <v>27</v>
      </c>
      <c r="D16" s="169">
        <v>0</v>
      </c>
      <c r="E16" s="170">
        <f>45586067425.65/1000000</f>
        <v>45586.067425649999</v>
      </c>
      <c r="F16" s="170">
        <f>10296538368.46/1000000</f>
        <v>10296.538368459998</v>
      </c>
      <c r="G16" s="170">
        <v>97.289762999999994</v>
      </c>
      <c r="H16" s="170">
        <v>7215.2</v>
      </c>
      <c r="I16" s="168">
        <f>+D16+E16+F16+G16+H16</f>
        <v>63195.095557109998</v>
      </c>
      <c r="J16" s="174"/>
      <c r="L16" s="117"/>
      <c r="M16" s="117"/>
    </row>
    <row r="17" spans="2:14" ht="25.5">
      <c r="B17" s="257"/>
      <c r="C17" s="171" t="s">
        <v>65</v>
      </c>
      <c r="D17" s="170">
        <v>0</v>
      </c>
      <c r="E17" s="169">
        <v>0</v>
      </c>
      <c r="F17" s="170">
        <v>0</v>
      </c>
      <c r="G17" s="170">
        <v>0</v>
      </c>
      <c r="H17" s="170">
        <v>0</v>
      </c>
      <c r="I17" s="168">
        <f>+D17+E17+F17+G17+H17</f>
        <v>0</v>
      </c>
      <c r="J17" s="174"/>
      <c r="N17" s="174"/>
    </row>
    <row r="18" spans="2:14" ht="25.5">
      <c r="B18" s="257"/>
      <c r="C18" s="171" t="s">
        <v>66</v>
      </c>
      <c r="D18" s="170">
        <v>0</v>
      </c>
      <c r="E18" s="170">
        <v>0</v>
      </c>
      <c r="F18" s="169">
        <v>0</v>
      </c>
      <c r="G18" s="170">
        <v>0</v>
      </c>
      <c r="H18" s="170">
        <v>0</v>
      </c>
      <c r="I18" s="168">
        <f>+D18+E18+F18+G18+H18</f>
        <v>0</v>
      </c>
      <c r="N18" s="179"/>
    </row>
    <row r="19" spans="2:14" ht="15" customHeight="1">
      <c r="B19" s="257"/>
      <c r="C19" s="171" t="s">
        <v>55</v>
      </c>
      <c r="D19" s="170">
        <v>0</v>
      </c>
      <c r="E19" s="170">
        <v>0</v>
      </c>
      <c r="F19" s="170">
        <v>0</v>
      </c>
      <c r="G19" s="169">
        <v>0</v>
      </c>
      <c r="H19" s="170">
        <v>0</v>
      </c>
      <c r="I19" s="168">
        <f>+D19+E19+F19+G19+H19</f>
        <v>0</v>
      </c>
      <c r="J19" s="173"/>
      <c r="K19" s="173"/>
      <c r="L19" s="172"/>
    </row>
    <row r="20" spans="2:14" ht="25.5">
      <c r="B20" s="257"/>
      <c r="C20" s="171" t="s">
        <v>28</v>
      </c>
      <c r="D20" s="170">
        <v>0</v>
      </c>
      <c r="E20" s="170">
        <v>0</v>
      </c>
      <c r="F20" s="170">
        <v>0</v>
      </c>
      <c r="G20" s="170">
        <v>0</v>
      </c>
      <c r="H20" s="169">
        <v>0</v>
      </c>
      <c r="I20" s="168">
        <f>+D20+E20+F20+G20+H20</f>
        <v>0</v>
      </c>
      <c r="J20" s="167"/>
      <c r="K20" s="196"/>
      <c r="L20" s="197"/>
    </row>
    <row r="21" spans="2:14">
      <c r="B21" s="257"/>
      <c r="C21" s="177" t="s">
        <v>162</v>
      </c>
      <c r="D21" s="176">
        <f t="shared" ref="D21:I21" si="1">SUM(D16:D20)</f>
        <v>0</v>
      </c>
      <c r="E21" s="176">
        <f t="shared" si="1"/>
        <v>45586.067425649999</v>
      </c>
      <c r="F21" s="176">
        <f t="shared" si="1"/>
        <v>10296.538368459998</v>
      </c>
      <c r="G21" s="176">
        <f t="shared" si="1"/>
        <v>97.289762999999994</v>
      </c>
      <c r="H21" s="176">
        <f t="shared" si="1"/>
        <v>7215.2</v>
      </c>
      <c r="I21" s="176">
        <f t="shared" si="1"/>
        <v>63195.095557109998</v>
      </c>
      <c r="J21" s="175"/>
      <c r="K21" s="116"/>
    </row>
    <row r="22" spans="2:14">
      <c r="B22" s="265" t="s">
        <v>68</v>
      </c>
      <c r="C22" s="178" t="s">
        <v>27</v>
      </c>
      <c r="D22" s="169">
        <v>0</v>
      </c>
      <c r="E22" s="170">
        <f>1631715600.64/1000000</f>
        <v>1631.71560064</v>
      </c>
      <c r="F22" s="170">
        <v>0</v>
      </c>
      <c r="G22" s="170">
        <v>6.356808</v>
      </c>
      <c r="H22" s="170">
        <v>52.369763420000005</v>
      </c>
      <c r="I22" s="168">
        <f>+D22+E22+F22+G22+H22</f>
        <v>1690.4421720600001</v>
      </c>
      <c r="J22" s="174"/>
    </row>
    <row r="23" spans="2:14" ht="25.5">
      <c r="B23" s="265"/>
      <c r="C23" s="178" t="s">
        <v>65</v>
      </c>
      <c r="D23" s="170">
        <v>0</v>
      </c>
      <c r="E23" s="169">
        <v>0</v>
      </c>
      <c r="F23" s="170">
        <v>0</v>
      </c>
      <c r="G23" s="170">
        <v>0</v>
      </c>
      <c r="H23" s="170">
        <v>0</v>
      </c>
      <c r="I23" s="168">
        <f>+D23+E23+F23+G23+H23</f>
        <v>0</v>
      </c>
      <c r="J23" s="174"/>
    </row>
    <row r="24" spans="2:14" ht="25.5">
      <c r="B24" s="265"/>
      <c r="C24" s="178" t="s">
        <v>66</v>
      </c>
      <c r="D24" s="170">
        <v>0</v>
      </c>
      <c r="E24" s="170">
        <v>0</v>
      </c>
      <c r="F24" s="169">
        <v>0</v>
      </c>
      <c r="G24" s="170">
        <v>0</v>
      </c>
      <c r="H24" s="170">
        <v>0</v>
      </c>
      <c r="I24" s="168">
        <f>+D24+E24+F24+G24+H24</f>
        <v>0</v>
      </c>
      <c r="J24" s="174"/>
    </row>
    <row r="25" spans="2:14" ht="15" customHeight="1">
      <c r="B25" s="265"/>
      <c r="C25" s="178" t="s">
        <v>55</v>
      </c>
      <c r="D25" s="170">
        <v>0</v>
      </c>
      <c r="E25" s="170">
        <v>0</v>
      </c>
      <c r="F25" s="170">
        <v>0</v>
      </c>
      <c r="G25" s="169">
        <v>0</v>
      </c>
      <c r="H25" s="170">
        <v>0</v>
      </c>
      <c r="I25" s="168">
        <f>+D25+E25+F25+G25+H25</f>
        <v>0</v>
      </c>
      <c r="J25" s="173"/>
      <c r="K25" s="173"/>
      <c r="L25" s="172"/>
    </row>
    <row r="26" spans="2:14" ht="25.5">
      <c r="B26" s="265"/>
      <c r="C26" s="178" t="s">
        <v>28</v>
      </c>
      <c r="D26" s="170">
        <v>0</v>
      </c>
      <c r="E26" s="170">
        <v>0</v>
      </c>
      <c r="F26" s="170">
        <v>0</v>
      </c>
      <c r="G26" s="170">
        <v>0</v>
      </c>
      <c r="H26" s="169">
        <v>0</v>
      </c>
      <c r="I26" s="168">
        <f>+D26+E26+F26+G26+H26</f>
        <v>0</v>
      </c>
      <c r="J26" s="167"/>
      <c r="K26" s="167"/>
      <c r="L26" s="166"/>
    </row>
    <row r="27" spans="2:14">
      <c r="B27" s="265"/>
      <c r="C27" s="177" t="s">
        <v>162</v>
      </c>
      <c r="D27" s="176">
        <f t="shared" ref="D27:I27" si="2">SUM(D22:D26)</f>
        <v>0</v>
      </c>
      <c r="E27" s="176">
        <f t="shared" si="2"/>
        <v>1631.71560064</v>
      </c>
      <c r="F27" s="176">
        <f t="shared" si="2"/>
        <v>0</v>
      </c>
      <c r="G27" s="176">
        <f t="shared" si="2"/>
        <v>6.356808</v>
      </c>
      <c r="H27" s="176">
        <f t="shared" si="2"/>
        <v>52.369763420000005</v>
      </c>
      <c r="I27" s="176">
        <f t="shared" si="2"/>
        <v>1690.4421720600001</v>
      </c>
      <c r="J27" s="175"/>
      <c r="K27" s="116"/>
    </row>
    <row r="28" spans="2:14">
      <c r="B28" s="257" t="s">
        <v>69</v>
      </c>
      <c r="C28" s="171" t="s">
        <v>27</v>
      </c>
      <c r="D28" s="169">
        <v>0</v>
      </c>
      <c r="E28" s="170">
        <v>0</v>
      </c>
      <c r="F28" s="170">
        <v>0</v>
      </c>
      <c r="G28" s="170">
        <v>0</v>
      </c>
      <c r="H28" s="170">
        <v>0</v>
      </c>
      <c r="I28" s="168">
        <f>+D28+E28+F28+G28+H28</f>
        <v>0</v>
      </c>
      <c r="J28" s="174"/>
    </row>
    <row r="29" spans="2:14" ht="25.5">
      <c r="B29" s="257"/>
      <c r="C29" s="171" t="s">
        <v>65</v>
      </c>
      <c r="D29" s="170">
        <v>0</v>
      </c>
      <c r="E29" s="169">
        <v>0</v>
      </c>
      <c r="F29" s="170">
        <v>0</v>
      </c>
      <c r="G29" s="170">
        <v>0</v>
      </c>
      <c r="H29" s="170">
        <v>0</v>
      </c>
      <c r="I29" s="168">
        <f>+D29+E29+F29+G29+H29</f>
        <v>0</v>
      </c>
      <c r="J29" s="174"/>
    </row>
    <row r="30" spans="2:14" ht="25.5">
      <c r="B30" s="257"/>
      <c r="C30" s="171" t="s">
        <v>66</v>
      </c>
      <c r="D30" s="170">
        <v>0</v>
      </c>
      <c r="E30" s="170">
        <v>0</v>
      </c>
      <c r="F30" s="169">
        <v>0</v>
      </c>
      <c r="G30" s="170">
        <v>0</v>
      </c>
      <c r="H30" s="170">
        <v>0</v>
      </c>
      <c r="I30" s="168">
        <f>+D30+E30+F30+G30+H30</f>
        <v>0</v>
      </c>
      <c r="J30" s="174"/>
      <c r="M30" s="96"/>
    </row>
    <row r="31" spans="2:14">
      <c r="B31" s="257"/>
      <c r="C31" s="171" t="s">
        <v>55</v>
      </c>
      <c r="D31" s="170">
        <v>0</v>
      </c>
      <c r="E31" s="170">
        <v>0</v>
      </c>
      <c r="F31" s="170">
        <v>0</v>
      </c>
      <c r="G31" s="169">
        <v>0</v>
      </c>
      <c r="H31" s="170"/>
      <c r="I31" s="168">
        <f>+D31+E31+F31+G31+H31</f>
        <v>0</v>
      </c>
      <c r="J31" s="173"/>
      <c r="K31" s="173"/>
      <c r="L31" s="172"/>
      <c r="M31" s="96"/>
    </row>
    <row r="32" spans="2:14" ht="25.5">
      <c r="B32" s="257"/>
      <c r="C32" s="171" t="s">
        <v>28</v>
      </c>
      <c r="D32" s="170">
        <v>0</v>
      </c>
      <c r="E32" s="170">
        <v>0</v>
      </c>
      <c r="F32" s="170">
        <v>0</v>
      </c>
      <c r="G32" s="170">
        <v>0</v>
      </c>
      <c r="H32" s="169">
        <v>63.533903000000002</v>
      </c>
      <c r="I32" s="168">
        <f>+D32+E32+F32+G32+H32</f>
        <v>63.533903000000002</v>
      </c>
      <c r="J32" s="167"/>
      <c r="K32" s="167"/>
      <c r="L32" s="166"/>
      <c r="M32" s="96"/>
    </row>
    <row r="33" spans="2:13">
      <c r="B33" s="257"/>
      <c r="C33" s="177" t="s">
        <v>162</v>
      </c>
      <c r="D33" s="176">
        <f t="shared" ref="D33:I33" si="3">SUM(D28:D32)</f>
        <v>0</v>
      </c>
      <c r="E33" s="176">
        <f t="shared" si="3"/>
        <v>0</v>
      </c>
      <c r="F33" s="176">
        <f t="shared" si="3"/>
        <v>0</v>
      </c>
      <c r="G33" s="176">
        <f t="shared" si="3"/>
        <v>0</v>
      </c>
      <c r="H33" s="176">
        <f t="shared" si="3"/>
        <v>63.533903000000002</v>
      </c>
      <c r="I33" s="176">
        <f t="shared" si="3"/>
        <v>63.533903000000002</v>
      </c>
      <c r="J33" s="175"/>
      <c r="K33" s="116"/>
      <c r="M33" s="96"/>
    </row>
    <row r="34" spans="2:13" ht="15" customHeight="1">
      <c r="B34" s="257" t="s">
        <v>70</v>
      </c>
      <c r="C34" s="171" t="s">
        <v>27</v>
      </c>
      <c r="D34" s="169">
        <f t="shared" ref="D34:I34" si="4">+D10+D16+D22+D28</f>
        <v>0</v>
      </c>
      <c r="E34" s="170">
        <f t="shared" si="4"/>
        <v>47217.783026289995</v>
      </c>
      <c r="F34" s="170">
        <f t="shared" si="4"/>
        <v>10296.538368459998</v>
      </c>
      <c r="G34" s="170">
        <f t="shared" si="4"/>
        <v>103.64657099999999</v>
      </c>
      <c r="H34" s="170">
        <f t="shared" si="4"/>
        <v>10313.669763419999</v>
      </c>
      <c r="I34" s="168">
        <f t="shared" si="4"/>
        <v>67931.63772916999</v>
      </c>
      <c r="J34" s="174"/>
    </row>
    <row r="35" spans="2:13" ht="25.5">
      <c r="B35" s="257"/>
      <c r="C35" s="171" t="s">
        <v>65</v>
      </c>
      <c r="D35" s="170">
        <f t="shared" ref="D35:I35" si="5">+D11+D17+D23+D29</f>
        <v>0</v>
      </c>
      <c r="E35" s="169">
        <f t="shared" si="5"/>
        <v>0</v>
      </c>
      <c r="F35" s="170">
        <f t="shared" si="5"/>
        <v>0</v>
      </c>
      <c r="G35" s="170">
        <f t="shared" si="5"/>
        <v>0</v>
      </c>
      <c r="H35" s="170">
        <f t="shared" si="5"/>
        <v>108.5</v>
      </c>
      <c r="I35" s="168">
        <f t="shared" si="5"/>
        <v>108.5</v>
      </c>
      <c r="J35" s="174"/>
    </row>
    <row r="36" spans="2:13" ht="25.5">
      <c r="B36" s="257"/>
      <c r="C36" s="171" t="s">
        <v>66</v>
      </c>
      <c r="D36" s="170">
        <f t="shared" ref="D36:I36" si="6">+D12+D18+D24+D30</f>
        <v>0</v>
      </c>
      <c r="E36" s="170">
        <f t="shared" si="6"/>
        <v>0</v>
      </c>
      <c r="F36" s="169">
        <f t="shared" si="6"/>
        <v>0</v>
      </c>
      <c r="G36" s="170">
        <f t="shared" si="6"/>
        <v>0</v>
      </c>
      <c r="H36" s="170">
        <f t="shared" si="6"/>
        <v>11.1</v>
      </c>
      <c r="I36" s="168">
        <f t="shared" si="6"/>
        <v>11.1</v>
      </c>
      <c r="J36" s="174"/>
    </row>
    <row r="37" spans="2:13">
      <c r="B37" s="257"/>
      <c r="C37" s="171" t="s">
        <v>55</v>
      </c>
      <c r="D37" s="170">
        <f t="shared" ref="D37:I37" si="7">+D13+D19+D25+D31</f>
        <v>0</v>
      </c>
      <c r="E37" s="170">
        <f t="shared" si="7"/>
        <v>0</v>
      </c>
      <c r="F37" s="170">
        <f t="shared" si="7"/>
        <v>0</v>
      </c>
      <c r="G37" s="169">
        <f t="shared" si="7"/>
        <v>0</v>
      </c>
      <c r="H37" s="170">
        <f t="shared" si="7"/>
        <v>1495.725514</v>
      </c>
      <c r="I37" s="168">
        <f t="shared" si="7"/>
        <v>1495.725514</v>
      </c>
      <c r="J37" s="173"/>
      <c r="K37" s="173"/>
      <c r="L37" s="172"/>
    </row>
    <row r="38" spans="2:13" ht="25.5">
      <c r="B38" s="257"/>
      <c r="C38" s="171" t="s">
        <v>28</v>
      </c>
      <c r="D38" s="170">
        <f t="shared" ref="D38:I38" si="8">+D14+D20+D26+D32</f>
        <v>0</v>
      </c>
      <c r="E38" s="170">
        <f t="shared" si="8"/>
        <v>0</v>
      </c>
      <c r="F38" s="170">
        <f t="shared" si="8"/>
        <v>0</v>
      </c>
      <c r="G38" s="170">
        <f t="shared" si="8"/>
        <v>0</v>
      </c>
      <c r="H38" s="169">
        <f t="shared" si="8"/>
        <v>4175.0339029999996</v>
      </c>
      <c r="I38" s="168">
        <f t="shared" si="8"/>
        <v>4175.0339029999996</v>
      </c>
      <c r="J38" s="196"/>
      <c r="K38" s="196"/>
      <c r="L38" s="197"/>
    </row>
    <row r="39" spans="2:13">
      <c r="B39" s="258" t="s">
        <v>71</v>
      </c>
      <c r="C39" s="258"/>
      <c r="D39" s="165">
        <f t="shared" ref="D39:I39" si="9">+D38+D37+D36+D35+D34</f>
        <v>0</v>
      </c>
      <c r="E39" s="165">
        <f t="shared" si="9"/>
        <v>47217.783026289995</v>
      </c>
      <c r="F39" s="165">
        <f t="shared" si="9"/>
        <v>10296.538368459998</v>
      </c>
      <c r="G39" s="165">
        <f t="shared" si="9"/>
        <v>103.64657099999999</v>
      </c>
      <c r="H39" s="165">
        <f t="shared" si="9"/>
        <v>16104.029180419999</v>
      </c>
      <c r="I39" s="165">
        <f t="shared" si="9"/>
        <v>73721.99714616999</v>
      </c>
      <c r="J39" s="164"/>
    </row>
    <row r="40" spans="2:13">
      <c r="B40" s="259" t="s">
        <v>59</v>
      </c>
      <c r="C40" s="259"/>
      <c r="D40" s="259"/>
      <c r="E40" s="259"/>
      <c r="F40" s="259"/>
      <c r="G40" s="259"/>
      <c r="H40" s="259"/>
      <c r="I40" s="85"/>
      <c r="J40" s="163"/>
    </row>
    <row r="41" spans="2:13">
      <c r="J41" s="137"/>
    </row>
    <row r="42" spans="2:13">
      <c r="G42" s="117"/>
      <c r="H42" s="122"/>
      <c r="J42" s="137"/>
    </row>
    <row r="43" spans="2:13">
      <c r="G43" s="117"/>
      <c r="H43" s="122"/>
    </row>
  </sheetData>
  <mergeCells count="16">
    <mergeCell ref="B34:B38"/>
    <mergeCell ref="B39:C39"/>
    <mergeCell ref="B40:H40"/>
    <mergeCell ref="B7:I7"/>
    <mergeCell ref="B1:I1"/>
    <mergeCell ref="B2:I2"/>
    <mergeCell ref="B3:I3"/>
    <mergeCell ref="B5:I5"/>
    <mergeCell ref="B6:I6"/>
    <mergeCell ref="B8:B9"/>
    <mergeCell ref="C8:C9"/>
    <mergeCell ref="D8:H8"/>
    <mergeCell ref="B10:B15"/>
    <mergeCell ref="B16:B21"/>
    <mergeCell ref="B22:B27"/>
    <mergeCell ref="B28:B33"/>
  </mergeCells>
  <pageMargins left="0.7" right="0.7" top="0.75" bottom="0.75" header="0.3" footer="0.3"/>
  <pageSetup orientation="portrait" r:id="rId1"/>
  <ignoredErrors>
    <ignoredError sqref="I15 I21 I27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>
      <selection activeCell="N12" sqref="N12"/>
    </sheetView>
  </sheetViews>
  <sheetFormatPr baseColWidth="10" defaultColWidth="11.42578125" defaultRowHeight="15"/>
  <cols>
    <col min="1" max="1" width="13.85546875" style="31" customWidth="1"/>
    <col min="2" max="2" width="17.42578125" style="31" customWidth="1"/>
    <col min="3" max="3" width="28.7109375" style="31" customWidth="1"/>
    <col min="4" max="4" width="11.5703125" style="31" customWidth="1"/>
    <col min="5" max="5" width="17" style="31" customWidth="1"/>
    <col min="6" max="6" width="14.28515625" style="31" customWidth="1"/>
    <col min="7" max="7" width="12.140625" style="31" customWidth="1"/>
    <col min="8" max="8" width="13.5703125" style="31" customWidth="1"/>
    <col min="9" max="10" width="11.85546875" style="31" customWidth="1"/>
    <col min="11" max="16384" width="11.42578125" style="31"/>
  </cols>
  <sheetData>
    <row r="1" spans="1:13" ht="28.5" customHeight="1">
      <c r="B1" s="237" t="s">
        <v>0</v>
      </c>
      <c r="C1" s="238"/>
      <c r="D1" s="238"/>
      <c r="E1" s="238"/>
      <c r="F1" s="238"/>
      <c r="G1" s="238"/>
      <c r="H1" s="238"/>
      <c r="I1" s="238"/>
      <c r="J1" s="184"/>
      <c r="K1" s="41"/>
      <c r="L1" s="41"/>
      <c r="M1" s="41"/>
    </row>
    <row r="2" spans="1:13" ht="21">
      <c r="B2" s="239" t="s">
        <v>1</v>
      </c>
      <c r="C2" s="240"/>
      <c r="D2" s="240"/>
      <c r="E2" s="240"/>
      <c r="F2" s="240"/>
      <c r="G2" s="240"/>
      <c r="H2" s="240"/>
      <c r="I2" s="240"/>
      <c r="J2" s="185"/>
      <c r="K2" s="43"/>
      <c r="L2" s="43"/>
      <c r="M2" s="43"/>
    </row>
    <row r="3" spans="1:13" ht="15.75" customHeight="1">
      <c r="B3" s="246" t="s">
        <v>24</v>
      </c>
      <c r="C3" s="247"/>
      <c r="D3" s="247"/>
      <c r="E3" s="247"/>
      <c r="F3" s="247"/>
      <c r="G3" s="247"/>
      <c r="H3" s="247"/>
      <c r="I3" s="247"/>
      <c r="J3" s="186"/>
      <c r="K3" s="45"/>
      <c r="L3" s="45"/>
      <c r="M3" s="45"/>
    </row>
    <row r="5" spans="1:13" ht="18.75">
      <c r="B5" s="261" t="s">
        <v>193</v>
      </c>
      <c r="C5" s="261"/>
      <c r="D5" s="261"/>
      <c r="E5" s="261"/>
      <c r="F5" s="261"/>
      <c r="G5" s="261"/>
      <c r="H5" s="261"/>
      <c r="I5" s="261"/>
      <c r="J5" s="188"/>
      <c r="K5" s="86"/>
      <c r="L5" s="86"/>
      <c r="M5" s="86"/>
    </row>
    <row r="6" spans="1:13" ht="18.75">
      <c r="B6" s="262" t="s">
        <v>60</v>
      </c>
      <c r="C6" s="262"/>
      <c r="D6" s="262"/>
      <c r="E6" s="262"/>
      <c r="F6" s="262"/>
      <c r="G6" s="262"/>
      <c r="H6" s="262"/>
      <c r="I6" s="262"/>
      <c r="J6" s="189"/>
      <c r="K6" s="87"/>
      <c r="L6" s="87"/>
      <c r="M6" s="87"/>
    </row>
    <row r="7" spans="1:13" ht="15.75">
      <c r="B7" s="260" t="s">
        <v>72</v>
      </c>
      <c r="C7" s="260"/>
      <c r="D7" s="260"/>
      <c r="E7" s="260"/>
      <c r="F7" s="260"/>
      <c r="G7" s="260"/>
      <c r="H7" s="260"/>
      <c r="I7" s="260"/>
      <c r="J7" s="191"/>
      <c r="K7" s="88"/>
      <c r="L7" s="88"/>
      <c r="M7" s="88"/>
    </row>
    <row r="8" spans="1:13" ht="15.75" customHeight="1">
      <c r="A8" s="232"/>
      <c r="B8" s="263" t="s">
        <v>61</v>
      </c>
      <c r="C8" s="263" t="s">
        <v>62</v>
      </c>
      <c r="D8" s="264" t="s">
        <v>63</v>
      </c>
      <c r="E8" s="264"/>
      <c r="F8" s="264"/>
      <c r="G8" s="264"/>
      <c r="H8" s="264"/>
      <c r="I8" s="264"/>
      <c r="J8" s="182"/>
      <c r="K8" s="187"/>
    </row>
    <row r="9" spans="1:13" ht="51">
      <c r="B9" s="263"/>
      <c r="C9" s="263"/>
      <c r="D9" s="190" t="s">
        <v>27</v>
      </c>
      <c r="E9" s="190" t="s">
        <v>157</v>
      </c>
      <c r="F9" s="190" t="s">
        <v>186</v>
      </c>
      <c r="G9" s="190" t="s">
        <v>55</v>
      </c>
      <c r="H9" s="190" t="s">
        <v>28</v>
      </c>
      <c r="I9" s="190" t="s">
        <v>187</v>
      </c>
      <c r="J9" s="181"/>
    </row>
    <row r="10" spans="1:13" ht="15" customHeight="1">
      <c r="B10" s="265" t="s">
        <v>64</v>
      </c>
      <c r="C10" s="178" t="s">
        <v>27</v>
      </c>
      <c r="D10" s="169">
        <v>0</v>
      </c>
      <c r="E10" s="170">
        <v>0</v>
      </c>
      <c r="F10" s="170">
        <v>0</v>
      </c>
      <c r="G10" s="170">
        <v>0</v>
      </c>
      <c r="H10" s="170">
        <v>1267.1603480000001</v>
      </c>
      <c r="I10" s="168">
        <f>+D10+E10+F10+G10+H10</f>
        <v>1267.1603480000001</v>
      </c>
      <c r="J10" s="174"/>
    </row>
    <row r="11" spans="1:13" ht="25.5">
      <c r="B11" s="265"/>
      <c r="C11" s="178" t="s">
        <v>65</v>
      </c>
      <c r="D11" s="170">
        <v>0</v>
      </c>
      <c r="E11" s="169">
        <v>0</v>
      </c>
      <c r="F11" s="170">
        <v>0</v>
      </c>
      <c r="G11" s="170">
        <v>0</v>
      </c>
      <c r="H11" s="170">
        <v>368.84076800000003</v>
      </c>
      <c r="I11" s="168">
        <f>+D11+E11+F11+G11+H11</f>
        <v>368.84076800000003</v>
      </c>
      <c r="J11" s="174"/>
    </row>
    <row r="12" spans="1:13" ht="25.5">
      <c r="B12" s="265"/>
      <c r="C12" s="178" t="s">
        <v>66</v>
      </c>
      <c r="D12" s="170">
        <v>0</v>
      </c>
      <c r="E12" s="170">
        <v>0</v>
      </c>
      <c r="F12" s="169">
        <v>0</v>
      </c>
      <c r="G12" s="170">
        <v>0</v>
      </c>
      <c r="H12" s="170">
        <v>121.21012</v>
      </c>
      <c r="I12" s="168">
        <f>+D12+E12+F12+G12+H12</f>
        <v>121.21012</v>
      </c>
      <c r="J12" s="174"/>
    </row>
    <row r="13" spans="1:13">
      <c r="B13" s="265"/>
      <c r="C13" s="178" t="s">
        <v>55</v>
      </c>
      <c r="D13" s="170">
        <v>0</v>
      </c>
      <c r="E13" s="170">
        <v>0</v>
      </c>
      <c r="F13" s="170">
        <v>0</v>
      </c>
      <c r="G13" s="169">
        <v>0</v>
      </c>
      <c r="H13" s="170">
        <v>435.25470799999999</v>
      </c>
      <c r="I13" s="168">
        <f>+D13+E13+F13+G13+H13</f>
        <v>435.25470799999999</v>
      </c>
      <c r="J13" s="174"/>
      <c r="K13" s="180"/>
    </row>
    <row r="14" spans="1:13" ht="25.5">
      <c r="B14" s="265"/>
      <c r="C14" s="178" t="s">
        <v>28</v>
      </c>
      <c r="D14" s="170">
        <v>0</v>
      </c>
      <c r="E14" s="170">
        <v>0</v>
      </c>
      <c r="F14" s="170">
        <v>0</v>
      </c>
      <c r="G14" s="170">
        <v>0</v>
      </c>
      <c r="H14" s="169">
        <v>18196.400000000001</v>
      </c>
      <c r="I14" s="168">
        <f>+D14+E14+F14+G14+H14</f>
        <v>18196.400000000001</v>
      </c>
      <c r="J14" s="179"/>
    </row>
    <row r="15" spans="1:13" ht="15" customHeight="1">
      <c r="B15" s="265"/>
      <c r="C15" s="177" t="s">
        <v>162</v>
      </c>
      <c r="D15" s="176">
        <f t="shared" ref="D15:I15" si="0">SUM(D10:D14)</f>
        <v>0</v>
      </c>
      <c r="E15" s="176">
        <f t="shared" si="0"/>
        <v>0</v>
      </c>
      <c r="F15" s="176">
        <f t="shared" si="0"/>
        <v>0</v>
      </c>
      <c r="G15" s="176">
        <f t="shared" si="0"/>
        <v>0</v>
      </c>
      <c r="H15" s="176">
        <f t="shared" si="0"/>
        <v>20388.865944000001</v>
      </c>
      <c r="I15" s="176">
        <f t="shared" si="0"/>
        <v>20388.865944000001</v>
      </c>
      <c r="J15" s="175"/>
      <c r="K15" s="117"/>
      <c r="L15" s="180"/>
      <c r="M15" s="180"/>
    </row>
    <row r="16" spans="1:13">
      <c r="B16" s="257" t="s">
        <v>67</v>
      </c>
      <c r="C16" s="171" t="s">
        <v>27</v>
      </c>
      <c r="D16" s="169">
        <v>0</v>
      </c>
      <c r="E16" s="170">
        <v>53414.079831000003</v>
      </c>
      <c r="F16" s="170">
        <v>13446.892538</v>
      </c>
      <c r="G16" s="170">
        <v>8073.5166479999998</v>
      </c>
      <c r="H16" s="170">
        <v>24787.175346</v>
      </c>
      <c r="I16" s="168">
        <f>+D16+E16+F16+G16+H16</f>
        <v>99721.664363000004</v>
      </c>
      <c r="J16" s="174"/>
      <c r="L16" s="117"/>
      <c r="M16" s="117"/>
    </row>
    <row r="17" spans="2:14" ht="25.5">
      <c r="B17" s="257"/>
      <c r="C17" s="171" t="s">
        <v>65</v>
      </c>
      <c r="D17" s="170">
        <v>0</v>
      </c>
      <c r="E17" s="169">
        <v>0</v>
      </c>
      <c r="F17" s="170">
        <v>0</v>
      </c>
      <c r="G17" s="170">
        <v>0</v>
      </c>
      <c r="H17" s="170">
        <v>0</v>
      </c>
      <c r="I17" s="168">
        <f>+D17+E17+F17+G17+H17</f>
        <v>0</v>
      </c>
      <c r="J17" s="174"/>
      <c r="N17" s="174"/>
    </row>
    <row r="18" spans="2:14" ht="25.5">
      <c r="B18" s="257"/>
      <c r="C18" s="171" t="s">
        <v>66</v>
      </c>
      <c r="D18" s="170">
        <v>0</v>
      </c>
      <c r="E18" s="170">
        <v>0</v>
      </c>
      <c r="F18" s="169">
        <v>8890.5319999999992</v>
      </c>
      <c r="G18" s="170">
        <v>0</v>
      </c>
      <c r="H18" s="170">
        <v>0</v>
      </c>
      <c r="I18" s="168">
        <f>+D18+E18+F18+G18+H18</f>
        <v>8890.5319999999992</v>
      </c>
      <c r="N18" s="179"/>
    </row>
    <row r="19" spans="2:14" ht="15" customHeight="1">
      <c r="B19" s="257"/>
      <c r="C19" s="171" t="s">
        <v>55</v>
      </c>
      <c r="D19" s="170">
        <v>0</v>
      </c>
      <c r="E19" s="170">
        <v>0</v>
      </c>
      <c r="F19" s="170">
        <v>0</v>
      </c>
      <c r="G19" s="169">
        <v>0</v>
      </c>
      <c r="H19" s="170">
        <v>0</v>
      </c>
      <c r="I19" s="168">
        <f>+D19+E19+F19+G19+H19</f>
        <v>0</v>
      </c>
      <c r="J19" s="173"/>
      <c r="K19" s="173"/>
      <c r="L19" s="172"/>
    </row>
    <row r="20" spans="2:14" ht="25.5">
      <c r="B20" s="257"/>
      <c r="C20" s="171" t="s">
        <v>28</v>
      </c>
      <c r="D20" s="170">
        <v>0</v>
      </c>
      <c r="E20" s="170">
        <v>0</v>
      </c>
      <c r="F20" s="170">
        <v>0</v>
      </c>
      <c r="G20" s="170">
        <v>0</v>
      </c>
      <c r="H20" s="169">
        <v>0</v>
      </c>
      <c r="I20" s="168">
        <f>+D20+E20+F20+G20+H20</f>
        <v>0</v>
      </c>
      <c r="J20" s="167"/>
      <c r="K20" s="167"/>
      <c r="L20" s="166"/>
    </row>
    <row r="21" spans="2:14">
      <c r="B21" s="257"/>
      <c r="C21" s="177" t="s">
        <v>162</v>
      </c>
      <c r="D21" s="176">
        <f t="shared" ref="D21:I21" si="1">SUM(D16:D20)</f>
        <v>0</v>
      </c>
      <c r="E21" s="176">
        <f t="shared" si="1"/>
        <v>53414.079831000003</v>
      </c>
      <c r="F21" s="176">
        <f t="shared" si="1"/>
        <v>22337.424537999999</v>
      </c>
      <c r="G21" s="176">
        <f t="shared" si="1"/>
        <v>8073.5166479999998</v>
      </c>
      <c r="H21" s="176">
        <f t="shared" si="1"/>
        <v>24787.175346</v>
      </c>
      <c r="I21" s="176">
        <f t="shared" si="1"/>
        <v>108612.196363</v>
      </c>
      <c r="J21" s="175"/>
      <c r="K21" s="117"/>
    </row>
    <row r="22" spans="2:14">
      <c r="B22" s="265" t="s">
        <v>68</v>
      </c>
      <c r="C22" s="178" t="s">
        <v>27</v>
      </c>
      <c r="D22" s="169">
        <v>0</v>
      </c>
      <c r="E22" s="170">
        <v>5050.2073899999996</v>
      </c>
      <c r="F22" s="170">
        <v>0</v>
      </c>
      <c r="G22" s="170">
        <v>5392.5830239999996</v>
      </c>
      <c r="H22" s="170">
        <v>20047.970181000001</v>
      </c>
      <c r="I22" s="168">
        <f>+D22+E22+F22+G22+H22</f>
        <v>30490.760595</v>
      </c>
      <c r="J22" s="174"/>
    </row>
    <row r="23" spans="2:14" ht="25.5">
      <c r="B23" s="265"/>
      <c r="C23" s="178" t="s">
        <v>65</v>
      </c>
      <c r="D23" s="170">
        <v>0</v>
      </c>
      <c r="E23" s="169">
        <v>0</v>
      </c>
      <c r="F23" s="170">
        <v>0</v>
      </c>
      <c r="G23" s="170">
        <v>0</v>
      </c>
      <c r="H23" s="170">
        <v>0</v>
      </c>
      <c r="I23" s="168">
        <f>+D23+E23+F23+G23+H23</f>
        <v>0</v>
      </c>
      <c r="J23" s="174"/>
    </row>
    <row r="24" spans="2:14" ht="25.5">
      <c r="B24" s="265"/>
      <c r="C24" s="178" t="s">
        <v>66</v>
      </c>
      <c r="D24" s="170">
        <v>0</v>
      </c>
      <c r="E24" s="170">
        <v>0</v>
      </c>
      <c r="F24" s="169">
        <v>0</v>
      </c>
      <c r="G24" s="170">
        <v>0</v>
      </c>
      <c r="H24" s="170">
        <v>0</v>
      </c>
      <c r="I24" s="168">
        <f>+D24+E24+F24+G24+H24</f>
        <v>0</v>
      </c>
      <c r="J24" s="174"/>
    </row>
    <row r="25" spans="2:14" ht="15" customHeight="1">
      <c r="B25" s="265"/>
      <c r="C25" s="178" t="s">
        <v>55</v>
      </c>
      <c r="D25" s="170">
        <v>0</v>
      </c>
      <c r="E25" s="170">
        <v>0</v>
      </c>
      <c r="F25" s="170">
        <v>0</v>
      </c>
      <c r="G25" s="169">
        <v>0</v>
      </c>
      <c r="H25" s="170">
        <v>0</v>
      </c>
      <c r="I25" s="168">
        <f>+D25+E25+F25+G25+H25</f>
        <v>0</v>
      </c>
      <c r="J25" s="173"/>
      <c r="K25" s="173"/>
      <c r="L25" s="172"/>
    </row>
    <row r="26" spans="2:14" ht="25.5">
      <c r="B26" s="265"/>
      <c r="C26" s="178" t="s">
        <v>28</v>
      </c>
      <c r="D26" s="170">
        <v>0</v>
      </c>
      <c r="E26" s="170">
        <v>0</v>
      </c>
      <c r="F26" s="170">
        <v>0</v>
      </c>
      <c r="G26" s="170">
        <v>0</v>
      </c>
      <c r="H26" s="169">
        <v>0</v>
      </c>
      <c r="I26" s="168">
        <f>+D26+E26+F26+G26+H26</f>
        <v>0</v>
      </c>
      <c r="J26" s="167"/>
      <c r="K26" s="167"/>
      <c r="L26" s="166"/>
    </row>
    <row r="27" spans="2:14">
      <c r="B27" s="265"/>
      <c r="C27" s="177" t="s">
        <v>162</v>
      </c>
      <c r="D27" s="176">
        <f t="shared" ref="D27:I27" si="2">SUM(D22:D26)</f>
        <v>0</v>
      </c>
      <c r="E27" s="176">
        <f t="shared" si="2"/>
        <v>5050.2073899999996</v>
      </c>
      <c r="F27" s="176">
        <f t="shared" si="2"/>
        <v>0</v>
      </c>
      <c r="G27" s="176">
        <f t="shared" si="2"/>
        <v>5392.5830239999996</v>
      </c>
      <c r="H27" s="176">
        <f t="shared" si="2"/>
        <v>20047.970181000001</v>
      </c>
      <c r="I27" s="176">
        <f t="shared" si="2"/>
        <v>30490.760595</v>
      </c>
      <c r="J27" s="175"/>
      <c r="K27" s="117"/>
    </row>
    <row r="28" spans="2:14">
      <c r="B28" s="257" t="s">
        <v>69</v>
      </c>
      <c r="C28" s="171" t="s">
        <v>27</v>
      </c>
      <c r="D28" s="169">
        <v>0</v>
      </c>
      <c r="E28" s="170">
        <v>1105.5650000000001</v>
      </c>
      <c r="F28" s="170">
        <v>0</v>
      </c>
      <c r="G28" s="170">
        <v>0</v>
      </c>
      <c r="H28" s="170">
        <v>14034.66</v>
      </c>
      <c r="I28" s="168">
        <f>+D28+E28+F28+G28+H28</f>
        <v>15140.225</v>
      </c>
      <c r="J28" s="174"/>
    </row>
    <row r="29" spans="2:14" ht="25.5">
      <c r="B29" s="257"/>
      <c r="C29" s="171" t="s">
        <v>65</v>
      </c>
      <c r="D29" s="170">
        <v>0</v>
      </c>
      <c r="E29" s="169">
        <v>0</v>
      </c>
      <c r="F29" s="170">
        <v>0</v>
      </c>
      <c r="G29" s="170">
        <v>0</v>
      </c>
      <c r="H29" s="170">
        <v>0</v>
      </c>
      <c r="I29" s="168">
        <f>+D29+E29+F29+G29+H29</f>
        <v>0</v>
      </c>
      <c r="J29" s="174"/>
    </row>
    <row r="30" spans="2:14" ht="25.5">
      <c r="B30" s="257"/>
      <c r="C30" s="171" t="s">
        <v>66</v>
      </c>
      <c r="D30" s="170">
        <v>0</v>
      </c>
      <c r="E30" s="170">
        <v>0</v>
      </c>
      <c r="F30" s="169">
        <v>0</v>
      </c>
      <c r="G30" s="170">
        <v>0</v>
      </c>
      <c r="H30" s="170">
        <v>0</v>
      </c>
      <c r="I30" s="168">
        <f>+D30+E30+F30+G30+H30</f>
        <v>0</v>
      </c>
      <c r="J30" s="174"/>
      <c r="M30" s="96"/>
    </row>
    <row r="31" spans="2:14">
      <c r="B31" s="257"/>
      <c r="C31" s="171" t="s">
        <v>55</v>
      </c>
      <c r="D31" s="170">
        <v>0</v>
      </c>
      <c r="E31" s="170">
        <v>0</v>
      </c>
      <c r="F31" s="170">
        <v>0</v>
      </c>
      <c r="G31" s="169">
        <v>0</v>
      </c>
      <c r="H31" s="170">
        <v>0</v>
      </c>
      <c r="I31" s="168">
        <f>+D31+E31+F31+G31+H31</f>
        <v>0</v>
      </c>
      <c r="J31" s="173"/>
      <c r="K31" s="173"/>
      <c r="L31" s="172"/>
      <c r="M31" s="96"/>
    </row>
    <row r="32" spans="2:14" ht="25.5">
      <c r="B32" s="257"/>
      <c r="C32" s="171" t="s">
        <v>28</v>
      </c>
      <c r="D32" s="170">
        <v>0</v>
      </c>
      <c r="E32" s="170">
        <v>0</v>
      </c>
      <c r="F32" s="170">
        <v>0</v>
      </c>
      <c r="G32" s="170">
        <v>0</v>
      </c>
      <c r="H32" s="169">
        <v>0</v>
      </c>
      <c r="I32" s="168">
        <f>+D32+E32+F32+G32+H32</f>
        <v>0</v>
      </c>
      <c r="J32" s="167"/>
      <c r="K32" s="167"/>
      <c r="L32" s="166"/>
      <c r="M32" s="96"/>
    </row>
    <row r="33" spans="2:13">
      <c r="B33" s="257"/>
      <c r="C33" s="177" t="s">
        <v>162</v>
      </c>
      <c r="D33" s="176">
        <f t="shared" ref="D33:I33" si="3">SUM(D28:D32)</f>
        <v>0</v>
      </c>
      <c r="E33" s="176">
        <f t="shared" si="3"/>
        <v>1105.5650000000001</v>
      </c>
      <c r="F33" s="176">
        <f t="shared" si="3"/>
        <v>0</v>
      </c>
      <c r="G33" s="176">
        <f t="shared" si="3"/>
        <v>0</v>
      </c>
      <c r="H33" s="176">
        <f t="shared" si="3"/>
        <v>14034.66</v>
      </c>
      <c r="I33" s="176">
        <f t="shared" si="3"/>
        <v>15140.225</v>
      </c>
      <c r="J33" s="175"/>
      <c r="K33" s="117"/>
      <c r="M33" s="96"/>
    </row>
    <row r="34" spans="2:13" ht="15" customHeight="1">
      <c r="B34" s="257" t="s">
        <v>70</v>
      </c>
      <c r="C34" s="171" t="s">
        <v>27</v>
      </c>
      <c r="D34" s="169">
        <f t="shared" ref="D34:I38" si="4">+D10+D16+D22+D28</f>
        <v>0</v>
      </c>
      <c r="E34" s="170">
        <f t="shared" si="4"/>
        <v>59569.852221000008</v>
      </c>
      <c r="F34" s="170">
        <f t="shared" si="4"/>
        <v>13446.892538</v>
      </c>
      <c r="G34" s="170">
        <f t="shared" si="4"/>
        <v>13466.099672</v>
      </c>
      <c r="H34" s="170">
        <f t="shared" si="4"/>
        <v>60136.965875000009</v>
      </c>
      <c r="I34" s="168">
        <f t="shared" si="4"/>
        <v>146619.81030600003</v>
      </c>
      <c r="J34" s="174"/>
    </row>
    <row r="35" spans="2:13" ht="25.5">
      <c r="B35" s="257"/>
      <c r="C35" s="171" t="s">
        <v>65</v>
      </c>
      <c r="D35" s="170">
        <f t="shared" si="4"/>
        <v>0</v>
      </c>
      <c r="E35" s="169">
        <f t="shared" si="4"/>
        <v>0</v>
      </c>
      <c r="F35" s="170">
        <f t="shared" si="4"/>
        <v>0</v>
      </c>
      <c r="G35" s="170">
        <f t="shared" si="4"/>
        <v>0</v>
      </c>
      <c r="H35" s="170">
        <f t="shared" si="4"/>
        <v>368.84076800000003</v>
      </c>
      <c r="I35" s="168">
        <f t="shared" si="4"/>
        <v>368.84076800000003</v>
      </c>
      <c r="J35" s="174"/>
    </row>
    <row r="36" spans="2:13" ht="25.5">
      <c r="B36" s="257"/>
      <c r="C36" s="171" t="s">
        <v>66</v>
      </c>
      <c r="D36" s="170">
        <f t="shared" si="4"/>
        <v>0</v>
      </c>
      <c r="E36" s="170">
        <f t="shared" si="4"/>
        <v>0</v>
      </c>
      <c r="F36" s="169">
        <f t="shared" si="4"/>
        <v>8890.5319999999992</v>
      </c>
      <c r="G36" s="170">
        <f t="shared" si="4"/>
        <v>0</v>
      </c>
      <c r="H36" s="170">
        <f t="shared" si="4"/>
        <v>121.21012</v>
      </c>
      <c r="I36" s="168">
        <f t="shared" si="4"/>
        <v>9011.742119999999</v>
      </c>
      <c r="J36" s="174"/>
    </row>
    <row r="37" spans="2:13">
      <c r="B37" s="257"/>
      <c r="C37" s="171" t="s">
        <v>55</v>
      </c>
      <c r="D37" s="170">
        <f t="shared" si="4"/>
        <v>0</v>
      </c>
      <c r="E37" s="170">
        <f t="shared" si="4"/>
        <v>0</v>
      </c>
      <c r="F37" s="170">
        <f t="shared" si="4"/>
        <v>0</v>
      </c>
      <c r="G37" s="169">
        <f t="shared" si="4"/>
        <v>0</v>
      </c>
      <c r="H37" s="170">
        <f t="shared" si="4"/>
        <v>435.25470799999999</v>
      </c>
      <c r="I37" s="168">
        <f t="shared" si="4"/>
        <v>435.25470799999999</v>
      </c>
      <c r="J37" s="173"/>
      <c r="K37" s="173"/>
      <c r="L37" s="172"/>
    </row>
    <row r="38" spans="2:13" ht="25.5">
      <c r="B38" s="257"/>
      <c r="C38" s="171" t="s">
        <v>28</v>
      </c>
      <c r="D38" s="170">
        <f t="shared" si="4"/>
        <v>0</v>
      </c>
      <c r="E38" s="170">
        <f t="shared" si="4"/>
        <v>0</v>
      </c>
      <c r="F38" s="170">
        <f t="shared" si="4"/>
        <v>0</v>
      </c>
      <c r="G38" s="170">
        <f t="shared" si="4"/>
        <v>0</v>
      </c>
      <c r="H38" s="169">
        <f t="shared" si="4"/>
        <v>18196.400000000001</v>
      </c>
      <c r="I38" s="168">
        <f t="shared" si="4"/>
        <v>18196.400000000001</v>
      </c>
      <c r="J38" s="167"/>
      <c r="K38" s="167"/>
      <c r="L38" s="166"/>
    </row>
    <row r="39" spans="2:13">
      <c r="B39" s="258" t="s">
        <v>71</v>
      </c>
      <c r="C39" s="258"/>
      <c r="D39" s="165">
        <f t="shared" ref="D39:I39" si="5">+D38+D37+D36+D35+D34</f>
        <v>0</v>
      </c>
      <c r="E39" s="165">
        <f t="shared" si="5"/>
        <v>59569.852221000008</v>
      </c>
      <c r="F39" s="165">
        <f t="shared" si="5"/>
        <v>22337.424537999999</v>
      </c>
      <c r="G39" s="165">
        <f t="shared" si="5"/>
        <v>13466.099672</v>
      </c>
      <c r="H39" s="165">
        <f t="shared" si="5"/>
        <v>79258.671471000009</v>
      </c>
      <c r="I39" s="165">
        <f t="shared" si="5"/>
        <v>174632.04790200002</v>
      </c>
      <c r="J39" s="164"/>
    </row>
    <row r="40" spans="2:13">
      <c r="B40" s="259" t="s">
        <v>59</v>
      </c>
      <c r="C40" s="259"/>
      <c r="D40" s="259"/>
      <c r="E40" s="259"/>
      <c r="F40" s="259"/>
      <c r="G40" s="259"/>
      <c r="H40" s="259"/>
      <c r="I40" s="259"/>
      <c r="J40" s="163"/>
    </row>
    <row r="41" spans="2:13">
      <c r="J41" s="137"/>
    </row>
    <row r="42" spans="2:13">
      <c r="H42" s="122"/>
      <c r="I42" s="117"/>
      <c r="J42" s="137"/>
    </row>
    <row r="43" spans="2:13">
      <c r="H43" s="122"/>
      <c r="I43" s="117"/>
    </row>
  </sheetData>
  <mergeCells count="16">
    <mergeCell ref="B28:B33"/>
    <mergeCell ref="B34:B38"/>
    <mergeCell ref="B39:C39"/>
    <mergeCell ref="B40:I40"/>
    <mergeCell ref="B8:B9"/>
    <mergeCell ref="C8:C9"/>
    <mergeCell ref="D8:I8"/>
    <mergeCell ref="B10:B15"/>
    <mergeCell ref="B16:B21"/>
    <mergeCell ref="B22:B27"/>
    <mergeCell ref="B7:I7"/>
    <mergeCell ref="B1:I1"/>
    <mergeCell ref="B2:I2"/>
    <mergeCell ref="B3:I3"/>
    <mergeCell ref="B5:I5"/>
    <mergeCell ref="B6:I6"/>
  </mergeCells>
  <pageMargins left="0.7" right="0.7" top="0.75" bottom="0.75" header="0.3" footer="0.3"/>
  <pageSetup orientation="portrait" r:id="rId1"/>
  <ignoredErrors>
    <ignoredError sqref="I15 I21 I27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0"/>
  <sheetViews>
    <sheetView showGridLines="0" workbookViewId="0">
      <selection activeCell="M13" sqref="M13"/>
    </sheetView>
  </sheetViews>
  <sheetFormatPr baseColWidth="10" defaultColWidth="11.42578125" defaultRowHeight="15"/>
  <cols>
    <col min="1" max="1" width="8" customWidth="1"/>
    <col min="2" max="2" width="67.42578125" customWidth="1"/>
    <col min="3" max="3" width="10.7109375" style="31" customWidth="1"/>
    <col min="4" max="4" width="16.5703125" style="31" customWidth="1"/>
    <col min="5" max="5" width="10.7109375" style="31" customWidth="1"/>
    <col min="6" max="6" width="9.85546875" style="31" customWidth="1"/>
    <col min="7" max="7" width="11.28515625" style="31" customWidth="1"/>
    <col min="8" max="8" width="11.140625" customWidth="1"/>
    <col min="10" max="10" width="17.85546875" bestFit="1" customWidth="1"/>
  </cols>
  <sheetData>
    <row r="1" spans="2:11" ht="28.5" customHeight="1">
      <c r="B1" s="237" t="s">
        <v>0</v>
      </c>
      <c r="C1" s="238"/>
      <c r="D1" s="238"/>
      <c r="E1" s="238"/>
      <c r="F1" s="238"/>
      <c r="G1" s="238"/>
      <c r="H1" s="238"/>
      <c r="I1" s="41"/>
      <c r="J1" s="42"/>
    </row>
    <row r="2" spans="2:11" ht="21">
      <c r="B2" s="239" t="s">
        <v>1</v>
      </c>
      <c r="C2" s="240"/>
      <c r="D2" s="240"/>
      <c r="E2" s="240"/>
      <c r="F2" s="240"/>
      <c r="G2" s="240"/>
      <c r="H2" s="240"/>
      <c r="I2" s="43"/>
      <c r="J2" s="44"/>
    </row>
    <row r="3" spans="2:11" ht="15.75" customHeight="1">
      <c r="B3" s="246" t="s">
        <v>24</v>
      </c>
      <c r="C3" s="247"/>
      <c r="D3" s="247"/>
      <c r="E3" s="247"/>
      <c r="F3" s="247"/>
      <c r="G3" s="247"/>
      <c r="H3" s="247"/>
      <c r="I3" s="45"/>
      <c r="J3" s="46"/>
    </row>
    <row r="4" spans="2:11">
      <c r="B4" s="31"/>
      <c r="H4" s="31"/>
      <c r="I4" s="31"/>
      <c r="J4" s="31"/>
    </row>
    <row r="5" spans="2:11" ht="18.75">
      <c r="B5" s="267" t="s">
        <v>194</v>
      </c>
      <c r="C5" s="267"/>
      <c r="D5" s="267"/>
      <c r="E5" s="267"/>
      <c r="F5" s="267"/>
      <c r="G5" s="267"/>
      <c r="H5" s="267"/>
      <c r="I5" s="89"/>
      <c r="J5" s="89"/>
    </row>
    <row r="6" spans="2:11" ht="18.75">
      <c r="B6" s="267" t="s">
        <v>73</v>
      </c>
      <c r="C6" s="267"/>
      <c r="D6" s="267"/>
      <c r="E6" s="267"/>
      <c r="F6" s="267"/>
      <c r="G6" s="267"/>
      <c r="H6" s="267"/>
      <c r="I6" s="89"/>
      <c r="J6" s="89"/>
    </row>
    <row r="7" spans="2:11" s="21" customFormat="1" ht="18.75">
      <c r="B7" s="267" t="s">
        <v>60</v>
      </c>
      <c r="C7" s="267"/>
      <c r="D7" s="267"/>
      <c r="E7" s="267"/>
      <c r="F7" s="267"/>
      <c r="G7" s="267"/>
      <c r="H7" s="267"/>
      <c r="I7" s="89"/>
      <c r="J7" s="89"/>
    </row>
    <row r="8" spans="2:11" ht="16.5" customHeight="1">
      <c r="B8" s="268" t="s">
        <v>26</v>
      </c>
      <c r="C8" s="268"/>
      <c r="D8" s="268"/>
      <c r="E8" s="268"/>
      <c r="F8" s="268"/>
      <c r="G8" s="268"/>
      <c r="H8" s="268"/>
      <c r="I8" s="90"/>
      <c r="J8" s="90"/>
    </row>
    <row r="9" spans="2:11" ht="63.75">
      <c r="B9" s="23" t="s">
        <v>74</v>
      </c>
      <c r="C9" s="27" t="s">
        <v>27</v>
      </c>
      <c r="D9" s="27" t="s">
        <v>157</v>
      </c>
      <c r="E9" s="27" t="s">
        <v>165</v>
      </c>
      <c r="F9" s="27" t="s">
        <v>158</v>
      </c>
      <c r="G9" s="27" t="s">
        <v>28</v>
      </c>
      <c r="H9" s="27" t="s">
        <v>188</v>
      </c>
    </row>
    <row r="10" spans="2:11">
      <c r="B10" s="22" t="s">
        <v>31</v>
      </c>
      <c r="C10" s="67">
        <f t="shared" ref="C10:G10" si="0">SUM(C11:C17)</f>
        <v>537166828305.76807</v>
      </c>
      <c r="D10" s="67">
        <f t="shared" si="0"/>
        <v>7047411521.2700233</v>
      </c>
      <c r="E10" s="67">
        <f t="shared" si="0"/>
        <v>344791397.89000249</v>
      </c>
      <c r="F10" s="67">
        <f t="shared" si="0"/>
        <v>9757652501</v>
      </c>
      <c r="G10" s="67">
        <f t="shared" si="0"/>
        <v>101052417882.82001</v>
      </c>
      <c r="H10" s="67">
        <f>SUM(H11:H17)</f>
        <v>655369101608.74805</v>
      </c>
      <c r="I10" s="119"/>
    </row>
    <row r="11" spans="2:11">
      <c r="B11" s="24" t="s">
        <v>75</v>
      </c>
      <c r="C11" s="65">
        <v>497937699638.18799</v>
      </c>
      <c r="D11" s="65">
        <v>0</v>
      </c>
      <c r="E11" s="65"/>
      <c r="F11" s="65">
        <v>2394101999</v>
      </c>
      <c r="G11" s="65"/>
      <c r="H11" s="65">
        <f t="shared" ref="H11:H17" si="1">+C11+D11+E11+F11+G11</f>
        <v>500331801637.18799</v>
      </c>
      <c r="I11" s="119"/>
    </row>
    <row r="12" spans="2:11">
      <c r="B12" s="24" t="s">
        <v>76</v>
      </c>
      <c r="C12" s="65">
        <v>2634937931.8200011</v>
      </c>
      <c r="D12" s="65"/>
      <c r="E12" s="65">
        <v>287210979.68000001</v>
      </c>
      <c r="F12" s="65">
        <v>10313300</v>
      </c>
      <c r="G12" s="65"/>
      <c r="H12" s="65">
        <f t="shared" si="1"/>
        <v>2932462211.500001</v>
      </c>
      <c r="I12" s="119"/>
      <c r="J12" s="119"/>
      <c r="K12" s="117"/>
    </row>
    <row r="13" spans="2:11">
      <c r="B13" s="24" t="s">
        <v>77</v>
      </c>
      <c r="C13" s="65">
        <v>19841294985.480045</v>
      </c>
      <c r="D13" s="66">
        <v>5779086227.8199968</v>
      </c>
      <c r="E13" s="65">
        <v>34562933.189999998</v>
      </c>
      <c r="F13" s="65">
        <v>1533819907</v>
      </c>
      <c r="G13" s="65">
        <v>95819303900.970016</v>
      </c>
      <c r="H13" s="65">
        <f t="shared" si="1"/>
        <v>123008067954.46005</v>
      </c>
      <c r="I13" s="119"/>
    </row>
    <row r="14" spans="2:11">
      <c r="B14" s="24" t="s">
        <v>78</v>
      </c>
      <c r="C14" s="65">
        <v>14899318455.07</v>
      </c>
      <c r="D14" s="65">
        <v>0</v>
      </c>
      <c r="E14" s="65">
        <v>0</v>
      </c>
      <c r="F14" s="65">
        <v>86961653</v>
      </c>
      <c r="G14" s="65">
        <v>2069021</v>
      </c>
      <c r="H14" s="65">
        <f t="shared" si="1"/>
        <v>14988349129.07</v>
      </c>
      <c r="I14" s="119"/>
    </row>
    <row r="15" spans="2:11">
      <c r="B15" s="24" t="s">
        <v>137</v>
      </c>
      <c r="C15" s="65">
        <v>1312946478.4000001</v>
      </c>
      <c r="D15" s="66">
        <v>1257465718.4300265</v>
      </c>
      <c r="E15" s="65">
        <v>11838867.67000246</v>
      </c>
      <c r="F15" s="65">
        <v>5663120041</v>
      </c>
      <c r="G15" s="65">
        <v>1405557955.7899961</v>
      </c>
      <c r="H15" s="65">
        <f t="shared" si="1"/>
        <v>9650929061.2900238</v>
      </c>
      <c r="I15" s="119"/>
    </row>
    <row r="16" spans="2:11">
      <c r="B16" s="24" t="s">
        <v>79</v>
      </c>
      <c r="C16" s="65">
        <v>206522018.95999998</v>
      </c>
      <c r="D16" s="65">
        <v>10772190.310000001</v>
      </c>
      <c r="E16" s="65"/>
      <c r="F16" s="65">
        <v>58863143</v>
      </c>
      <c r="G16" s="65"/>
      <c r="H16" s="65">
        <f t="shared" si="1"/>
        <v>276157352.26999998</v>
      </c>
      <c r="I16" s="119"/>
    </row>
    <row r="17" spans="2:9">
      <c r="B17" s="24" t="s">
        <v>80</v>
      </c>
      <c r="C17" s="65">
        <v>334108797.85000539</v>
      </c>
      <c r="D17" s="65">
        <v>87384.710000001185</v>
      </c>
      <c r="E17" s="65">
        <v>11178617.350000001</v>
      </c>
      <c r="F17" s="65">
        <v>10472458</v>
      </c>
      <c r="G17" s="65">
        <v>3825487005.0600004</v>
      </c>
      <c r="H17" s="65">
        <f t="shared" si="1"/>
        <v>4181334262.970006</v>
      </c>
      <c r="I17" s="119"/>
    </row>
    <row r="18" spans="2:9">
      <c r="B18" s="22" t="s">
        <v>81</v>
      </c>
      <c r="C18" s="67">
        <f t="shared" ref="C18:H18" si="2">SUM(C19:C21)</f>
        <v>1735033436.46</v>
      </c>
      <c r="D18" s="67">
        <f t="shared" si="2"/>
        <v>19596896.19000002</v>
      </c>
      <c r="E18" s="67">
        <f t="shared" si="2"/>
        <v>0</v>
      </c>
      <c r="F18" s="67">
        <f t="shared" si="2"/>
        <v>1387021621</v>
      </c>
      <c r="G18" s="67">
        <f t="shared" si="2"/>
        <v>1772587904.1499968</v>
      </c>
      <c r="H18" s="67">
        <f t="shared" si="2"/>
        <v>4914239857.7999973</v>
      </c>
      <c r="I18" s="119"/>
    </row>
    <row r="19" spans="2:9">
      <c r="B19" s="24" t="s">
        <v>82</v>
      </c>
      <c r="C19" s="65">
        <v>20480000</v>
      </c>
      <c r="D19" s="65">
        <v>0</v>
      </c>
      <c r="E19" s="65">
        <v>0</v>
      </c>
      <c r="F19" s="65">
        <v>23855238</v>
      </c>
      <c r="G19" s="65">
        <v>212067</v>
      </c>
      <c r="H19" s="65">
        <f>+C19+D19+E19+F19+G19</f>
        <v>44547305</v>
      </c>
      <c r="I19" s="117"/>
    </row>
    <row r="20" spans="2:9">
      <c r="B20" s="24" t="s">
        <v>83</v>
      </c>
      <c r="C20" s="65">
        <v>1593073363.6300001</v>
      </c>
      <c r="D20" s="65">
        <v>19596896.19000002</v>
      </c>
      <c r="E20" s="65"/>
      <c r="F20" s="65">
        <v>1363166383</v>
      </c>
      <c r="G20" s="65">
        <v>1772375837.1499968</v>
      </c>
      <c r="H20" s="65">
        <f>+C20+D20+E20+F20+G20</f>
        <v>4748212479.9699974</v>
      </c>
      <c r="I20" s="117"/>
    </row>
    <row r="21" spans="2:9" ht="15.75" customHeight="1">
      <c r="B21" s="24" t="s">
        <v>84</v>
      </c>
      <c r="C21" s="65">
        <v>121480072.83</v>
      </c>
      <c r="D21" s="65">
        <v>0</v>
      </c>
      <c r="E21" s="65">
        <v>0</v>
      </c>
      <c r="F21" s="65"/>
      <c r="G21" s="65"/>
      <c r="H21" s="65">
        <f>+C21+D21+E21+F21+G21</f>
        <v>121480072.83</v>
      </c>
      <c r="I21" s="117"/>
    </row>
    <row r="22" spans="2:9">
      <c r="B22" s="80" t="s">
        <v>29</v>
      </c>
      <c r="C22" s="68">
        <f>+C18+C10</f>
        <v>538901861742.22809</v>
      </c>
      <c r="D22" s="68">
        <f t="shared" ref="D22:G22" si="3">+D18+D10</f>
        <v>7067008417.4600229</v>
      </c>
      <c r="E22" s="68">
        <f t="shared" si="3"/>
        <v>344791397.89000249</v>
      </c>
      <c r="F22" s="68">
        <f t="shared" si="3"/>
        <v>11144674122</v>
      </c>
      <c r="G22" s="68">
        <f t="shared" si="3"/>
        <v>102825005786.97</v>
      </c>
      <c r="H22" s="68">
        <f>+H18+H10</f>
        <v>660283341466.5481</v>
      </c>
    </row>
    <row r="23" spans="2:9">
      <c r="B23" s="266" t="s">
        <v>59</v>
      </c>
      <c r="C23" s="266"/>
      <c r="D23" s="266"/>
      <c r="E23" s="266"/>
      <c r="F23" s="266"/>
      <c r="G23" s="266"/>
      <c r="H23" s="266"/>
    </row>
    <row r="24" spans="2:9">
      <c r="D24" s="117"/>
      <c r="E24" s="117"/>
      <c r="F24" s="117"/>
    </row>
    <row r="25" spans="2:9">
      <c r="B25" s="180"/>
      <c r="C25" s="117"/>
      <c r="D25" s="117"/>
      <c r="E25" s="117"/>
      <c r="F25" s="117"/>
      <c r="H25" s="117"/>
    </row>
    <row r="26" spans="2:9">
      <c r="C26" s="117"/>
      <c r="D26" s="117"/>
      <c r="E26" s="117"/>
      <c r="F26" s="117"/>
      <c r="G26" s="117"/>
      <c r="H26" s="148"/>
    </row>
    <row r="27" spans="2:9">
      <c r="C27" s="117"/>
      <c r="D27" s="117"/>
      <c r="E27" s="117"/>
    </row>
    <row r="28" spans="2:9">
      <c r="C28" s="117"/>
      <c r="D28" s="117"/>
      <c r="E28" s="117"/>
    </row>
    <row r="29" spans="2:9">
      <c r="C29" s="117"/>
      <c r="D29" s="117"/>
      <c r="E29" s="117"/>
    </row>
    <row r="30" spans="2:9">
      <c r="B30" s="116"/>
      <c r="C30" s="117"/>
      <c r="D30" s="117"/>
      <c r="E30" s="117"/>
    </row>
    <row r="31" spans="2:9">
      <c r="C31" s="117"/>
      <c r="D31" s="117"/>
      <c r="E31" s="117"/>
    </row>
    <row r="32" spans="2:9">
      <c r="C32" s="117"/>
      <c r="D32" s="117"/>
      <c r="E32" s="117"/>
    </row>
    <row r="33" spans="2:6">
      <c r="C33" s="117"/>
      <c r="D33" s="117"/>
      <c r="F33" s="120"/>
    </row>
    <row r="34" spans="2:6">
      <c r="C34" s="117"/>
      <c r="D34" s="117"/>
    </row>
    <row r="35" spans="2:6">
      <c r="B35" s="117"/>
      <c r="C35" s="117"/>
    </row>
    <row r="36" spans="2:6">
      <c r="C36" s="117"/>
    </row>
    <row r="37" spans="2:6">
      <c r="C37" s="116"/>
      <c r="D37" s="117"/>
    </row>
    <row r="38" spans="2:6">
      <c r="D38" s="117"/>
    </row>
    <row r="39" spans="2:6">
      <c r="C39" s="116"/>
    </row>
    <row r="40" spans="2:6">
      <c r="E40" s="96"/>
    </row>
  </sheetData>
  <mergeCells count="8">
    <mergeCell ref="B23:H23"/>
    <mergeCell ref="B1:H1"/>
    <mergeCell ref="B2:H2"/>
    <mergeCell ref="B3:H3"/>
    <mergeCell ref="B5:H5"/>
    <mergeCell ref="B6:H6"/>
    <mergeCell ref="B7:H7"/>
    <mergeCell ref="B8:H8"/>
  </mergeCells>
  <pageMargins left="0.7" right="0.7" top="0.75" bottom="0.75" header="0.3" footer="0.3"/>
  <pageSetup orientation="portrait" horizontalDpi="4294967295" verticalDpi="4294967295" r:id="rId1"/>
  <ignoredErrors>
    <ignoredError sqref="H18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3"/>
  <sheetViews>
    <sheetView showGridLines="0" workbookViewId="0">
      <selection activeCell="I27" sqref="I27"/>
    </sheetView>
  </sheetViews>
  <sheetFormatPr baseColWidth="10" defaultColWidth="11.42578125" defaultRowHeight="15"/>
  <cols>
    <col min="1" max="1" width="11.42578125" style="31" customWidth="1"/>
    <col min="2" max="2" width="67.42578125" style="31" customWidth="1"/>
    <col min="3" max="3" width="12" style="31" customWidth="1"/>
    <col min="4" max="4" width="16.5703125" style="31" customWidth="1"/>
    <col min="5" max="5" width="12.42578125" style="31" customWidth="1"/>
    <col min="6" max="6" width="12.28515625" style="31" customWidth="1"/>
    <col min="7" max="7" width="11.85546875" style="31" customWidth="1"/>
    <col min="8" max="8" width="12.140625" style="31" customWidth="1"/>
    <col min="9" max="9" width="11.42578125" style="31"/>
    <col min="10" max="10" width="17.85546875" style="31" bestFit="1" customWidth="1"/>
    <col min="11" max="16384" width="11.42578125" style="31"/>
  </cols>
  <sheetData>
    <row r="1" spans="2:11" ht="28.5" customHeight="1">
      <c r="B1" s="237" t="s">
        <v>0</v>
      </c>
      <c r="C1" s="238"/>
      <c r="D1" s="238"/>
      <c r="E1" s="238"/>
      <c r="F1" s="238"/>
      <c r="G1" s="238"/>
      <c r="H1" s="238"/>
      <c r="I1" s="41"/>
      <c r="J1" s="42"/>
    </row>
    <row r="2" spans="2:11" ht="21">
      <c r="B2" s="239" t="s">
        <v>1</v>
      </c>
      <c r="C2" s="240"/>
      <c r="D2" s="240"/>
      <c r="E2" s="240"/>
      <c r="F2" s="240"/>
      <c r="G2" s="240"/>
      <c r="H2" s="240"/>
      <c r="I2" s="43"/>
      <c r="J2" s="44"/>
    </row>
    <row r="3" spans="2:11" ht="15.75" customHeight="1">
      <c r="B3" s="246" t="s">
        <v>24</v>
      </c>
      <c r="C3" s="247"/>
      <c r="D3" s="247"/>
      <c r="E3" s="247"/>
      <c r="F3" s="247"/>
      <c r="G3" s="247"/>
      <c r="H3" s="247"/>
      <c r="I3" s="45"/>
      <c r="J3" s="46"/>
    </row>
    <row r="5" spans="2:11" ht="18.75">
      <c r="B5" s="267" t="s">
        <v>195</v>
      </c>
      <c r="C5" s="267"/>
      <c r="D5" s="267"/>
      <c r="E5" s="267"/>
      <c r="F5" s="267"/>
      <c r="G5" s="267"/>
      <c r="H5" s="267"/>
      <c r="I5" s="89"/>
      <c r="J5" s="89"/>
    </row>
    <row r="6" spans="2:11" ht="18.75">
      <c r="B6" s="267" t="s">
        <v>73</v>
      </c>
      <c r="C6" s="267"/>
      <c r="D6" s="267"/>
      <c r="E6" s="267"/>
      <c r="F6" s="267"/>
      <c r="G6" s="267"/>
      <c r="H6" s="267"/>
      <c r="I6" s="89"/>
      <c r="J6" s="89"/>
    </row>
    <row r="7" spans="2:11" ht="18.75">
      <c r="B7" s="267" t="s">
        <v>60</v>
      </c>
      <c r="C7" s="267"/>
      <c r="D7" s="267"/>
      <c r="E7" s="267"/>
      <c r="F7" s="267"/>
      <c r="G7" s="267"/>
      <c r="H7" s="267"/>
      <c r="I7" s="89"/>
      <c r="J7" s="89"/>
    </row>
    <row r="8" spans="2:11" ht="16.5" customHeight="1">
      <c r="B8" s="268" t="s">
        <v>26</v>
      </c>
      <c r="C8" s="268"/>
      <c r="D8" s="268"/>
      <c r="E8" s="268"/>
      <c r="F8" s="268"/>
      <c r="G8" s="268"/>
      <c r="H8" s="268"/>
      <c r="I8" s="90"/>
      <c r="J8" s="90"/>
    </row>
    <row r="9" spans="2:11" ht="51">
      <c r="B9" s="27" t="s">
        <v>74</v>
      </c>
      <c r="C9" s="27" t="s">
        <v>27</v>
      </c>
      <c r="D9" s="27" t="s">
        <v>157</v>
      </c>
      <c r="E9" s="27" t="s">
        <v>165</v>
      </c>
      <c r="F9" s="27" t="s">
        <v>158</v>
      </c>
      <c r="G9" s="27" t="s">
        <v>28</v>
      </c>
      <c r="H9" s="27" t="s">
        <v>188</v>
      </c>
    </row>
    <row r="10" spans="2:11">
      <c r="B10" s="22" t="s">
        <v>31</v>
      </c>
      <c r="C10" s="67">
        <f>SUM(C11:C17)</f>
        <v>537886883163</v>
      </c>
      <c r="D10" s="67">
        <f t="shared" ref="D10:H10" si="0">SUM(D11:D17)</f>
        <v>22048745193</v>
      </c>
      <c r="E10" s="67">
        <f t="shared" si="0"/>
        <v>17138499320</v>
      </c>
      <c r="F10" s="67">
        <f t="shared" si="0"/>
        <v>5019267676</v>
      </c>
      <c r="G10" s="67">
        <f>SUM(G11:G17)</f>
        <v>102715766007</v>
      </c>
      <c r="H10" s="67">
        <f t="shared" si="0"/>
        <v>684809161359</v>
      </c>
    </row>
    <row r="11" spans="2:11">
      <c r="B11" s="24" t="s">
        <v>75</v>
      </c>
      <c r="C11" s="65">
        <v>501608729607</v>
      </c>
      <c r="D11" s="65">
        <v>2152457176</v>
      </c>
      <c r="E11" s="65">
        <v>0</v>
      </c>
      <c r="F11" s="65">
        <v>2640117372</v>
      </c>
      <c r="G11" s="65">
        <v>0</v>
      </c>
      <c r="H11" s="65">
        <f t="shared" ref="H11:H17" si="1">+C11+D11+E11+F11+G11</f>
        <v>506401304155</v>
      </c>
    </row>
    <row r="12" spans="2:11">
      <c r="B12" s="24" t="s">
        <v>76</v>
      </c>
      <c r="C12" s="65">
        <v>2342428120</v>
      </c>
      <c r="D12" s="65"/>
      <c r="E12" s="65">
        <v>913795946</v>
      </c>
      <c r="F12" s="65">
        <v>433878</v>
      </c>
      <c r="G12" s="65">
        <v>0</v>
      </c>
      <c r="H12" s="65">
        <f t="shared" si="1"/>
        <v>3256657944</v>
      </c>
      <c r="J12" s="119"/>
      <c r="K12" s="117"/>
    </row>
    <row r="13" spans="2:11">
      <c r="B13" s="24" t="s">
        <v>77</v>
      </c>
      <c r="C13" s="65">
        <v>21044909552</v>
      </c>
      <c r="D13" s="66">
        <v>17173431671</v>
      </c>
      <c r="E13" s="65">
        <v>13672343447</v>
      </c>
      <c r="F13" s="65">
        <v>2057358538</v>
      </c>
      <c r="G13" s="65">
        <v>96355800000</v>
      </c>
      <c r="H13" s="65">
        <f t="shared" si="1"/>
        <v>150303843208</v>
      </c>
    </row>
    <row r="14" spans="2:11">
      <c r="B14" s="24" t="s">
        <v>78</v>
      </c>
      <c r="C14" s="65">
        <v>12444105408</v>
      </c>
      <c r="D14" s="65">
        <v>815363769</v>
      </c>
      <c r="E14" s="65">
        <v>2538832180</v>
      </c>
      <c r="F14" s="65">
        <v>206786729</v>
      </c>
      <c r="G14" s="65">
        <v>4066401224</v>
      </c>
      <c r="H14" s="65">
        <f t="shared" si="1"/>
        <v>20071489310</v>
      </c>
    </row>
    <row r="15" spans="2:11">
      <c r="B15" s="24" t="s">
        <v>137</v>
      </c>
      <c r="C15" s="65">
        <v>289329120</v>
      </c>
      <c r="D15" s="66">
        <v>1128365480</v>
      </c>
      <c r="E15" s="65">
        <v>0</v>
      </c>
      <c r="F15" s="65">
        <v>60232745</v>
      </c>
      <c r="G15" s="65">
        <v>1472700000</v>
      </c>
      <c r="H15" s="65">
        <f t="shared" si="1"/>
        <v>2950627345</v>
      </c>
    </row>
    <row r="16" spans="2:11">
      <c r="B16" s="24" t="s">
        <v>79</v>
      </c>
      <c r="C16" s="65">
        <v>103718822</v>
      </c>
      <c r="D16" s="65">
        <v>1500000</v>
      </c>
      <c r="E16" s="65">
        <v>0</v>
      </c>
      <c r="F16" s="65">
        <v>43100819</v>
      </c>
      <c r="G16" s="65">
        <v>0</v>
      </c>
      <c r="H16" s="65">
        <f t="shared" si="1"/>
        <v>148319641</v>
      </c>
    </row>
    <row r="17" spans="2:9">
      <c r="B17" s="24" t="s">
        <v>80</v>
      </c>
      <c r="C17" s="65">
        <v>53662534</v>
      </c>
      <c r="D17" s="65">
        <v>777627097</v>
      </c>
      <c r="E17" s="65">
        <v>13527747</v>
      </c>
      <c r="F17" s="65">
        <v>11237595</v>
      </c>
      <c r="G17" s="65">
        <v>820864783</v>
      </c>
      <c r="H17" s="65">
        <f t="shared" si="1"/>
        <v>1676919756</v>
      </c>
    </row>
    <row r="18" spans="2:9">
      <c r="B18" s="22" t="s">
        <v>81</v>
      </c>
      <c r="C18" s="67">
        <f>SUM(C19:C21)</f>
        <v>1626309855</v>
      </c>
      <c r="D18" s="67">
        <f t="shared" ref="D18:H18" si="2">SUM(D19:D21)</f>
        <v>32543129</v>
      </c>
      <c r="E18" s="67">
        <f t="shared" si="2"/>
        <v>25648395</v>
      </c>
      <c r="F18" s="67">
        <f t="shared" si="2"/>
        <v>582273814</v>
      </c>
      <c r="G18" s="67">
        <f t="shared" si="2"/>
        <v>839500</v>
      </c>
      <c r="H18" s="67">
        <f t="shared" si="2"/>
        <v>2267614693</v>
      </c>
      <c r="I18" s="118"/>
    </row>
    <row r="19" spans="2:9">
      <c r="B19" s="24" t="s">
        <v>82</v>
      </c>
      <c r="C19" s="65">
        <v>17173902</v>
      </c>
      <c r="D19" s="65">
        <v>18000000</v>
      </c>
      <c r="E19" s="65">
        <v>15294317</v>
      </c>
      <c r="F19" s="65">
        <v>170587985</v>
      </c>
      <c r="G19" s="65">
        <v>839500</v>
      </c>
      <c r="H19" s="65">
        <f>+C19+D19+E19+F19+G19</f>
        <v>221895704</v>
      </c>
      <c r="I19" s="117"/>
    </row>
    <row r="20" spans="2:9">
      <c r="B20" s="24" t="s">
        <v>83</v>
      </c>
      <c r="C20" s="65">
        <v>1609135953</v>
      </c>
      <c r="D20" s="65">
        <v>14472000</v>
      </c>
      <c r="E20" s="65">
        <v>0</v>
      </c>
      <c r="F20" s="65">
        <v>410580029</v>
      </c>
      <c r="G20" s="65">
        <v>0</v>
      </c>
      <c r="H20" s="65">
        <f>+C20+D20+E20+F20+G20</f>
        <v>2034187982</v>
      </c>
      <c r="I20" s="117"/>
    </row>
    <row r="21" spans="2:9" ht="26.25">
      <c r="B21" s="24" t="s">
        <v>84</v>
      </c>
      <c r="C21" s="65">
        <v>0</v>
      </c>
      <c r="D21" s="65">
        <v>71129</v>
      </c>
      <c r="E21" s="65">
        <v>10354078</v>
      </c>
      <c r="F21" s="65">
        <v>1105800</v>
      </c>
      <c r="G21" s="65">
        <v>0</v>
      </c>
      <c r="H21" s="65">
        <f>+C21+D21+E21+F21+G21</f>
        <v>11531007</v>
      </c>
      <c r="I21" s="117"/>
    </row>
    <row r="22" spans="2:9">
      <c r="B22" s="80" t="s">
        <v>29</v>
      </c>
      <c r="C22" s="68">
        <f>+C18+C10</f>
        <v>539513193018</v>
      </c>
      <c r="D22" s="68">
        <f t="shared" ref="D22:H22" si="3">+D18+D10</f>
        <v>22081288322</v>
      </c>
      <c r="E22" s="68">
        <f t="shared" si="3"/>
        <v>17164147715</v>
      </c>
      <c r="F22" s="68">
        <f t="shared" si="3"/>
        <v>5601541490</v>
      </c>
      <c r="G22" s="68">
        <f>+G18+G10</f>
        <v>102716605507</v>
      </c>
      <c r="H22" s="68">
        <f t="shared" si="3"/>
        <v>687076776052</v>
      </c>
    </row>
    <row r="23" spans="2:9">
      <c r="B23" s="266" t="s">
        <v>59</v>
      </c>
      <c r="C23" s="266"/>
      <c r="D23" s="266"/>
      <c r="E23" s="266"/>
      <c r="F23" s="266"/>
      <c r="G23" s="266"/>
      <c r="H23" s="266"/>
    </row>
    <row r="24" spans="2:9">
      <c r="E24" s="117"/>
      <c r="G24" s="117"/>
    </row>
    <row r="25" spans="2:9">
      <c r="D25" s="117"/>
      <c r="E25" s="117"/>
      <c r="F25" s="117"/>
      <c r="G25" s="117"/>
    </row>
    <row r="26" spans="2:9">
      <c r="D26" s="117"/>
      <c r="E26" s="117"/>
      <c r="F26" s="117"/>
      <c r="G26" s="117"/>
      <c r="H26" s="117"/>
    </row>
    <row r="27" spans="2:9">
      <c r="C27" s="117"/>
    </row>
    <row r="30" spans="2:9">
      <c r="B30" s="117"/>
    </row>
    <row r="35" spans="2:6">
      <c r="B35" s="117"/>
    </row>
    <row r="36" spans="2:6">
      <c r="F36" s="117"/>
    </row>
    <row r="37" spans="2:6">
      <c r="D37" s="65"/>
    </row>
    <row r="38" spans="2:6">
      <c r="C38" s="65"/>
      <c r="D38" s="116"/>
    </row>
    <row r="39" spans="2:6">
      <c r="C39" s="117"/>
      <c r="D39" s="116"/>
    </row>
    <row r="48" spans="2:6">
      <c r="D48" s="96"/>
    </row>
    <row r="53" spans="5:5">
      <c r="E53" s="96"/>
    </row>
  </sheetData>
  <mergeCells count="8">
    <mergeCell ref="B8:H8"/>
    <mergeCell ref="B23:H23"/>
    <mergeCell ref="B1:H1"/>
    <mergeCell ref="B2:H2"/>
    <mergeCell ref="B3:H3"/>
    <mergeCell ref="B5:H5"/>
    <mergeCell ref="B6:H6"/>
    <mergeCell ref="B7:H7"/>
  </mergeCells>
  <pageMargins left="0.7" right="0.7" top="0.75" bottom="0.75" header="0.3" footer="0.3"/>
  <pageSetup orientation="portrait" horizontalDpi="4294967295" verticalDpi="4294967295" r:id="rId1"/>
  <ignoredErrors>
    <ignoredError sqref="H18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showGridLines="0" workbookViewId="0">
      <selection activeCell="L7" sqref="L7"/>
    </sheetView>
  </sheetViews>
  <sheetFormatPr baseColWidth="10" defaultColWidth="11.42578125" defaultRowHeight="15"/>
  <cols>
    <col min="1" max="1" width="11.42578125" style="31"/>
    <col min="2" max="2" width="62.7109375" customWidth="1"/>
    <col min="3" max="3" width="10.42578125" style="31" customWidth="1"/>
    <col min="4" max="4" width="16.28515625" style="31" customWidth="1"/>
    <col min="5" max="5" width="14.7109375" style="31" customWidth="1"/>
    <col min="6" max="6" width="10.42578125" style="31" customWidth="1"/>
    <col min="7" max="7" width="11.28515625" style="31" customWidth="1"/>
    <col min="8" max="8" width="12" customWidth="1"/>
    <col min="9" max="9" width="12" bestFit="1" customWidth="1"/>
    <col min="10" max="10" width="17.85546875" bestFit="1" customWidth="1"/>
  </cols>
  <sheetData>
    <row r="1" spans="1:11" ht="28.5" customHeight="1">
      <c r="B1" s="237" t="s">
        <v>0</v>
      </c>
      <c r="C1" s="238"/>
      <c r="D1" s="238"/>
      <c r="E1" s="238"/>
      <c r="F1" s="238"/>
      <c r="G1" s="238"/>
      <c r="H1" s="238"/>
      <c r="I1" s="41"/>
      <c r="J1" s="42"/>
    </row>
    <row r="2" spans="1:11" ht="21">
      <c r="B2" s="239" t="s">
        <v>1</v>
      </c>
      <c r="C2" s="240"/>
      <c r="D2" s="240"/>
      <c r="E2" s="240"/>
      <c r="F2" s="240"/>
      <c r="G2" s="240"/>
      <c r="H2" s="240"/>
      <c r="I2" s="43"/>
      <c r="J2" s="44"/>
    </row>
    <row r="3" spans="1:11" ht="15.75" customHeight="1">
      <c r="B3" s="246" t="s">
        <v>24</v>
      </c>
      <c r="C3" s="247"/>
      <c r="D3" s="247"/>
      <c r="E3" s="247"/>
      <c r="F3" s="247"/>
      <c r="G3" s="247"/>
      <c r="H3" s="247"/>
      <c r="I3" s="45"/>
      <c r="J3" s="46"/>
    </row>
    <row r="4" spans="1:11">
      <c r="B4" s="31"/>
      <c r="H4" s="31"/>
      <c r="I4" s="31"/>
      <c r="J4" s="31"/>
    </row>
    <row r="5" spans="1:11" ht="18.75" customHeight="1">
      <c r="B5" s="269" t="s">
        <v>196</v>
      </c>
      <c r="C5" s="269"/>
      <c r="D5" s="269"/>
      <c r="E5" s="269"/>
      <c r="F5" s="269"/>
      <c r="G5" s="269"/>
      <c r="H5" s="269"/>
      <c r="I5" s="91"/>
      <c r="J5" s="91"/>
    </row>
    <row r="6" spans="1:11" ht="18.75">
      <c r="B6" s="261" t="s">
        <v>85</v>
      </c>
      <c r="C6" s="261"/>
      <c r="D6" s="261"/>
      <c r="E6" s="261"/>
      <c r="F6" s="261"/>
      <c r="G6" s="261"/>
      <c r="H6" s="261"/>
      <c r="I6" s="86"/>
      <c r="J6" s="86"/>
    </row>
    <row r="7" spans="1:11" s="26" customFormat="1" ht="18.75">
      <c r="A7" s="31"/>
      <c r="B7" s="261" t="s">
        <v>60</v>
      </c>
      <c r="C7" s="261"/>
      <c r="D7" s="261"/>
      <c r="E7" s="261"/>
      <c r="F7" s="261"/>
      <c r="G7" s="261"/>
      <c r="H7" s="261"/>
      <c r="I7" s="86"/>
      <c r="J7" s="86"/>
    </row>
    <row r="8" spans="1:11" ht="15.75" customHeight="1">
      <c r="B8" s="260" t="s">
        <v>26</v>
      </c>
      <c r="C8" s="260"/>
      <c r="D8" s="260"/>
      <c r="E8" s="260"/>
      <c r="F8" s="260"/>
      <c r="G8" s="260"/>
      <c r="H8" s="260"/>
      <c r="I8" s="88"/>
      <c r="J8" s="88"/>
    </row>
    <row r="9" spans="1:11" ht="63.75">
      <c r="B9" s="27" t="s">
        <v>74</v>
      </c>
      <c r="C9" s="27" t="s">
        <v>27</v>
      </c>
      <c r="D9" s="27" t="s">
        <v>157</v>
      </c>
      <c r="E9" s="27" t="s">
        <v>165</v>
      </c>
      <c r="F9" s="27" t="s">
        <v>55</v>
      </c>
      <c r="G9" s="27" t="s">
        <v>28</v>
      </c>
      <c r="H9" s="27" t="s">
        <v>57</v>
      </c>
    </row>
    <row r="10" spans="1:11">
      <c r="B10" s="25" t="s">
        <v>34</v>
      </c>
      <c r="C10" s="70">
        <f t="shared" ref="C10:H10" si="0">SUM(C11:C17)</f>
        <v>439200240172.94287</v>
      </c>
      <c r="D10" s="70">
        <f t="shared" si="0"/>
        <v>42471598974.760063</v>
      </c>
      <c r="E10" s="70">
        <f t="shared" si="0"/>
        <v>10510780680.270002</v>
      </c>
      <c r="F10" s="70">
        <f t="shared" si="0"/>
        <v>8330935516</v>
      </c>
      <c r="G10" s="70">
        <f t="shared" si="0"/>
        <v>97947776263.480225</v>
      </c>
      <c r="H10" s="70">
        <f t="shared" si="0"/>
        <v>598461319607.45312</v>
      </c>
      <c r="I10" s="117"/>
    </row>
    <row r="11" spans="1:11">
      <c r="B11" s="28" t="s">
        <v>86</v>
      </c>
      <c r="C11" s="69"/>
      <c r="D11" s="69"/>
      <c r="E11" s="69"/>
      <c r="F11" s="69">
        <v>13718007</v>
      </c>
      <c r="G11" s="69">
        <v>90411691953.370224</v>
      </c>
      <c r="H11" s="69">
        <f>+C11+D11+E11+F11+G11</f>
        <v>90425409960.370224</v>
      </c>
      <c r="I11" s="117"/>
    </row>
    <row r="12" spans="1:11">
      <c r="B12" s="28" t="s">
        <v>87</v>
      </c>
      <c r="C12" s="69">
        <v>231460794852.37268</v>
      </c>
      <c r="D12" s="69">
        <v>42277042187.770073</v>
      </c>
      <c r="E12" s="69">
        <v>1391318753.3600035</v>
      </c>
      <c r="F12" s="69">
        <v>7631258813</v>
      </c>
      <c r="G12" s="69">
        <v>11929608.550000001</v>
      </c>
      <c r="H12" s="69">
        <f>+C12+D12+E12+F12+G12</f>
        <v>282772344215.05273</v>
      </c>
      <c r="I12" s="117"/>
      <c r="J12" s="119"/>
      <c r="K12" s="117"/>
    </row>
    <row r="13" spans="1:11" ht="17.25" customHeight="1">
      <c r="B13" s="28" t="s">
        <v>88</v>
      </c>
      <c r="C13" s="69">
        <v>32200647961.229996</v>
      </c>
      <c r="D13" s="69">
        <v>23409.1</v>
      </c>
      <c r="E13" s="69">
        <v>14974987</v>
      </c>
      <c r="F13" s="69">
        <v>91301983</v>
      </c>
      <c r="G13" s="69">
        <v>40014749</v>
      </c>
      <c r="H13" s="69">
        <f>+C13+D13+E13+F13+G13</f>
        <v>32346963089.329994</v>
      </c>
      <c r="I13" s="117"/>
    </row>
    <row r="14" spans="1:11">
      <c r="B14" s="28" t="s">
        <v>35</v>
      </c>
      <c r="C14" s="69">
        <v>86466966158.790039</v>
      </c>
      <c r="D14" s="69">
        <v>413696.31</v>
      </c>
      <c r="E14" s="69"/>
      <c r="F14" s="69">
        <v>104725453</v>
      </c>
      <c r="G14" s="69">
        <v>7399614787.2099991</v>
      </c>
      <c r="H14" s="69">
        <f>+C14+D14+E14+F14+G14</f>
        <v>93971720095.310028</v>
      </c>
      <c r="I14" s="117"/>
    </row>
    <row r="15" spans="1:11" s="31" customFormat="1">
      <c r="B15" s="115" t="s">
        <v>156</v>
      </c>
      <c r="C15" s="69"/>
      <c r="D15" s="69">
        <v>0</v>
      </c>
      <c r="E15" s="69"/>
      <c r="F15" s="69">
        <v>12000</v>
      </c>
      <c r="G15" s="69">
        <v>0</v>
      </c>
      <c r="H15" s="69"/>
      <c r="I15" s="117"/>
    </row>
    <row r="16" spans="1:11">
      <c r="B16" s="28" t="s">
        <v>89</v>
      </c>
      <c r="C16" s="69">
        <v>88895379378.430191</v>
      </c>
      <c r="D16" s="69">
        <v>155826384.01999995</v>
      </c>
      <c r="E16" s="69">
        <v>9104426939.8500004</v>
      </c>
      <c r="F16" s="69">
        <v>489652492</v>
      </c>
      <c r="G16" s="69">
        <v>84525165.349999949</v>
      </c>
      <c r="H16" s="69">
        <f>+C16+D16+E16+F16+G16</f>
        <v>98729810359.650208</v>
      </c>
      <c r="I16" s="117"/>
    </row>
    <row r="17" spans="2:11">
      <c r="B17" s="28" t="s">
        <v>90</v>
      </c>
      <c r="C17" s="69">
        <v>176451822.12</v>
      </c>
      <c r="D17" s="69">
        <v>38293297.560000002</v>
      </c>
      <c r="E17" s="69">
        <v>60000.06</v>
      </c>
      <c r="F17" s="69">
        <v>266768</v>
      </c>
      <c r="G17" s="69"/>
      <c r="H17" s="69">
        <f>+C17+D17+E17+F17+G17</f>
        <v>215071887.74000001</v>
      </c>
      <c r="I17" s="117"/>
    </row>
    <row r="18" spans="2:11">
      <c r="B18" s="25" t="s">
        <v>36</v>
      </c>
      <c r="C18" s="70">
        <f t="shared" ref="C18:H18" si="1">SUM(C19:C25)</f>
        <v>125418226810.29012</v>
      </c>
      <c r="D18" s="70">
        <f t="shared" si="1"/>
        <v>2636701066.0099993</v>
      </c>
      <c r="E18" s="70">
        <f t="shared" si="1"/>
        <v>77566222.160000011</v>
      </c>
      <c r="F18" s="70">
        <f t="shared" si="1"/>
        <v>2429634673</v>
      </c>
      <c r="G18" s="70">
        <f t="shared" si="1"/>
        <v>13107018800.940029</v>
      </c>
      <c r="H18" s="70">
        <f t="shared" si="1"/>
        <v>143669147572.40015</v>
      </c>
      <c r="I18" s="117"/>
    </row>
    <row r="19" spans="2:11">
      <c r="B19" s="28" t="s">
        <v>91</v>
      </c>
      <c r="C19" s="69">
        <v>27159492415.970036</v>
      </c>
      <c r="D19" s="69">
        <v>1676349997.0599997</v>
      </c>
      <c r="E19" s="69">
        <v>0</v>
      </c>
      <c r="F19" s="69">
        <v>1760625923</v>
      </c>
      <c r="G19" s="69">
        <v>9449505866.4100285</v>
      </c>
      <c r="H19" s="69">
        <f t="shared" ref="H19:H25" si="2">+C19+D19+E19+F19+G19</f>
        <v>40045974202.440063</v>
      </c>
      <c r="I19" s="117"/>
    </row>
    <row r="20" spans="2:11">
      <c r="B20" s="28" t="s">
        <v>92</v>
      </c>
      <c r="C20" s="69">
        <v>34044538802.180084</v>
      </c>
      <c r="D20" s="69">
        <v>885991914.62999928</v>
      </c>
      <c r="E20" s="69">
        <v>54944617.980000012</v>
      </c>
      <c r="F20" s="69">
        <v>637151327</v>
      </c>
      <c r="G20" s="69">
        <v>2575333111.7799993</v>
      </c>
      <c r="H20" s="69">
        <f t="shared" si="2"/>
        <v>38197959773.570084</v>
      </c>
      <c r="I20" s="117"/>
    </row>
    <row r="21" spans="2:11">
      <c r="B21" s="28" t="s">
        <v>93</v>
      </c>
      <c r="C21" s="69">
        <v>9661188.1099999994</v>
      </c>
      <c r="D21" s="69">
        <v>57186883.729999997</v>
      </c>
      <c r="E21" s="69">
        <v>0</v>
      </c>
      <c r="F21" s="69">
        <v>175903</v>
      </c>
      <c r="G21" s="69">
        <v>2830650</v>
      </c>
      <c r="H21" s="69">
        <f t="shared" si="2"/>
        <v>69854624.840000004</v>
      </c>
      <c r="I21" s="117"/>
    </row>
    <row r="22" spans="2:11">
      <c r="B22" s="28" t="s">
        <v>94</v>
      </c>
      <c r="C22" s="69">
        <v>3163611661.7900023</v>
      </c>
      <c r="D22" s="69">
        <v>17172270.59</v>
      </c>
      <c r="E22" s="69">
        <v>22621604.180000003</v>
      </c>
      <c r="F22" s="69">
        <v>19488898</v>
      </c>
      <c r="G22" s="69">
        <v>361572948.54000002</v>
      </c>
      <c r="H22" s="69">
        <f t="shared" si="2"/>
        <v>3584467383.1000023</v>
      </c>
      <c r="I22" s="117"/>
      <c r="J22" s="119"/>
      <c r="K22" s="117"/>
    </row>
    <row r="23" spans="2:11">
      <c r="B23" s="28" t="s">
        <v>95</v>
      </c>
      <c r="C23" s="69">
        <v>61040922742.239998</v>
      </c>
      <c r="D23" s="69">
        <v>0</v>
      </c>
      <c r="E23" s="69">
        <v>0</v>
      </c>
      <c r="F23" s="69">
        <v>10966650</v>
      </c>
      <c r="G23" s="69">
        <v>0</v>
      </c>
      <c r="H23" s="69">
        <f t="shared" si="2"/>
        <v>61051889392.239998</v>
      </c>
      <c r="I23" s="117"/>
    </row>
    <row r="24" spans="2:11">
      <c r="B24" s="29" t="s">
        <v>96</v>
      </c>
      <c r="C24" s="69"/>
      <c r="D24" s="69"/>
      <c r="E24" s="69"/>
      <c r="F24" s="69">
        <v>1225972</v>
      </c>
      <c r="G24" s="69">
        <v>717776224.21000004</v>
      </c>
      <c r="H24" s="69">
        <f t="shared" si="2"/>
        <v>719002196.21000004</v>
      </c>
      <c r="I24" s="117"/>
    </row>
    <row r="25" spans="2:11">
      <c r="B25" s="28" t="s">
        <v>97</v>
      </c>
      <c r="C25" s="69"/>
      <c r="D25" s="69"/>
      <c r="E25" s="69"/>
      <c r="F25" s="69"/>
      <c r="G25" s="69"/>
      <c r="H25" s="69">
        <f t="shared" si="2"/>
        <v>0</v>
      </c>
      <c r="I25" s="117"/>
    </row>
    <row r="26" spans="2:11">
      <c r="B26" s="30" t="s">
        <v>98</v>
      </c>
      <c r="C26" s="71">
        <f t="shared" ref="C26:H26" si="3">+C18+C10</f>
        <v>564618466983.23303</v>
      </c>
      <c r="D26" s="71">
        <f t="shared" si="3"/>
        <v>45108300040.770065</v>
      </c>
      <c r="E26" s="71">
        <f t="shared" si="3"/>
        <v>10588346902.430002</v>
      </c>
      <c r="F26" s="71">
        <f t="shared" si="3"/>
        <v>10760570189</v>
      </c>
      <c r="G26" s="71">
        <f t="shared" si="3"/>
        <v>111054795064.42026</v>
      </c>
      <c r="H26" s="71">
        <f t="shared" si="3"/>
        <v>742130467179.85327</v>
      </c>
    </row>
    <row r="27" spans="2:11">
      <c r="B27" s="266" t="s">
        <v>59</v>
      </c>
      <c r="C27" s="266"/>
      <c r="D27" s="266"/>
      <c r="E27" s="266"/>
      <c r="F27" s="266"/>
      <c r="G27" s="266"/>
      <c r="H27" s="266"/>
    </row>
    <row r="29" spans="2:11">
      <c r="C29" s="117"/>
      <c r="D29" s="117"/>
      <c r="E29" s="117"/>
      <c r="F29" s="117"/>
      <c r="G29" s="117"/>
    </row>
    <row r="30" spans="2:11">
      <c r="E30" s="117"/>
      <c r="F30" s="117"/>
      <c r="I30" s="116"/>
    </row>
    <row r="31" spans="2:11">
      <c r="B31" s="117"/>
      <c r="C31" s="117"/>
      <c r="D31" s="117"/>
      <c r="E31" s="117"/>
      <c r="F31" s="117"/>
    </row>
    <row r="32" spans="2:11">
      <c r="C32" s="117"/>
      <c r="D32" s="117"/>
      <c r="E32" s="117"/>
      <c r="F32" s="117"/>
      <c r="H32" s="148"/>
    </row>
    <row r="33" spans="2:8">
      <c r="C33" s="117"/>
      <c r="D33" s="117"/>
      <c r="E33" s="117"/>
      <c r="F33" s="117"/>
      <c r="H33" s="31"/>
    </row>
    <row r="34" spans="2:8">
      <c r="B34" s="117"/>
    </row>
    <row r="40" spans="2:8">
      <c r="B40" s="117"/>
    </row>
    <row r="41" spans="2:8">
      <c r="B41" s="117"/>
      <c r="C41" s="117"/>
    </row>
    <row r="42" spans="2:8">
      <c r="B42" s="120"/>
      <c r="C42" s="117"/>
    </row>
    <row r="43" spans="2:8">
      <c r="C43" s="117"/>
    </row>
    <row r="44" spans="2:8">
      <c r="C44" s="117"/>
    </row>
  </sheetData>
  <mergeCells count="8">
    <mergeCell ref="B27:H27"/>
    <mergeCell ref="B1:H1"/>
    <mergeCell ref="B2:H2"/>
    <mergeCell ref="B3:H3"/>
    <mergeCell ref="B5:H5"/>
    <mergeCell ref="B6:H6"/>
    <mergeCell ref="B7:H7"/>
    <mergeCell ref="B8:H8"/>
  </mergeCells>
  <pageMargins left="0.7" right="0.7" top="0.75" bottom="0.75" header="0.3" footer="0.3"/>
  <pageSetup orientation="portrait" horizontalDpi="4294967295" verticalDpi="4294967295" r:id="rId1"/>
  <ignoredErrors>
    <ignoredError sqref="H18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2"/>
  <sheetViews>
    <sheetView showGridLines="0" workbookViewId="0">
      <selection activeCell="M29" sqref="M29"/>
    </sheetView>
  </sheetViews>
  <sheetFormatPr baseColWidth="10" defaultColWidth="11.42578125" defaultRowHeight="15"/>
  <cols>
    <col min="1" max="1" width="11.42578125" style="31" customWidth="1"/>
    <col min="2" max="2" width="63.28515625" style="31" customWidth="1"/>
    <col min="3" max="3" width="12.140625" style="31" customWidth="1"/>
    <col min="4" max="4" width="16.7109375" style="31" customWidth="1"/>
    <col min="5" max="5" width="11.5703125" style="31" customWidth="1"/>
    <col min="6" max="6" width="11.7109375" style="31" customWidth="1"/>
    <col min="7" max="7" width="12.85546875" style="31" customWidth="1"/>
    <col min="8" max="8" width="12" style="31" customWidth="1"/>
    <col min="9" max="9" width="12" style="31" bestFit="1" customWidth="1"/>
    <col min="10" max="10" width="17.85546875" style="31" bestFit="1" customWidth="1"/>
    <col min="11" max="16384" width="11.42578125" style="31"/>
  </cols>
  <sheetData>
    <row r="1" spans="2:11" ht="28.5" customHeight="1">
      <c r="B1" s="237" t="s">
        <v>0</v>
      </c>
      <c r="C1" s="238"/>
      <c r="D1" s="238"/>
      <c r="E1" s="238"/>
      <c r="F1" s="238"/>
      <c r="G1" s="238"/>
      <c r="H1" s="238"/>
      <c r="I1" s="41"/>
      <c r="J1" s="42"/>
    </row>
    <row r="2" spans="2:11" ht="21">
      <c r="B2" s="239" t="s">
        <v>1</v>
      </c>
      <c r="C2" s="240"/>
      <c r="D2" s="240"/>
      <c r="E2" s="240"/>
      <c r="F2" s="240"/>
      <c r="G2" s="240"/>
      <c r="H2" s="240"/>
      <c r="I2" s="43"/>
      <c r="J2" s="44"/>
    </row>
    <row r="3" spans="2:11" ht="15.75" customHeight="1">
      <c r="B3" s="246" t="s">
        <v>24</v>
      </c>
      <c r="C3" s="247"/>
      <c r="D3" s="247"/>
      <c r="E3" s="247"/>
      <c r="F3" s="247"/>
      <c r="G3" s="247"/>
      <c r="H3" s="247"/>
      <c r="I3" s="45"/>
      <c r="J3" s="46"/>
    </row>
    <row r="5" spans="2:11" ht="18.75" customHeight="1">
      <c r="B5" s="269" t="s">
        <v>197</v>
      </c>
      <c r="C5" s="269"/>
      <c r="D5" s="269"/>
      <c r="E5" s="269"/>
      <c r="F5" s="269"/>
      <c r="G5" s="269"/>
      <c r="H5" s="269"/>
      <c r="I5" s="91"/>
      <c r="J5" s="91"/>
    </row>
    <row r="6" spans="2:11" ht="18.75">
      <c r="B6" s="261" t="s">
        <v>85</v>
      </c>
      <c r="C6" s="261"/>
      <c r="D6" s="261"/>
      <c r="E6" s="261"/>
      <c r="F6" s="261"/>
      <c r="G6" s="261"/>
      <c r="H6" s="261"/>
      <c r="I6" s="86"/>
      <c r="J6" s="86"/>
    </row>
    <row r="7" spans="2:11" ht="18.75">
      <c r="B7" s="261" t="s">
        <v>60</v>
      </c>
      <c r="C7" s="261"/>
      <c r="D7" s="261"/>
      <c r="E7" s="261"/>
      <c r="F7" s="261"/>
      <c r="G7" s="261"/>
      <c r="H7" s="261"/>
      <c r="I7" s="86"/>
      <c r="J7" s="86"/>
    </row>
    <row r="8" spans="2:11" ht="15.75" customHeight="1">
      <c r="B8" s="260" t="s">
        <v>26</v>
      </c>
      <c r="C8" s="260"/>
      <c r="D8" s="260"/>
      <c r="E8" s="260"/>
      <c r="F8" s="260"/>
      <c r="G8" s="260"/>
      <c r="H8" s="260"/>
      <c r="I8" s="88"/>
      <c r="J8" s="88"/>
    </row>
    <row r="9" spans="2:11" ht="51">
      <c r="B9" s="27" t="s">
        <v>74</v>
      </c>
      <c r="C9" s="27" t="s">
        <v>27</v>
      </c>
      <c r="D9" s="27" t="s">
        <v>157</v>
      </c>
      <c r="E9" s="27" t="s">
        <v>165</v>
      </c>
      <c r="F9" s="27" t="s">
        <v>55</v>
      </c>
      <c r="G9" s="27" t="s">
        <v>28</v>
      </c>
      <c r="H9" s="27" t="s">
        <v>57</v>
      </c>
    </row>
    <row r="10" spans="2:11">
      <c r="B10" s="25" t="s">
        <v>34</v>
      </c>
      <c r="C10" s="70">
        <v>425408941582</v>
      </c>
      <c r="D10" s="70">
        <v>68604727393</v>
      </c>
      <c r="E10" s="70">
        <v>25629040024</v>
      </c>
      <c r="F10" s="70">
        <v>11392711507</v>
      </c>
      <c r="G10" s="70">
        <v>35218402148</v>
      </c>
      <c r="H10" s="70">
        <f>SUM(H11:H17)</f>
        <v>643151932445</v>
      </c>
      <c r="I10" s="117"/>
    </row>
    <row r="11" spans="2:11">
      <c r="B11" s="28" t="s">
        <v>86</v>
      </c>
      <c r="C11" s="69">
        <v>0</v>
      </c>
      <c r="D11" s="69">
        <v>0</v>
      </c>
      <c r="E11" s="69">
        <v>0</v>
      </c>
      <c r="F11" s="69">
        <v>27181176</v>
      </c>
      <c r="G11" s="69">
        <v>105828900000</v>
      </c>
      <c r="H11" s="69">
        <f>+C11+D11+E11+F11+G11</f>
        <v>105856081176</v>
      </c>
      <c r="I11" s="117"/>
    </row>
    <row r="12" spans="2:11">
      <c r="B12" s="28" t="s">
        <v>87</v>
      </c>
      <c r="C12" s="69">
        <v>233267142405</v>
      </c>
      <c r="D12" s="69">
        <v>66001984916</v>
      </c>
      <c r="E12" s="69">
        <v>24518076764</v>
      </c>
      <c r="F12" s="69">
        <v>10401504073</v>
      </c>
      <c r="G12" s="69">
        <v>6000000</v>
      </c>
      <c r="H12" s="69">
        <f>+C12+D12+E12+F12+G12</f>
        <v>334194708158</v>
      </c>
      <c r="I12" s="117"/>
      <c r="J12" s="119"/>
      <c r="K12" s="117"/>
    </row>
    <row r="13" spans="2:11" ht="17.25" customHeight="1">
      <c r="B13" s="28" t="s">
        <v>88</v>
      </c>
      <c r="C13" s="69">
        <v>31695722720</v>
      </c>
      <c r="D13" s="69">
        <v>1065747231</v>
      </c>
      <c r="E13" s="69">
        <v>748300000</v>
      </c>
      <c r="F13" s="69">
        <v>94493483</v>
      </c>
      <c r="G13" s="69">
        <v>67729849</v>
      </c>
      <c r="H13" s="69">
        <f>+C13+D13+E13+F13+G13</f>
        <v>33671993283</v>
      </c>
      <c r="I13" s="117"/>
    </row>
    <row r="14" spans="2:11">
      <c r="B14" s="28" t="s">
        <v>35</v>
      </c>
      <c r="C14" s="69">
        <v>114865424715</v>
      </c>
      <c r="D14" s="69">
        <v>20628362</v>
      </c>
      <c r="E14" s="69">
        <v>0</v>
      </c>
      <c r="F14" s="69">
        <v>174864240</v>
      </c>
      <c r="G14" s="69">
        <v>1766824106</v>
      </c>
      <c r="H14" s="69">
        <f>+C14+D14+E14+F14+G14</f>
        <v>116827741423</v>
      </c>
      <c r="I14" s="117"/>
    </row>
    <row r="15" spans="2:11">
      <c r="B15" s="115" t="s">
        <v>156</v>
      </c>
      <c r="C15" s="69"/>
      <c r="D15" s="69"/>
      <c r="E15" s="69"/>
      <c r="F15" s="69"/>
      <c r="G15" s="69"/>
      <c r="H15" s="69"/>
      <c r="I15" s="117"/>
    </row>
    <row r="16" spans="2:11">
      <c r="B16" s="28" t="s">
        <v>89</v>
      </c>
      <c r="C16" s="69">
        <v>45552541479</v>
      </c>
      <c r="D16" s="69">
        <v>1364363685</v>
      </c>
      <c r="E16" s="69">
        <v>361526760</v>
      </c>
      <c r="F16" s="69">
        <v>694612405</v>
      </c>
      <c r="G16" s="69">
        <v>4447057984</v>
      </c>
      <c r="H16" s="69">
        <f>+C16+D16+E16+F16+G16</f>
        <v>52420102313</v>
      </c>
      <c r="I16" s="117"/>
    </row>
    <row r="17" spans="2:11">
      <c r="B17" s="28" t="s">
        <v>90</v>
      </c>
      <c r="C17" s="69">
        <v>28110263</v>
      </c>
      <c r="D17" s="69">
        <v>152003199</v>
      </c>
      <c r="E17" s="69">
        <v>1136500</v>
      </c>
      <c r="F17" s="69">
        <v>56130</v>
      </c>
      <c r="G17" s="69">
        <v>0</v>
      </c>
      <c r="H17" s="69">
        <f>+C17+D17+E17+F17+G17</f>
        <v>181306092</v>
      </c>
      <c r="I17" s="117"/>
    </row>
    <row r="18" spans="2:11">
      <c r="B18" s="25" t="s">
        <v>36</v>
      </c>
      <c r="C18" s="70">
        <v>67412953193</v>
      </c>
      <c r="D18" s="70">
        <v>9936108934</v>
      </c>
      <c r="E18" s="70">
        <v>4733790109</v>
      </c>
      <c r="F18" s="70">
        <v>6300932506</v>
      </c>
      <c r="G18" s="70">
        <v>37796752119</v>
      </c>
      <c r="H18" s="70">
        <f>SUM(H19:H25)</f>
        <v>126180536861</v>
      </c>
      <c r="I18" s="117"/>
    </row>
    <row r="19" spans="2:11">
      <c r="B19" s="28" t="s">
        <v>91</v>
      </c>
      <c r="C19" s="69">
        <v>22161666871</v>
      </c>
      <c r="D19" s="69">
        <v>3260868221</v>
      </c>
      <c r="E19" s="69">
        <v>1187996</v>
      </c>
      <c r="F19" s="69">
        <v>4791042729</v>
      </c>
      <c r="G19" s="69">
        <v>15028347638</v>
      </c>
      <c r="H19" s="69">
        <f t="shared" ref="H19:H25" si="0">+C19+D19+E19+F19+G19</f>
        <v>45243113455</v>
      </c>
      <c r="I19" s="117"/>
    </row>
    <row r="20" spans="2:11">
      <c r="B20" s="28" t="s">
        <v>92</v>
      </c>
      <c r="C20" s="69">
        <v>39182226555</v>
      </c>
      <c r="D20" s="69">
        <v>5736277661</v>
      </c>
      <c r="E20" s="69">
        <v>906364558</v>
      </c>
      <c r="F20" s="69">
        <v>1396189375</v>
      </c>
      <c r="G20" s="69">
        <v>7141192493</v>
      </c>
      <c r="H20" s="69">
        <f t="shared" si="0"/>
        <v>54362250642</v>
      </c>
      <c r="I20" s="117"/>
    </row>
    <row r="21" spans="2:11">
      <c r="B21" s="28" t="s">
        <v>93</v>
      </c>
      <c r="C21" s="69">
        <v>17713305</v>
      </c>
      <c r="D21" s="69">
        <v>20080636</v>
      </c>
      <c r="E21" s="69">
        <v>275000</v>
      </c>
      <c r="F21" s="69">
        <v>1600000</v>
      </c>
      <c r="G21" s="69">
        <v>3500000</v>
      </c>
      <c r="H21" s="69">
        <f t="shared" si="0"/>
        <v>43168941</v>
      </c>
      <c r="I21" s="117"/>
    </row>
    <row r="22" spans="2:11">
      <c r="B22" s="28" t="s">
        <v>94</v>
      </c>
      <c r="C22" s="69">
        <v>1165575570</v>
      </c>
      <c r="D22" s="69">
        <v>560729071</v>
      </c>
      <c r="E22" s="69">
        <v>17687649</v>
      </c>
      <c r="F22" s="69">
        <v>77265919</v>
      </c>
      <c r="G22" s="69">
        <v>192531751</v>
      </c>
      <c r="H22" s="69">
        <f t="shared" si="0"/>
        <v>2013789960</v>
      </c>
      <c r="I22" s="117"/>
      <c r="J22" s="119"/>
      <c r="K22" s="117"/>
    </row>
    <row r="23" spans="2:11">
      <c r="B23" s="28" t="s">
        <v>95</v>
      </c>
      <c r="C23" s="69">
        <v>3439486617</v>
      </c>
      <c r="D23" s="69">
        <v>244557206</v>
      </c>
      <c r="E23" s="69">
        <v>592500</v>
      </c>
      <c r="F23" s="69">
        <v>26424150</v>
      </c>
      <c r="G23" s="69">
        <v>0</v>
      </c>
      <c r="H23" s="69">
        <f t="shared" si="0"/>
        <v>3711060473</v>
      </c>
      <c r="I23" s="117"/>
    </row>
    <row r="24" spans="2:11">
      <c r="B24" s="29" t="s">
        <v>96</v>
      </c>
      <c r="C24" s="69">
        <v>0</v>
      </c>
      <c r="D24" s="69">
        <v>112660318</v>
      </c>
      <c r="E24" s="69">
        <v>3807682406</v>
      </c>
      <c r="F24" s="69">
        <v>8410333</v>
      </c>
      <c r="G24" s="69">
        <v>15431180237</v>
      </c>
      <c r="H24" s="69">
        <f t="shared" si="0"/>
        <v>19359933294</v>
      </c>
      <c r="I24" s="117"/>
    </row>
    <row r="25" spans="2:11">
      <c r="B25" s="28" t="s">
        <v>97</v>
      </c>
      <c r="C25" s="69">
        <v>1446284275</v>
      </c>
      <c r="D25" s="69">
        <v>935821</v>
      </c>
      <c r="E25" s="69">
        <v>0</v>
      </c>
      <c r="F25" s="69">
        <v>0</v>
      </c>
      <c r="G25" s="69">
        <v>0</v>
      </c>
      <c r="H25" s="69">
        <f t="shared" si="0"/>
        <v>1447220096</v>
      </c>
      <c r="I25" s="117"/>
    </row>
    <row r="26" spans="2:11">
      <c r="B26" s="30" t="s">
        <v>98</v>
      </c>
      <c r="C26" s="71">
        <v>492821894775</v>
      </c>
      <c r="D26" s="71">
        <v>78540836327</v>
      </c>
      <c r="E26" s="71">
        <v>30362830133</v>
      </c>
      <c r="F26" s="71">
        <v>17693644013</v>
      </c>
      <c r="G26" s="71">
        <f>+G18+G10</f>
        <v>73015154267</v>
      </c>
      <c r="H26" s="71">
        <f>+H18+H10</f>
        <v>769332469306</v>
      </c>
    </row>
    <row r="27" spans="2:11" ht="15" customHeight="1">
      <c r="B27" s="266" t="s">
        <v>59</v>
      </c>
      <c r="C27" s="266"/>
      <c r="D27" s="266"/>
      <c r="E27" s="266"/>
      <c r="F27" s="266"/>
      <c r="G27" s="266"/>
      <c r="H27" s="266"/>
    </row>
    <row r="29" spans="2:11">
      <c r="D29" s="117"/>
      <c r="E29" s="117"/>
      <c r="F29" s="117"/>
      <c r="G29" s="117"/>
      <c r="H29" s="117"/>
    </row>
    <row r="30" spans="2:11">
      <c r="I30" s="117"/>
    </row>
    <row r="31" spans="2:11">
      <c r="B31" s="117"/>
    </row>
    <row r="34" spans="2:7">
      <c r="B34" s="117"/>
      <c r="C34" s="69"/>
      <c r="E34" s="117"/>
      <c r="F34" s="117"/>
    </row>
    <row r="35" spans="2:7">
      <c r="E35" s="117"/>
      <c r="G35" s="117"/>
    </row>
    <row r="36" spans="2:7">
      <c r="F36" s="117"/>
    </row>
    <row r="37" spans="2:7">
      <c r="G37" s="117"/>
    </row>
    <row r="38" spans="2:7">
      <c r="G38" s="117"/>
    </row>
    <row r="40" spans="2:7">
      <c r="B40" s="117"/>
      <c r="C40" s="69"/>
    </row>
    <row r="41" spans="2:7">
      <c r="B41" s="117"/>
      <c r="C41" s="69"/>
    </row>
    <row r="42" spans="2:7">
      <c r="B42" s="120"/>
    </row>
  </sheetData>
  <mergeCells count="8">
    <mergeCell ref="B8:H8"/>
    <mergeCell ref="B27:H27"/>
    <mergeCell ref="B1:H1"/>
    <mergeCell ref="B2:H2"/>
    <mergeCell ref="B3:H3"/>
    <mergeCell ref="B5:H5"/>
    <mergeCell ref="B6:H6"/>
    <mergeCell ref="B7:H7"/>
  </mergeCells>
  <pageMargins left="0.7" right="0.7" top="0.75" bottom="0.75" header="0.3" footer="0.3"/>
  <pageSetup orientation="portrait" horizontalDpi="4294967295" verticalDpi="4294967295" r:id="rId1"/>
  <ignoredErrors>
    <ignoredError sqref="H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1. Panorama Macroeconómico </vt:lpstr>
      <vt:lpstr>2. Cobertura Institucional</vt:lpstr>
      <vt:lpstr>3.CAIF Presp. Agregado</vt:lpstr>
      <vt:lpstr>4A Matriz Trans. Cons. Eje</vt:lpstr>
      <vt:lpstr>4B Matriz Trans. Cons Form</vt:lpstr>
      <vt:lpstr>6A Consolidado Ingresos Ejec.</vt:lpstr>
      <vt:lpstr>7B Consolidado Ingresos Form. </vt:lpstr>
      <vt:lpstr>8A Presup. Cons. Gastos Ejec.</vt:lpstr>
      <vt:lpstr>9B Presup. Cons. Gastos Form.</vt:lpstr>
      <vt:lpstr>10A CAIF Consolidada Ejec.</vt:lpstr>
      <vt:lpstr>11B CAIF Consolidada Form.</vt:lpstr>
      <vt:lpstr>12A Pres. Cons. Funcional Ejec.</vt:lpstr>
      <vt:lpstr>13B Pres. Cons. Funcional Form </vt:lpstr>
      <vt:lpstr>14 demanda agregada</vt:lpstr>
      <vt:lpstr>15 Remuneraciones</vt:lpstr>
      <vt:lpstr>16 Sueldos Promedio</vt:lpstr>
      <vt:lpstr>17 Proyectos de Inversión</vt:lpstr>
      <vt:lpstr>Anexo 1</vt:lpstr>
      <vt:lpstr>Anexo 2</vt:lpstr>
      <vt:lpstr>Anexo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A. Castillo Cabral</dc:creator>
  <cp:lastModifiedBy>Katherine M. Peguero Fermín</cp:lastModifiedBy>
  <cp:lastPrinted>2018-12-19T13:09:06Z</cp:lastPrinted>
  <dcterms:created xsi:type="dcterms:W3CDTF">2017-04-28T18:30:36Z</dcterms:created>
  <dcterms:modified xsi:type="dcterms:W3CDTF">2019-08-14T12:41:17Z</dcterms:modified>
</cp:coreProperties>
</file>