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Mayo/"/>
    </mc:Choice>
  </mc:AlternateContent>
  <xr:revisionPtr revIDLastSave="71" documentId="11_F60D9F28C36355AFE972F4E8F884EBB08D02BC52" xr6:coauthVersionLast="47" xr6:coauthVersionMax="47" xr10:uidLastSave="{7485DE1C-A51E-4862-A4AF-55D661318EA1}"/>
  <bookViews>
    <workbookView xWindow="-108" yWindow="-108" windowWidth="23256" windowHeight="12456" xr2:uid="{00000000-000D-0000-FFFF-FFFF00000000}"/>
  </bookViews>
  <sheets>
    <sheet name="Gráfico 1 " sheetId="10" r:id="rId1"/>
    <sheet name="Tabla 1 " sheetId="2" r:id="rId2"/>
    <sheet name="Ilustración 1" sheetId="3" r:id="rId3"/>
    <sheet name="Tabla 2 " sheetId="4" r:id="rId4"/>
    <sheet name="Mapa 1" sheetId="12" r:id="rId5"/>
    <sheet name="Ilustración 2" sheetId="5" r:id="rId6"/>
    <sheet name="Tabla 3" sheetId="6" r:id="rId7"/>
    <sheet name="Gráfico 2" sheetId="11" r:id="rId8"/>
    <sheet name="Anexo 1" sheetId="7" r:id="rId9"/>
    <sheet name="Anexo 2 " sheetId="8" r:id="rId10"/>
    <sheet name="Anexo 3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0" localSheetId="8">#REF!</definedName>
    <definedName name="\0" localSheetId="9">#REF!</definedName>
    <definedName name="\0" localSheetId="10">#REF!</definedName>
    <definedName name="\0" localSheetId="0">#REF!</definedName>
    <definedName name="\0" localSheetId="7">#REF!</definedName>
    <definedName name="\0" localSheetId="5">#REF!</definedName>
    <definedName name="\0" localSheetId="1">#REF!</definedName>
    <definedName name="\0" localSheetId="3">#REF!</definedName>
    <definedName name="\0">#REF!</definedName>
    <definedName name="\A" localSheetId="9">#REF!</definedName>
    <definedName name="\A" localSheetId="10">#REF!</definedName>
    <definedName name="\A" localSheetId="0">#REF!</definedName>
    <definedName name="\A" localSheetId="7">#REF!</definedName>
    <definedName name="\A" localSheetId="5">#REF!</definedName>
    <definedName name="\A" localSheetId="1">#REF!</definedName>
    <definedName name="\A" localSheetId="3">#REF!</definedName>
    <definedName name="\A">#REF!</definedName>
    <definedName name="\B" localSheetId="9">#REF!</definedName>
    <definedName name="\B" localSheetId="10">#REF!</definedName>
    <definedName name="\B" localSheetId="7">#REF!</definedName>
    <definedName name="\B" localSheetId="5">#REF!</definedName>
    <definedName name="\B" localSheetId="1">#REF!</definedName>
    <definedName name="\B" localSheetId="3">#REF!</definedName>
    <definedName name="\B">#REF!</definedName>
    <definedName name="\C" localSheetId="9">#REF!</definedName>
    <definedName name="\C" localSheetId="10">#REF!</definedName>
    <definedName name="\C" localSheetId="7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D" localSheetId="9">#REF!</definedName>
    <definedName name="\D" localSheetId="10">#REF!</definedName>
    <definedName name="\D" localSheetId="7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7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7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7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H" localSheetId="9">#REF!</definedName>
    <definedName name="\H" localSheetId="10">#REF!</definedName>
    <definedName name="\H" localSheetId="7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7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7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7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L" localSheetId="9">#REF!</definedName>
    <definedName name="\L" localSheetId="10">#REF!</definedName>
    <definedName name="\L" localSheetId="7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7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7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7">#REF!</definedName>
    <definedName name="\Ñ" localSheetId="1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7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7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7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7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7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7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7">#REF!</definedName>
    <definedName name="\T1" localSheetId="1">#REF!</definedName>
    <definedName name="\T1" localSheetId="3">#REF!</definedName>
    <definedName name="\T1" localSheetId="6">#REF!</definedName>
    <definedName name="\T1">#REF!</definedName>
    <definedName name="\T2" localSheetId="10">[1]BOP!#REF!</definedName>
    <definedName name="\T2" localSheetId="0">[1]BOP!#REF!</definedName>
    <definedName name="\T2" localSheetId="7">[1]BOP!#REF!</definedName>
    <definedName name="\T2" localSheetId="5">[1]BOP!#REF!</definedName>
    <definedName name="\T2" localSheetId="3">[1]BOP!#REF!</definedName>
    <definedName name="\T2" localSheetId="6">[1]BOP!#REF!</definedName>
    <definedName name="\T2">[1]BOP!#REF!</definedName>
    <definedName name="\U" localSheetId="8">#REF!</definedName>
    <definedName name="\U" localSheetId="9">#REF!</definedName>
    <definedName name="\U" localSheetId="10">#REF!</definedName>
    <definedName name="\U" localSheetId="0">#REF!</definedName>
    <definedName name="\U" localSheetId="7">#REF!</definedName>
    <definedName name="\U" localSheetId="5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7">#REF!</definedName>
    <definedName name="\V" localSheetId="5">#REF!</definedName>
    <definedName name="\V" localSheetId="1">#REF!</definedName>
    <definedName name="\V" localSheetId="3">#REF!</definedName>
    <definedName name="\V">#REF!</definedName>
    <definedName name="\W" localSheetId="9">#REF!</definedName>
    <definedName name="\W" localSheetId="10">#REF!</definedName>
    <definedName name="\W" localSheetId="7">#REF!</definedName>
    <definedName name="\W" localSheetId="5">#REF!</definedName>
    <definedName name="\W" localSheetId="1">#REF!</definedName>
    <definedName name="\W" localSheetId="3">#REF!</definedName>
    <definedName name="\W">#REF!</definedName>
    <definedName name="\X" localSheetId="9">#REF!</definedName>
    <definedName name="\X" localSheetId="10">#REF!</definedName>
    <definedName name="\X" localSheetId="7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7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7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0">#REF!</definedName>
    <definedName name="_______FAL4" localSheetId="7">#REF!</definedName>
    <definedName name="_______FAL4" localSheetId="5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7">#REF!</definedName>
    <definedName name="_______FAL6" localSheetId="5">#REF!</definedName>
    <definedName name="_______FAL6" localSheetId="1">#REF!</definedName>
    <definedName name="_______FAL6" localSheetId="3">#REF!</definedName>
    <definedName name="_______FAL6">#REF!</definedName>
    <definedName name="_______FAL7" localSheetId="9">#REF!</definedName>
    <definedName name="_______FAL7" localSheetId="10">#REF!</definedName>
    <definedName name="_______FAL7" localSheetId="7">#REF!</definedName>
    <definedName name="_______FAL7" localSheetId="5">#REF!</definedName>
    <definedName name="_______FAL7" localSheetId="1">#REF!</definedName>
    <definedName name="_______FAL7" localSheetId="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0">#REF!</definedName>
    <definedName name="______AUS1" localSheetId="7">#REF!</definedName>
    <definedName name="______AUS1" localSheetId="5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7">#REF!</definedName>
    <definedName name="______DEG1" localSheetId="5">#REF!</definedName>
    <definedName name="______DEG1" localSheetId="1">#REF!</definedName>
    <definedName name="______DEG1" localSheetId="3">#REF!</definedName>
    <definedName name="______DEG1">#REF!</definedName>
    <definedName name="______DKR1" localSheetId="9">#REF!</definedName>
    <definedName name="______DKR1" localSheetId="10">#REF!</definedName>
    <definedName name="______DKR1" localSheetId="7">#REF!</definedName>
    <definedName name="______DKR1" localSheetId="5">#REF!</definedName>
    <definedName name="______DKR1" localSheetId="1">#REF!</definedName>
    <definedName name="______DKR1" localSheetId="3">#REF!</definedName>
    <definedName name="______DKR1">#REF!</definedName>
    <definedName name="______ECU1" localSheetId="9">#REF!</definedName>
    <definedName name="______ECU1" localSheetId="10">#REF!</definedName>
    <definedName name="______ECU1" localSheetId="7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7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7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7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7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7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7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7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7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7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7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7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0">#REF!</definedName>
    <definedName name="______MEX1" localSheetId="7">#REF!</definedName>
    <definedName name="______MEX1" localSheetId="5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7">#REF!</definedName>
    <definedName name="______PTA1" localSheetId="5">#REF!</definedName>
    <definedName name="______PTA1" localSheetId="1">#REF!</definedName>
    <definedName name="______PTA1" localSheetId="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0">#REF!</definedName>
    <definedName name="______SAR1" localSheetId="7">#REF!</definedName>
    <definedName name="______SAR1" localSheetId="5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0" hidden="1">{"Minpmon",#N/A,FALSE,"Monthinput"}</definedName>
    <definedName name="______SRT11" localSheetId="7" hidden="1">{"Minpmon",#N/A,FALSE,"Monthinput"}</definedName>
    <definedName name="______SRT11" localSheetId="5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10">#REF!</definedName>
    <definedName name="_____AUS1" localSheetId="0">#REF!</definedName>
    <definedName name="_____AUS1" localSheetId="7">#REF!</definedName>
    <definedName name="_____AUS1" localSheetId="5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7">#REF!</definedName>
    <definedName name="_____DEG1" localSheetId="5">#REF!</definedName>
    <definedName name="_____DEG1" localSheetId="1">#REF!</definedName>
    <definedName name="_____DEG1" localSheetId="3">#REF!</definedName>
    <definedName name="_____DEG1">#REF!</definedName>
    <definedName name="_____DKR1" localSheetId="9">#REF!</definedName>
    <definedName name="_____DKR1" localSheetId="10">#REF!</definedName>
    <definedName name="_____DKR1" localSheetId="7">#REF!</definedName>
    <definedName name="_____DKR1" localSheetId="5">#REF!</definedName>
    <definedName name="_____DKR1" localSheetId="1">#REF!</definedName>
    <definedName name="_____DKR1" localSheetId="3">#REF!</definedName>
    <definedName name="_____DKR1">#REF!</definedName>
    <definedName name="_____ECU1" localSheetId="9">#REF!</definedName>
    <definedName name="_____ECU1" localSheetId="10">#REF!</definedName>
    <definedName name="_____ECU1" localSheetId="7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7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7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7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7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7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7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7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7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7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7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7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0">#REF!</definedName>
    <definedName name="_____MEX1" localSheetId="7">#REF!</definedName>
    <definedName name="_____MEX1" localSheetId="5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7">#REF!</definedName>
    <definedName name="_____PTA1" localSheetId="5">#REF!</definedName>
    <definedName name="_____PTA1" localSheetId="1">#REF!</definedName>
    <definedName name="_____PTA1" localSheetId="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0">#REF!</definedName>
    <definedName name="_____SAR1" localSheetId="7">#REF!</definedName>
    <definedName name="_____SAR1" localSheetId="5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0" hidden="1">{"Minpmon",#N/A,FALSE,"Monthinput"}</definedName>
    <definedName name="_____SRT11" localSheetId="7" hidden="1">{"Minpmon",#N/A,FALSE,"Monthinput"}</definedName>
    <definedName name="_____SRT11" localSheetId="5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10">#REF!</definedName>
    <definedName name="____AUS1" localSheetId="0">#REF!</definedName>
    <definedName name="____AUS1" localSheetId="7">#REF!</definedName>
    <definedName name="____AUS1" localSheetId="5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7">#REF!</definedName>
    <definedName name="____DEG1" localSheetId="5">#REF!</definedName>
    <definedName name="____DEG1" localSheetId="1">#REF!</definedName>
    <definedName name="____DEG1" localSheetId="3">#REF!</definedName>
    <definedName name="____DEG1">#REF!</definedName>
    <definedName name="____DKR1" localSheetId="9">#REF!</definedName>
    <definedName name="____DKR1" localSheetId="10">#REF!</definedName>
    <definedName name="____DKR1" localSheetId="7">#REF!</definedName>
    <definedName name="____DKR1" localSheetId="5">#REF!</definedName>
    <definedName name="____DKR1" localSheetId="1">#REF!</definedName>
    <definedName name="____DKR1" localSheetId="3">#REF!</definedName>
    <definedName name="____DKR1">#REF!</definedName>
    <definedName name="____ECU1" localSheetId="9">#REF!</definedName>
    <definedName name="____ECU1" localSheetId="10">#REF!</definedName>
    <definedName name="____ECU1" localSheetId="7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7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7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7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7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7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7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7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7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7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7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7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0">#REF!</definedName>
    <definedName name="____MEX1" localSheetId="7">#REF!</definedName>
    <definedName name="____MEX1" localSheetId="5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7">#REF!</definedName>
    <definedName name="____PTA1" localSheetId="5">#REF!</definedName>
    <definedName name="____PTA1" localSheetId="1">#REF!</definedName>
    <definedName name="____PTA1" localSheetId="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0">#REF!</definedName>
    <definedName name="____SAR1" localSheetId="7">#REF!</definedName>
    <definedName name="____SAR1" localSheetId="5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0" hidden="1">{"Minpmon",#N/A,FALSE,"Monthinput"}</definedName>
    <definedName name="____SRT11" localSheetId="7" hidden="1">{"Minpmon",#N/A,FALSE,"Monthinput"}</definedName>
    <definedName name="____SRT11" localSheetId="5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10">#REF!</definedName>
    <definedName name="___AUS1" localSheetId="0">#REF!</definedName>
    <definedName name="___AUS1" localSheetId="7">#REF!</definedName>
    <definedName name="___AUS1" localSheetId="5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7">#REF!</definedName>
    <definedName name="___DEG1" localSheetId="5">#REF!</definedName>
    <definedName name="___DEG1" localSheetId="1">#REF!</definedName>
    <definedName name="___DEG1" localSheetId="3">#REF!</definedName>
    <definedName name="___DEG1">#REF!</definedName>
    <definedName name="___DKR1" localSheetId="9">#REF!</definedName>
    <definedName name="___DKR1" localSheetId="10">#REF!</definedName>
    <definedName name="___DKR1" localSheetId="7">#REF!</definedName>
    <definedName name="___DKR1" localSheetId="5">#REF!</definedName>
    <definedName name="___DKR1" localSheetId="1">#REF!</definedName>
    <definedName name="___DKR1" localSheetId="3">#REF!</definedName>
    <definedName name="___DKR1">#REF!</definedName>
    <definedName name="___ECU1" localSheetId="9">#REF!</definedName>
    <definedName name="___ECU1" localSheetId="10">#REF!</definedName>
    <definedName name="___ECU1" localSheetId="7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7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10" hidden="1">'[3]Fax a enviar'!#REF!</definedName>
    <definedName name="___F" localSheetId="6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0">#REF!</definedName>
    <definedName name="___FAL2" localSheetId="7">#REF!</definedName>
    <definedName name="___FAL2" localSheetId="5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7">#REF!</definedName>
    <definedName name="___FAL3" localSheetId="5">#REF!</definedName>
    <definedName name="___FAL3" localSheetId="1">#REF!</definedName>
    <definedName name="___FAL3" localSheetId="3">#REF!</definedName>
    <definedName name="___FAL3">#REF!</definedName>
    <definedName name="___FAL4" localSheetId="9">#REF!</definedName>
    <definedName name="___FAL4" localSheetId="10">#REF!</definedName>
    <definedName name="___FAL4" localSheetId="7">#REF!</definedName>
    <definedName name="___FAL4" localSheetId="5">#REF!</definedName>
    <definedName name="___FAL4" localSheetId="1">#REF!</definedName>
    <definedName name="___FAL4" localSheetId="3">#REF!</definedName>
    <definedName name="___FAL4">#REF!</definedName>
    <definedName name="___FAL5" localSheetId="9">#REF!</definedName>
    <definedName name="___FAL5" localSheetId="10">#REF!</definedName>
    <definedName name="___FAL5" localSheetId="7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7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7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7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7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7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7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0">#REF!</definedName>
    <definedName name="___MEX1" localSheetId="7">#REF!</definedName>
    <definedName name="___MEX1" localSheetId="5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7">#REF!</definedName>
    <definedName name="___PTA1" localSheetId="5">#REF!</definedName>
    <definedName name="___PTA1" localSheetId="1">#REF!</definedName>
    <definedName name="___PTA1" localSheetId="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0">#REF!</definedName>
    <definedName name="___SAR1" localSheetId="7">#REF!</definedName>
    <definedName name="___SAR1" localSheetId="5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0" hidden="1">{"Minpmon",#N/A,FALSE,"Monthinput"}</definedName>
    <definedName name="___SRT11" localSheetId="7" hidden="1">{"Minpmon",#N/A,FALSE,"Monthinput"}</definedName>
    <definedName name="___SRT11" localSheetId="5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0">#REF!</definedName>
    <definedName name="__10FA_L" localSheetId="7">#REF!</definedName>
    <definedName name="__10FA_L" localSheetId="5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7">#REF!</definedName>
    <definedName name="__11GAZ_LIABS" localSheetId="5">#REF!</definedName>
    <definedName name="__11GAZ_LIABS" localSheetId="1">#REF!</definedName>
    <definedName name="__11GAZ_LIABS" localSheetId="3">#REF!</definedName>
    <definedName name="__11GAZ_LIABS">#REF!</definedName>
    <definedName name="__123Graph_A" localSheetId="10" hidden="1">[4]C!#REF!</definedName>
    <definedName name="__123Graph_A" localSheetId="7" hidden="1">[4]C!#REF!</definedName>
    <definedName name="__123Graph_A" localSheetId="5" hidden="1">[4]C!#REF!</definedName>
    <definedName name="__123Graph_A" localSheetId="1" hidden="1">[4]C!#REF!</definedName>
    <definedName name="__123Graph_A" localSheetId="3" hidden="1">[4]C!#REF!</definedName>
    <definedName name="__123Graph_A" hidden="1">[4]C!#REF!</definedName>
    <definedName name="__123Graph_AChart1" localSheetId="10" hidden="1">[5]IN_Cable!#REF!</definedName>
    <definedName name="__123Graph_AChart1" localSheetId="7" hidden="1">[5]IN_Cable!#REF!</definedName>
    <definedName name="__123Graph_AChart1" localSheetId="5" hidden="1">[5]IN_Cable!#REF!</definedName>
    <definedName name="__123Graph_AChart1" localSheetId="3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0" hidden="1">#REF!</definedName>
    <definedName name="__123Graph_ADEBT" localSheetId="7" hidden="1">#REF!</definedName>
    <definedName name="__123Graph_ADEBT" localSheetId="5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10" hidden="1">[6]TAB25b!#REF!</definedName>
    <definedName name="__123Graph_ADIFFERENTIAL" localSheetId="0" hidden="1">[6]TAB25b!#REF!</definedName>
    <definedName name="__123Graph_ADIFFERENTIAL" localSheetId="7" hidden="1">[6]TAB25b!#REF!</definedName>
    <definedName name="__123Graph_ADIFFERENTIAL" localSheetId="5" hidden="1">[6]TAB25b!#REF!</definedName>
    <definedName name="__123Graph_ADIFFERENTIAL" localSheetId="1" hidden="1">[6]TAB25b!#REF!</definedName>
    <definedName name="__123Graph_ADIFFERENTIAL" localSheetId="3" hidden="1">[6]TAB25b!#REF!</definedName>
    <definedName name="__123Graph_ADIFFERENTIAL" localSheetId="6" hidden="1">[6]TAB25b!#REF!</definedName>
    <definedName name="__123Graph_ADIFFERENTIAL" hidden="1">[6]TAB25b!#REF!</definedName>
    <definedName name="__123Graph_AINTEREST" localSheetId="10" hidden="1">[6]TAB25b!#REF!</definedName>
    <definedName name="__123Graph_AINTEREST" localSheetId="0" hidden="1">[6]TAB25b!#REF!</definedName>
    <definedName name="__123Graph_AINTEREST" localSheetId="7" hidden="1">[6]TAB25b!#REF!</definedName>
    <definedName name="__123Graph_AINTEREST" localSheetId="1" hidden="1">[6]TAB25b!#REF!</definedName>
    <definedName name="__123Graph_AINTEREST" localSheetId="3" hidden="1">[6]TAB25b!#REF!</definedName>
    <definedName name="__123Graph_AINTEREST" localSheetId="6" hidden="1">[6]TAB25b!#REF!</definedName>
    <definedName name="__123Graph_AINTEREST" hidden="1">[6]TAB25b!#REF!</definedName>
    <definedName name="__123Graph_AREER" localSheetId="6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hart1" localSheetId="0" hidden="1">#REF!</definedName>
    <definedName name="__123Graph_BChart1" localSheetId="7" hidden="1">#REF!</definedName>
    <definedName name="__123Graph_BChart1" localSheetId="1" hidden="1">#REF!</definedName>
    <definedName name="__123Graph_BChart1" localSheetId="3" hidden="1">#REF!</definedName>
    <definedName name="__123Graph_BChart1" hidden="1">#REF!</definedName>
    <definedName name="__123Graph_BChart2" localSheetId="7" hidden="1">#REF!</definedName>
    <definedName name="__123Graph_BChart2" localSheetId="1" hidden="1">#REF!</definedName>
    <definedName name="__123Graph_BChart2" localSheetId="3" hidden="1">#REF!</definedName>
    <definedName name="__123Graph_BChart2" hidden="1">#REF!</definedName>
    <definedName name="__123Graph_BChart3" localSheetId="7" hidden="1">#REF!</definedName>
    <definedName name="__123Graph_BChart3" localSheetId="1" hidden="1">#REF!</definedName>
    <definedName name="__123Graph_BChart3" localSheetId="3" hidden="1">#REF!</definedName>
    <definedName name="__123Graph_BChart3" hidden="1">#REF!</definedName>
    <definedName name="__123Graph_BChart4" localSheetId="1" hidden="1">#REF!</definedName>
    <definedName name="__123Graph_BChart4" localSheetId="3" hidden="1">#REF!</definedName>
    <definedName name="__123Graph_BChart4" hidden="1">#REF!</definedName>
    <definedName name="__123Graph_BChart5" localSheetId="1" hidden="1">#REF!</definedName>
    <definedName name="__123Graph_BChart5" localSheetId="3" hidden="1">#REF!</definedName>
    <definedName name="__123Graph_BChart5" hidden="1">#REF!</definedName>
    <definedName name="__123Graph_BChart6" localSheetId="1" hidden="1">#REF!</definedName>
    <definedName name="__123Graph_BChart6" localSheetId="3" hidden="1">#REF!</definedName>
    <definedName name="__123Graph_BChart6" hidden="1">#REF!</definedName>
    <definedName name="__123Graph_BChart7" localSheetId="1" hidden="1">#REF!</definedName>
    <definedName name="__123Graph_BChart7" localSheetId="3" hidden="1">#REF!</definedName>
    <definedName name="__123Graph_BChart7" hidden="1">#REF!</definedName>
    <definedName name="__123Graph_BCurrent" localSheetId="8" hidden="1">[9]G!#REF!</definedName>
    <definedName name="__123Graph_BCurrent" localSheetId="9" hidden="1">[9]G!#REF!</definedName>
    <definedName name="__123Graph_BCurrent" localSheetId="10" hidden="1">[9]G!#REF!</definedName>
    <definedName name="__123Graph_BCurrent" localSheetId="0" hidden="1">[9]G!#REF!</definedName>
    <definedName name="__123Graph_BCurrent" localSheetId="7" hidden="1">[9]G!#REF!</definedName>
    <definedName name="__123Graph_BCurrent" localSheetId="5" hidden="1">[9]G!#REF!</definedName>
    <definedName name="__123Graph_BCurrent" localSheetId="1" hidden="1">[9]G!#REF!</definedName>
    <definedName name="__123Graph_BCurrent" localSheetId="3" hidden="1">[9]G!#REF!</definedName>
    <definedName name="__123Graph_BCurrent" localSheetId="6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0" hidden="1">#REF!</definedName>
    <definedName name="__123Graph_BDEBT" localSheetId="7" hidden="1">#REF!</definedName>
    <definedName name="__123Graph_BDEBT" localSheetId="5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10" hidden="1">[6]TAB25b!#REF!</definedName>
    <definedName name="__123Graph_BINTEREST" localSheetId="0" hidden="1">[6]TAB25b!#REF!</definedName>
    <definedName name="__123Graph_BINTEREST" localSheetId="7" hidden="1">[6]TAB25b!#REF!</definedName>
    <definedName name="__123Graph_BINTEREST" localSheetId="5" hidden="1">[6]TAB25b!#REF!</definedName>
    <definedName name="__123Graph_BINTEREST" localSheetId="1" hidden="1">[6]TAB25b!#REF!</definedName>
    <definedName name="__123Graph_BINTEREST" localSheetId="3" hidden="1">[6]TAB25b!#REF!</definedName>
    <definedName name="__123Graph_BINTEREST" localSheetId="6" hidden="1">[6]TAB25b!#REF!</definedName>
    <definedName name="__123Graph_BINTEREST" hidden="1">[6]TAB25b!#REF!</definedName>
    <definedName name="__123Graph_BREER" localSheetId="8" hidden="1">[7]ER!#REF!</definedName>
    <definedName name="__123Graph_BREER" localSheetId="10" hidden="1">[7]ER!#REF!</definedName>
    <definedName name="__123Graph_BREER" localSheetId="7" hidden="1">[7]ER!#REF!</definedName>
    <definedName name="__123Graph_BREER" localSheetId="5" hidden="1">[7]ER!#REF!</definedName>
    <definedName name="__123Graph_BREER" localSheetId="3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10" hidden="1">'[10]Base Original'!#REF!</definedName>
    <definedName name="__123Graph_CCurrent" localSheetId="0" hidden="1">'[10]Base Original'!#REF!</definedName>
    <definedName name="__123Graph_CCurrent" localSheetId="7" hidden="1">'[10]Base Original'!#REF!</definedName>
    <definedName name="__123Graph_CCurrent" localSheetId="5" hidden="1">'[10]Base Original'!#REF!</definedName>
    <definedName name="__123Graph_CCurrent" localSheetId="1" hidden="1">'[10]Base Original'!#REF!</definedName>
    <definedName name="__123Graph_CCurrent" localSheetId="3" hidden="1">'[10]Base Original'!#REF!</definedName>
    <definedName name="__123Graph_CCurrent" localSheetId="6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10" hidden="1">[7]ER!#REF!</definedName>
    <definedName name="__123Graph_CREER" localSheetId="0" hidden="1">[7]ER!#REF!</definedName>
    <definedName name="__123Graph_CREER" localSheetId="7" hidden="1">[7]ER!#REF!</definedName>
    <definedName name="__123Graph_CREER" localSheetId="5" hidden="1">[7]ER!#REF!</definedName>
    <definedName name="__123Graph_CREER" localSheetId="1" hidden="1">[7]ER!#REF!</definedName>
    <definedName name="__123Graph_CREER" localSheetId="3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10" hidden="1">'[10]Base Original'!#REF!</definedName>
    <definedName name="__123Graph_DCurrent" localSheetId="0" hidden="1">'[10]Base Original'!#REF!</definedName>
    <definedName name="__123Graph_DCurrent" localSheetId="7" hidden="1">'[10]Base Original'!#REF!</definedName>
    <definedName name="__123Graph_DCurrent" localSheetId="5" hidden="1">'[10]Base Original'!#REF!</definedName>
    <definedName name="__123Graph_DCurrent" localSheetId="1" hidden="1">'[10]Base Original'!#REF!</definedName>
    <definedName name="__123Graph_DCurrent" localSheetId="3" hidden="1">'[10]Base Original'!#REF!</definedName>
    <definedName name="__123Graph_DCurrent" localSheetId="6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10" hidden="1">[4]C!#REF!</definedName>
    <definedName name="__123Graph_E" localSheetId="0" hidden="1">[4]C!#REF!</definedName>
    <definedName name="__123Graph_E" localSheetId="7" hidden="1">[4]C!#REF!</definedName>
    <definedName name="__123Graph_E" localSheetId="5" hidden="1">[4]C!#REF!</definedName>
    <definedName name="__123Graph_E" localSheetId="1" hidden="1">[4]C!#REF!</definedName>
    <definedName name="__123Graph_E" localSheetId="3" hidden="1">[4]C!#REF!</definedName>
    <definedName name="__123Graph_E" hidden="1">[4]C!#REF!</definedName>
    <definedName name="__123Graph_ECurrent" localSheetId="10" hidden="1">'[10]Base Original'!#REF!</definedName>
    <definedName name="__123Graph_ECurrent" localSheetId="7" hidden="1">'[10]Base Original'!#REF!</definedName>
    <definedName name="__123Graph_ECurrent" localSheetId="5" hidden="1">'[10]Base Original'!#REF!</definedName>
    <definedName name="__123Graph_ECurrent" localSheetId="1" hidden="1">'[10]Base Original'!#REF!</definedName>
    <definedName name="__123Graph_ECurrent" localSheetId="3" hidden="1">'[10]Base Original'!#REF!</definedName>
    <definedName name="__123Graph_ECurrent" hidden="1">'[10]Base Original'!#REF!</definedName>
    <definedName name="__123Graph_F" localSheetId="10" hidden="1">[4]C!#REF!</definedName>
    <definedName name="__123Graph_F" localSheetId="7" hidden="1">[4]C!#REF!</definedName>
    <definedName name="__123Graph_F" localSheetId="5" hidden="1">[4]C!#REF!</definedName>
    <definedName name="__123Graph_F" localSheetId="1" hidden="1">[4]C!#REF!</definedName>
    <definedName name="__123Graph_F" localSheetId="3" hidden="1">[4]C!#REF!</definedName>
    <definedName name="__123Graph_F" hidden="1">[4]C!#REF!</definedName>
    <definedName name="__123Graph_FCurrent" localSheetId="10" hidden="1">[11]Base!#REF!</definedName>
    <definedName name="__123Graph_FCurrent" localSheetId="7" hidden="1">[11]Base!#REF!</definedName>
    <definedName name="__123Graph_FCurrent" localSheetId="5" hidden="1">[11]Base!#REF!</definedName>
    <definedName name="__123Graph_FCurrent" localSheetId="3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10" hidden="1">[6]TAB25b!#REF!</definedName>
    <definedName name="__123Graph_XDIFFERENTIAL" localSheetId="0" hidden="1">[6]TAB25b!#REF!</definedName>
    <definedName name="__123Graph_XDIFFERENTIAL" localSheetId="7" hidden="1">[6]TAB25b!#REF!</definedName>
    <definedName name="__123Graph_XDIFFERENTIAL" localSheetId="5" hidden="1">[6]TAB25b!#REF!</definedName>
    <definedName name="__123Graph_XDIFFERENTIAL" localSheetId="1" hidden="1">[6]TAB25b!#REF!</definedName>
    <definedName name="__123Graph_XDIFFERENTIAL" localSheetId="3" hidden="1">[6]TAB25b!#REF!</definedName>
    <definedName name="__123Graph_XDIFFERENTIAL" localSheetId="6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10" hidden="1">[6]TAB25b!#REF!</definedName>
    <definedName name="__123Graph_XSPREAD" localSheetId="0" hidden="1">[6]TAB25b!#REF!</definedName>
    <definedName name="__123Graph_XSPREAD" localSheetId="7" hidden="1">[6]TAB25b!#REF!</definedName>
    <definedName name="__123Graph_XSPREAD" localSheetId="5" hidden="1">[6]TAB25b!#REF!</definedName>
    <definedName name="__123Graph_XSPREAD" localSheetId="1" hidden="1">[6]TAB25b!#REF!</definedName>
    <definedName name="__123Graph_XSPREAD" localSheetId="3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0">#REF!</definedName>
    <definedName name="__12INT_RESERVES" localSheetId="7">#REF!</definedName>
    <definedName name="__12INT_RESERVES" localSheetId="5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7">#REF!</definedName>
    <definedName name="__1r" localSheetId="5">#REF!</definedName>
    <definedName name="__1r" localSheetId="1">#REF!</definedName>
    <definedName name="__1r" localSheetId="3">#REF!</definedName>
    <definedName name="__1r">#REF!</definedName>
    <definedName name="__2Macros_Import_.qbop" localSheetId="8">[12]!'[Macros Import].qbop'</definedName>
    <definedName name="__2Macros_Import_.qbop" localSheetId="10">[12]!'[Macros Import].qbop'</definedName>
    <definedName name="__2Macros_Import_.qbop" localSheetId="0">[12]!'[Macros Import].qbop'</definedName>
    <definedName name="__2Macros_Import_.qbop" localSheetId="7">[12]!'[Macros Import].qbop'</definedName>
    <definedName name="__2Macros_Import_.qbop" localSheetId="5">[12]!'[Macros Import].qbop'</definedName>
    <definedName name="__2Macros_Import_.qbop" localSheetId="1">[12]!'[Macros Import].qbop'</definedName>
    <definedName name="__2Macros_Import_.qbop">[12]!'[Macros Import].qbop'</definedName>
    <definedName name="__3__123Graph_ACPI_ER_LOG" localSheetId="0" hidden="1">[7]ER!#REF!</definedName>
    <definedName name="__3__123Graph_ACPI_ER_LOG" localSheetId="7" hidden="1">[7]ER!#REF!</definedName>
    <definedName name="__3__123Graph_ACPI_ER_LOG" localSheetId="3" hidden="1">[7]ER!#REF!</definedName>
    <definedName name="__3__123Graph_ACPI_ER_LOG" localSheetId="6" hidden="1">[7]ER!#REF!</definedName>
    <definedName name="__3__123Graph_ACPI_ER_LOG" hidden="1">[7]ER!#REF!</definedName>
    <definedName name="__4__123Graph_BCPI_ER_LOG" localSheetId="0" hidden="1">[7]ER!#REF!</definedName>
    <definedName name="__4__123Graph_BCPI_ER_LOG" localSheetId="7" hidden="1">[7]ER!#REF!</definedName>
    <definedName name="__4__123Graph_BCPI_ER_LOG" localSheetId="3" hidden="1">[7]ER!#REF!</definedName>
    <definedName name="__4__123Graph_BCPI_ER_LOG" localSheetId="6" hidden="1">[7]ER!#REF!</definedName>
    <definedName name="__4__123Graph_BCPI_ER_LOG" hidden="1">[7]ER!#REF!</definedName>
    <definedName name="__5__123Graph_BIBA_IBRD" localSheetId="7" hidden="1">[7]WB!#REF!</definedName>
    <definedName name="__5__123Graph_BIBA_IBRD" localSheetId="3" hidden="1">[7]WB!#REF!</definedName>
    <definedName name="__5__123Graph_BIBA_IBRD" localSheetId="6" hidden="1">[7]WB!#REF!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0">#REF!</definedName>
    <definedName name="__6B.2_B.3" localSheetId="7">#REF!</definedName>
    <definedName name="__6B.2_B.3" localSheetId="5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7">#REF!</definedName>
    <definedName name="__7B.4___5" localSheetId="5">#REF!</definedName>
    <definedName name="__7B.4___5" localSheetId="1">#REF!</definedName>
    <definedName name="__7B.4___5" localSheetId="3">#REF!</definedName>
    <definedName name="__7B.4___5">#REF!</definedName>
    <definedName name="__8CONSOL_B2" localSheetId="9">#REF!</definedName>
    <definedName name="__8CONSOL_B2" localSheetId="10">#REF!</definedName>
    <definedName name="__8CONSOL_B2" localSheetId="7">#REF!</definedName>
    <definedName name="__8CONSOL_B2" localSheetId="5">#REF!</definedName>
    <definedName name="__8CONSOL_B2" localSheetId="1">#REF!</definedName>
    <definedName name="__8CONSOL_B2" localSheetId="3">#REF!</definedName>
    <definedName name="__8CONSOL_B2">#REF!</definedName>
    <definedName name="__9CONSOL_DEPOSITS" localSheetId="10">'[13]A 11'!#REF!</definedName>
    <definedName name="__9CONSOL_DEPOSITS" localSheetId="7">'[13]A 11'!#REF!</definedName>
    <definedName name="__9CONSOL_DEPOSITS" localSheetId="5">'[13]A 11'!#REF!</definedName>
    <definedName name="__9CONSOL_DEPOSITS" localSheetId="1">'[13]A 11'!#REF!</definedName>
    <definedName name="__9CONSOL_DEPOSITS" localSheetId="3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10">#REF!</definedName>
    <definedName name="__AUS1" localSheetId="0">#REF!</definedName>
    <definedName name="__AUS1" localSheetId="7">#REF!</definedName>
    <definedName name="__AUS1" localSheetId="5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[14]BoP!#REF!</definedName>
    <definedName name="__BOP2" localSheetId="9">[14]BoP!#REF!</definedName>
    <definedName name="__BOP2" localSheetId="10">[14]BoP!#REF!</definedName>
    <definedName name="__BOP2" localSheetId="0">[14]BoP!#REF!</definedName>
    <definedName name="__BOP2" localSheetId="7">[14]BoP!#REF!</definedName>
    <definedName name="__BOP2" localSheetId="5">[14]BoP!#REF!</definedName>
    <definedName name="__BOP2" localSheetId="1">[14]BoP!#REF!</definedName>
    <definedName name="__BOP2" localSheetId="3">[14]BoP!#REF!</definedName>
    <definedName name="__BOP2" localSheetId="6">[14]BoP!#REF!</definedName>
    <definedName name="__BOP2">[14]BoP!#REF!</definedName>
    <definedName name="__DEG1" localSheetId="8">#REF!</definedName>
    <definedName name="__DEG1" localSheetId="9">#REF!</definedName>
    <definedName name="__DEG1" localSheetId="10">#REF!</definedName>
    <definedName name="__DEG1" localSheetId="0">#REF!</definedName>
    <definedName name="__DEG1" localSheetId="7">#REF!</definedName>
    <definedName name="__DEG1" localSheetId="5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7">#REF!</definedName>
    <definedName name="__DKR1" localSheetId="5">#REF!</definedName>
    <definedName name="__DKR1" localSheetId="1">#REF!</definedName>
    <definedName name="__DKR1" localSheetId="3">#REF!</definedName>
    <definedName name="__DKR1">#REF!</definedName>
    <definedName name="__ECU1" localSheetId="9">#REF!</definedName>
    <definedName name="__ECU1" localSheetId="10">#REF!</definedName>
    <definedName name="__ECU1" localSheetId="7">#REF!</definedName>
    <definedName name="__ECU1" localSheetId="5">#REF!</definedName>
    <definedName name="__ECU1" localSheetId="1">#REF!</definedName>
    <definedName name="__ECU1" localSheetId="3">#REF!</definedName>
    <definedName name="__ECU1">#REF!</definedName>
    <definedName name="__END94" localSheetId="9">#REF!</definedName>
    <definedName name="__END94" localSheetId="10">#REF!</definedName>
    <definedName name="__END94" localSheetId="7">#REF!</definedName>
    <definedName name="__END94" localSheetId="1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7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10" hidden="1">'[3]Fax a enviar'!#REF!</definedName>
    <definedName name="__F" localSheetId="6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0">#REF!</definedName>
    <definedName name="__FAL2" localSheetId="7">#REF!</definedName>
    <definedName name="__FAL2" localSheetId="5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7">#REF!</definedName>
    <definedName name="__FAL3" localSheetId="5">#REF!</definedName>
    <definedName name="__FAL3" localSheetId="1">#REF!</definedName>
    <definedName name="__FAL3" localSheetId="3">#REF!</definedName>
    <definedName name="__FAL3">#REF!</definedName>
    <definedName name="__FAL4" localSheetId="9">#REF!</definedName>
    <definedName name="__FAL4" localSheetId="10">#REF!</definedName>
    <definedName name="__FAL4" localSheetId="7">#REF!</definedName>
    <definedName name="__FAL4" localSheetId="5">#REF!</definedName>
    <definedName name="__FAL4" localSheetId="1">#REF!</definedName>
    <definedName name="__FAL4" localSheetId="3">#REF!</definedName>
    <definedName name="__FAL4">#REF!</definedName>
    <definedName name="__FAL5" localSheetId="9">#REF!</definedName>
    <definedName name="__FAL5" localSheetId="10">#REF!</definedName>
    <definedName name="__FAL5" localSheetId="7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7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7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7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7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7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7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7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7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10">[14]RES!#REF!</definedName>
    <definedName name="__RES2" localSheetId="6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0">#REF!</definedName>
    <definedName name="__SAR1" localSheetId="7">#REF!</definedName>
    <definedName name="__SAR1" localSheetId="5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7">#REF!</definedName>
    <definedName name="__SUM2" localSheetId="5">#REF!</definedName>
    <definedName name="__SUM2" localSheetId="1">#REF!</definedName>
    <definedName name="__SUM2" localSheetId="3">#REF!</definedName>
    <definedName name="__SUM2">#REF!</definedName>
    <definedName name="__TAB1" localSheetId="9">#REF!</definedName>
    <definedName name="__TAB1" localSheetId="10">#REF!</definedName>
    <definedName name="__TAB1" localSheetId="7">#REF!</definedName>
    <definedName name="__TAB1" localSheetId="5">#REF!</definedName>
    <definedName name="__TAB1" localSheetId="1">#REF!</definedName>
    <definedName name="__TAB1" localSheetId="3">#REF!</definedName>
    <definedName name="__TAB1">#REF!</definedName>
    <definedName name="__Tab19" localSheetId="9">#REF!</definedName>
    <definedName name="__Tab19" localSheetId="10">#REF!</definedName>
    <definedName name="__Tab19" localSheetId="7">#REF!</definedName>
    <definedName name="__Tab19" localSheetId="1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7">#REF!</definedName>
    <definedName name="__Tab20" localSheetId="1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7">#REF!</definedName>
    <definedName name="__Tab21" localSheetId="1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7">#REF!</definedName>
    <definedName name="__Tab22" localSheetId="1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7">#REF!</definedName>
    <definedName name="__Tab23" localSheetId="1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7">#REF!</definedName>
    <definedName name="__Tab24" localSheetId="1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7">#REF!</definedName>
    <definedName name="__Tab26" localSheetId="1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7">#REF!</definedName>
    <definedName name="__Tab27" localSheetId="1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7">#REF!</definedName>
    <definedName name="__Tab28" localSheetId="1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7">#REF!</definedName>
    <definedName name="__Tab29" localSheetId="1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7">#REF!</definedName>
    <definedName name="__Tab30" localSheetId="1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7">#REF!</definedName>
    <definedName name="__Tab31" localSheetId="1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7">#REF!</definedName>
    <definedName name="__Tab32" localSheetId="1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7">#REF!</definedName>
    <definedName name="__Tab33" localSheetId="1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7">#REF!</definedName>
    <definedName name="__Tab34" localSheetId="1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7">#REF!</definedName>
    <definedName name="__Tab35" localSheetId="1">#REF!</definedName>
    <definedName name="__Tab35" localSheetId="3">#REF!</definedName>
    <definedName name="__Tab35" localSheetId="6">#REF!</definedName>
    <definedName name="__Tab35">#REF!</definedName>
    <definedName name="__TOT58" localSheetId="10">[2]GROWTH!#REF!</definedName>
    <definedName name="__TOT58" localSheetId="1">[2]GROWTH!#REF!</definedName>
    <definedName name="__TOT58" localSheetId="6">[2]GROWTH!#REF!</definedName>
    <definedName name="__TOT58">[2]GROWTH!#REF!</definedName>
    <definedName name="__WB2" localSheetId="8">#REF!</definedName>
    <definedName name="__WB2" localSheetId="9">#REF!</definedName>
    <definedName name="__WB2" localSheetId="10">#REF!</definedName>
    <definedName name="__WB2" localSheetId="0">#REF!</definedName>
    <definedName name="__WB2" localSheetId="7">#REF!</definedName>
    <definedName name="__WB2" localSheetId="5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8">#REF!</definedName>
    <definedName name="_10FA_L" localSheetId="9">#REF!</definedName>
    <definedName name="_10FA_L" localSheetId="10">#REF!</definedName>
    <definedName name="_10FA_L" localSheetId="0">#REF!</definedName>
    <definedName name="_10FA_L" localSheetId="7">#REF!</definedName>
    <definedName name="_10FA_L" localSheetId="5">#REF!</definedName>
    <definedName name="_10FA_L" localSheetId="1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0" hidden="1">#REF!</definedName>
    <definedName name="_11__123Graph_AFIG_D" localSheetId="7" hidden="1">#REF!</definedName>
    <definedName name="_11__123Graph_AFIG_D" localSheetId="5" hidden="1">#REF!</definedName>
    <definedName name="_11__123Graph_AFIG_D" localSheetId="1" hidden="1">#REF!</definedName>
    <definedName name="_11__123Graph_AFIG_D" localSheetId="3" hidden="1">#REF!</definedName>
    <definedName name="_11__123Graph_AFIG_D" hidden="1">#REF!</definedName>
    <definedName name="_11GAZ_LIABS" localSheetId="9">#REF!</definedName>
    <definedName name="_11GAZ_LIABS" localSheetId="10">#REF!</definedName>
    <definedName name="_11GAZ_LIABS" localSheetId="7">#REF!</definedName>
    <definedName name="_11GAZ_LIABS" localSheetId="5">#REF!</definedName>
    <definedName name="_11GAZ_LIABS" localSheetId="1">#REF!</definedName>
    <definedName name="_11GAZ_LIABS" localSheetId="3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0">#REF!</definedName>
    <definedName name="_12INT_RESERVES" localSheetId="7">#REF!</definedName>
    <definedName name="_12INT_RESERVES" localSheetId="5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[12]!'[Macros Import].qbop'</definedName>
    <definedName name="_15Macros_Import_.qbop" localSheetId="10">[12]!'[Macros Import].qbop'</definedName>
    <definedName name="_15Macros_Import_.qbop" localSheetId="0">[12]!'[Macros Import].qbop'</definedName>
    <definedName name="_15Macros_Import_.qbop" localSheetId="7">[12]!'[Macros Import].qbop'</definedName>
    <definedName name="_15Macros_Import_.qbop" localSheetId="5">[12]!'[Macros Import].qbop'</definedName>
    <definedName name="_15Macros_Import_.qbop" localSheetId="1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0" hidden="1">#REF!</definedName>
    <definedName name="_16__123Graph_ATERMS_OF_TRADE" localSheetId="7" hidden="1">#REF!</definedName>
    <definedName name="_16__123Graph_ATERMS_OF_TRADE" localSheetId="5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10" hidden="1">[15]ER!#REF!</definedName>
    <definedName name="_19__123Graph_BCPI_ER_LOG" localSheetId="0" hidden="1">[15]ER!#REF!</definedName>
    <definedName name="_19__123Graph_BCPI_ER_LOG" localSheetId="7" hidden="1">[15]ER!#REF!</definedName>
    <definedName name="_19__123Graph_BCPI_ER_LOG" localSheetId="5" hidden="1">[15]ER!#REF!</definedName>
    <definedName name="_19__123Graph_BCPI_ER_LOG" localSheetId="1" hidden="1">[15]ER!#REF!</definedName>
    <definedName name="_19__123Graph_BCPI_ER_LOG" localSheetId="3" hidden="1">[15]ER!#REF!</definedName>
    <definedName name="_19__123Graph_BCPI_ER_LOG" localSheetId="6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0">#REF!</definedName>
    <definedName name="_1IMPRESION" localSheetId="7">#REF!</definedName>
    <definedName name="_1IMPRESION" localSheetId="5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r" localSheetId="9">#REF!</definedName>
    <definedName name="_1r" localSheetId="10">#REF!</definedName>
    <definedName name="_1r" localSheetId="7">#REF!</definedName>
    <definedName name="_1r" localSheetId="5">#REF!</definedName>
    <definedName name="_1r" localSheetId="1">#REF!</definedName>
    <definedName name="_1r" localSheetId="3">#REF!</definedName>
    <definedName name="_1r">#REF!</definedName>
    <definedName name="_2">#N/A</definedName>
    <definedName name="_20__123Graph_BIBA_IBRD" localSheetId="10" hidden="1">[15]WB!#REF!</definedName>
    <definedName name="_20__123Graph_BIBA_IBRD" localSheetId="7" hidden="1">[15]WB!#REF!</definedName>
    <definedName name="_20__123Graph_BIBA_IBRD" localSheetId="5" hidden="1">[15]WB!#REF!</definedName>
    <definedName name="_20__123Graph_BIBA_IBRD" localSheetId="1" hidden="1">[15]WB!#REF!</definedName>
    <definedName name="_20__123Graph_BIBA_IBRD" localSheetId="3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0" hidden="1">#REF!</definedName>
    <definedName name="_24__123Graph_BTERMS_OF_TRADE" localSheetId="7" hidden="1">#REF!</definedName>
    <definedName name="_24__123Graph_BTERMS_OF_TRADE" localSheetId="5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[16]!'[Macros Import].qbop'</definedName>
    <definedName name="_24Macros_Import_.qbop" localSheetId="10">[16]!'[Macros Import].qbop'</definedName>
    <definedName name="_24Macros_Import_.qbop" localSheetId="0">[16]!'[Macros Import].qbop'</definedName>
    <definedName name="_24Macros_Import_.qbop" localSheetId="7">[16]!'[Macros Import].qbop'</definedName>
    <definedName name="_24Macros_Import_.qbop" localSheetId="5">[16]!'[Macros Import].qbop'</definedName>
    <definedName name="_24Macros_Import_.qbop" localSheetId="1">[16]!'[Macros Import].qbop'</definedName>
    <definedName name="_24Macros_Import_.qbop">[16]!'[Macros Import].qbop'</definedName>
    <definedName name="_25__123Graph_ACPI_ER_LOG" localSheetId="0" hidden="1">[17]ER!#REF!</definedName>
    <definedName name="_25__123Graph_ACPI_ER_LOG" localSheetId="7" hidden="1">[17]ER!#REF!</definedName>
    <definedName name="_25__123Graph_ACPI_ER_LOG" localSheetId="3" hidden="1">[17]ER!#REF!</definedName>
    <definedName name="_25__123Graph_ACPI_ER_LOG" localSheetId="6" hidden="1">[17]ER!#REF!</definedName>
    <definedName name="_25__123Graph_ACPI_ER_LOG" hidden="1">[17]ER!#REF!</definedName>
    <definedName name="_25__123Graph_BWB_ADJ_PRJ" hidden="1">[15]WB!$Q$257:$AK$257</definedName>
    <definedName name="_26__123Graph_BCPI_ER_LOG" localSheetId="0" hidden="1">[17]ER!#REF!</definedName>
    <definedName name="_26__123Graph_BCPI_ER_LOG" localSheetId="7" hidden="1">[17]ER!#REF!</definedName>
    <definedName name="_26__123Graph_BCPI_ER_LOG" localSheetId="3" hidden="1">[17]ER!#REF!</definedName>
    <definedName name="_26__123Graph_BCPI_ER_LOG" localSheetId="6" hidden="1">[17]ER!#REF!</definedName>
    <definedName name="_26__123Graph_BCPI_ER_LOG" hidden="1">[17]ER!#REF!</definedName>
    <definedName name="_27__123Graph_ACPI_ER_LOG" localSheetId="0" hidden="1">[7]ER!#REF!</definedName>
    <definedName name="_27__123Graph_ACPI_ER_LOG" localSheetId="7" hidden="1">[7]ER!#REF!</definedName>
    <definedName name="_27__123Graph_ACPI_ER_LOG" localSheetId="3" hidden="1">[7]ER!#REF!</definedName>
    <definedName name="_27__123Graph_ACPI_ER_LOG" localSheetId="6" hidden="1">[7]ER!#REF!</definedName>
    <definedName name="_27__123Graph_ACPI_ER_LOG" hidden="1">[7]ER!#REF!</definedName>
    <definedName name="_27__123Graph_BIBA_IBRD" localSheetId="7" hidden="1">[17]WB!#REF!</definedName>
    <definedName name="_27__123Graph_BIBA_IBRD" localSheetId="3" hidden="1">[17]WB!#REF!</definedName>
    <definedName name="_27__123Graph_BIBA_IBRD" localSheetId="6" hidden="1">[17]WB!#REF!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0">#REF!</definedName>
    <definedName name="_28B.2_B.3" localSheetId="7">#REF!</definedName>
    <definedName name="_28B.2_B.3" localSheetId="5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7" hidden="1">#REF!</definedName>
    <definedName name="_29__123Graph_XFIG_D" localSheetId="5" hidden="1">#REF!</definedName>
    <definedName name="_29__123Graph_XFIG_D" localSheetId="1" hidden="1">#REF!</definedName>
    <definedName name="_29__123Graph_XFIG_D" localSheetId="3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7">#REF!</definedName>
    <definedName name="_29B.4___5" localSheetId="5">#REF!</definedName>
    <definedName name="_29B.4___5" localSheetId="1">#REF!</definedName>
    <definedName name="_29B.4___5" localSheetId="3">#REF!</definedName>
    <definedName name="_29B.4___5">#REF!</definedName>
    <definedName name="_2IMPRESION" localSheetId="9">#REF!</definedName>
    <definedName name="_2IMPRESION" localSheetId="10">#REF!</definedName>
    <definedName name="_2IMPRESION" localSheetId="7">#REF!</definedName>
    <definedName name="_2IMPRESION" localSheetId="1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[18]!'[Macros Import].qbop'</definedName>
    <definedName name="_2Macros_Import_.qbop" localSheetId="10">[18]!'[Macros Import].qbop'</definedName>
    <definedName name="_2Macros_Import_.qbop" localSheetId="0">[18]!'[Macros Import].qbop'</definedName>
    <definedName name="_2Macros_Import_.qbop" localSheetId="7">[18]!'[Macros Import].qbop'</definedName>
    <definedName name="_2Macros_Import_.qbop" localSheetId="5">[18]!'[Macros Import].qbop'</definedName>
    <definedName name="_2Macros_Import_.qbop" localSheetId="1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0">#REF!</definedName>
    <definedName name="_3.__No_club_de_París__Después_del_30_Jun_84" localSheetId="7">#REF!</definedName>
    <definedName name="_3.__No_club_de_París__Después_del_30_Jun_84" localSheetId="5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10" hidden="1">[7]ER!#REF!</definedName>
    <definedName name="_3__123Graph_ACPI_ER_LOG" localSheetId="0" hidden="1">[7]ER!#REF!</definedName>
    <definedName name="_3__123Graph_ACPI_ER_LOG" localSheetId="7" hidden="1">[7]ER!#REF!</definedName>
    <definedName name="_3__123Graph_ACPI_ER_LOG" localSheetId="5" hidden="1">[7]ER!#REF!</definedName>
    <definedName name="_3__123Graph_ACPI_ER_LOG" localSheetId="1" hidden="1">[7]ER!#REF!</definedName>
    <definedName name="_3__123Graph_ACPI_ER_LOG" localSheetId="3" hidden="1">[7]ER!#REF!</definedName>
    <definedName name="_3__123Graph_ACPI_ER_LOG" localSheetId="6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10" hidden="1">[19]PRIVATE!#REF!</definedName>
    <definedName name="_30__123Graph_XREALEX_WAGE" localSheetId="0" hidden="1">[19]PRIVATE!#REF!</definedName>
    <definedName name="_30__123Graph_XREALEX_WAGE" localSheetId="7" hidden="1">[19]PRIVATE!#REF!</definedName>
    <definedName name="_30__123Graph_XREALEX_WAGE" localSheetId="5" hidden="1">[19]PRIVATE!#REF!</definedName>
    <definedName name="_30__123Graph_XREALEX_WAGE" localSheetId="1" hidden="1">[19]PRIVATE!#REF!</definedName>
    <definedName name="_30__123Graph_XREALEX_WAGE" localSheetId="3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0">#REF!</definedName>
    <definedName name="_30CONSOL_B2" localSheetId="7">#REF!</definedName>
    <definedName name="_30CONSOL_B2" localSheetId="5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10">'[20]A 11'!#REF!</definedName>
    <definedName name="_31CONSOL_DEPOSITS" localSheetId="0">'[20]A 11'!#REF!</definedName>
    <definedName name="_31CONSOL_DEPOSITS" localSheetId="7">'[20]A 11'!#REF!</definedName>
    <definedName name="_31CONSOL_DEPOSITS" localSheetId="5">'[20]A 11'!#REF!</definedName>
    <definedName name="_31CONSOL_DEPOSITS" localSheetId="1">'[20]A 11'!#REF!</definedName>
    <definedName name="_31CONSOL_DEPOSITS" localSheetId="3">'[20]A 11'!#REF!</definedName>
    <definedName name="_31CONSOL_DEPOSITS" localSheetId="6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0">#REF!</definedName>
    <definedName name="_32FA_L" localSheetId="7">#REF!</definedName>
    <definedName name="_32FA_L" localSheetId="5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7">#REF!</definedName>
    <definedName name="_33GAZ_LIABS" localSheetId="5">#REF!</definedName>
    <definedName name="_33GAZ_LIABS" localSheetId="1">#REF!</definedName>
    <definedName name="_33GAZ_LIABS" localSheetId="3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7" hidden="1">#REF!</definedName>
    <definedName name="_34__123Graph_XTERMS_OF_TRADE" localSheetId="5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7">#REF!</definedName>
    <definedName name="_34INT_RESERVES" localSheetId="1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10" hidden="1">[7]ER!#REF!</definedName>
    <definedName name="_39__123Graph_BCPI_ER_LOG" localSheetId="6" hidden="1">[7]ER!#REF!</definedName>
    <definedName name="_39__123Graph_BCPI_ER_LOG" hidden="1">[7]ER!#REF!</definedName>
    <definedName name="_4">#N/A</definedName>
    <definedName name="_4__123Graph_BCPI_ER_LOG" localSheetId="10" hidden="1">[7]ER!#REF!</definedName>
    <definedName name="_4__123Graph_BCPI_ER_LOG" localSheetId="6" hidden="1">[7]ER!#REF!</definedName>
    <definedName name="_4__123Graph_BCPI_ER_LOG" hidden="1">[7]ER!#REF!</definedName>
    <definedName name="_5">#N/A</definedName>
    <definedName name="_5__123Graph_BIBA_IBRD" localSheetId="10" hidden="1">[7]WB!#REF!</definedName>
    <definedName name="_5__123Graph_BIBA_IBRD" localSheetId="6" hidden="1">[7]WB!#REF!</definedName>
    <definedName name="_5__123Graph_BIBA_IBRD" hidden="1">[7]WB!#REF!</definedName>
    <definedName name="_51__123Graph_BIBA_IBRD" localSheetId="10" hidden="1">[7]WB!#REF!</definedName>
    <definedName name="_51__123Graph_BIBA_IBRD" localSheetId="6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0">#REF!</definedName>
    <definedName name="_52B.2_B.3" localSheetId="7">#REF!</definedName>
    <definedName name="_52B.2_B.3" localSheetId="5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7">#REF!</definedName>
    <definedName name="_53B.4___5" localSheetId="5">#REF!</definedName>
    <definedName name="_53B.4___5" localSheetId="1">#REF!</definedName>
    <definedName name="_53B.4___5" localSheetId="3">#REF!</definedName>
    <definedName name="_53B.4___5">#REF!</definedName>
    <definedName name="_54CONSOL_B2" localSheetId="9">#REF!</definedName>
    <definedName name="_54CONSOL_B2" localSheetId="10">#REF!</definedName>
    <definedName name="_54CONSOL_B2" localSheetId="7">#REF!</definedName>
    <definedName name="_54CONSOL_B2" localSheetId="5">#REF!</definedName>
    <definedName name="_54CONSOL_B2" localSheetId="1">#REF!</definedName>
    <definedName name="_54CONSOL_B2" localSheetId="3">#REF!</definedName>
    <definedName name="_54CONSOL_B2">#REF!</definedName>
    <definedName name="_6">#N/A</definedName>
    <definedName name="_68CONSOL_DEPOSITS" localSheetId="10">'[13]A 11'!#REF!</definedName>
    <definedName name="_68CONSOL_DEPOSITS" localSheetId="7">'[13]A 11'!#REF!</definedName>
    <definedName name="_68CONSOL_DEPOSITS" localSheetId="5">'[13]A 11'!#REF!</definedName>
    <definedName name="_68CONSOL_DEPOSITS" localSheetId="1">'[13]A 11'!#REF!</definedName>
    <definedName name="_68CONSOL_DEPOSITS" localSheetId="3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0">#REF!</definedName>
    <definedName name="_69FA_L" localSheetId="7">#REF!</definedName>
    <definedName name="_69FA_L" localSheetId="5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7">#REF!</definedName>
    <definedName name="_6B.2_B.3" localSheetId="5">#REF!</definedName>
    <definedName name="_6B.2_B.3" localSheetId="1">#REF!</definedName>
    <definedName name="_6B.2_B.3" localSheetId="3">#REF!</definedName>
    <definedName name="_6B.2_B.3">#REF!</definedName>
    <definedName name="_7">#N/A</definedName>
    <definedName name="_7__123Graph_ACPI_ER_LOG" localSheetId="10" hidden="1">[15]ER!#REF!</definedName>
    <definedName name="_7__123Graph_ACPI_ER_LOG" localSheetId="7" hidden="1">[15]ER!#REF!</definedName>
    <definedName name="_7__123Graph_ACPI_ER_LOG" localSheetId="5" hidden="1">[15]ER!#REF!</definedName>
    <definedName name="_7__123Graph_ACPI_ER_LOG" localSheetId="1" hidden="1">[15]ER!#REF!</definedName>
    <definedName name="_7__123Graph_ACPI_ER_LOG" localSheetId="3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0">#REF!</definedName>
    <definedName name="_70GAZ_LIABS" localSheetId="7">#REF!</definedName>
    <definedName name="_70GAZ_LIABS" localSheetId="5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7">#REF!</definedName>
    <definedName name="_71INT_RESERVES" localSheetId="5">#REF!</definedName>
    <definedName name="_71INT_RESERVES" localSheetId="1">#REF!</definedName>
    <definedName name="_71INT_RESERVES" localSheetId="3">#REF!</definedName>
    <definedName name="_71INT_RESERVES">#REF!</definedName>
    <definedName name="_7B.4___5" localSheetId="9">#REF!</definedName>
    <definedName name="_7B.4___5" localSheetId="10">#REF!</definedName>
    <definedName name="_7B.4___5" localSheetId="7">#REF!</definedName>
    <definedName name="_7B.4___5" localSheetId="5">#REF!</definedName>
    <definedName name="_7B.4___5" localSheetId="1">#REF!</definedName>
    <definedName name="_7B.4___5" localSheetId="3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10">#REF!</definedName>
    <definedName name="_88" localSheetId="0">#REF!</definedName>
    <definedName name="_88" localSheetId="7">#REF!</definedName>
    <definedName name="_88" localSheetId="5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7">#REF!</definedName>
    <definedName name="_89" localSheetId="5">#REF!</definedName>
    <definedName name="_89" localSheetId="1">#REF!</definedName>
    <definedName name="_89" localSheetId="3">#REF!</definedName>
    <definedName name="_89">#REF!</definedName>
    <definedName name="_8CONSOL_B2" localSheetId="9">#REF!</definedName>
    <definedName name="_8CONSOL_B2" localSheetId="10">#REF!</definedName>
    <definedName name="_8CONSOL_B2" localSheetId="7">#REF!</definedName>
    <definedName name="_8CONSOL_B2" localSheetId="5">#REF!</definedName>
    <definedName name="_8CONSOL_B2" localSheetId="1">#REF!</definedName>
    <definedName name="_8CONSOL_B2" localSheetId="3">#REF!</definedName>
    <definedName name="_8CONSOL_B2">#REF!</definedName>
    <definedName name="_9CONSOL_DEPOSITS" localSheetId="10">'[21]A 11'!#REF!</definedName>
    <definedName name="_9CONSOL_DEPOSITS" localSheetId="7">'[21]A 11'!#REF!</definedName>
    <definedName name="_9CONSOL_DEPOSITS" localSheetId="5">'[21]A 11'!#REF!</definedName>
    <definedName name="_9CONSOL_DEPOSITS" localSheetId="3">'[21]A 11'!#REF!</definedName>
    <definedName name="_9CONSOL_DEPOSITS">'[21]A 11'!#REF!</definedName>
    <definedName name="_aaV110" localSheetId="10">[22]QNEWLOR!#REF!</definedName>
    <definedName name="_aaV110" localSheetId="7">[22]QNEWLOR!#REF!</definedName>
    <definedName name="_aaV110" localSheetId="5">[22]QNEWLOR!#REF!</definedName>
    <definedName name="_aaV110" localSheetId="3">[22]QNEWLOR!#REF!</definedName>
    <definedName name="_aaV110">[22]QNEWLOR!#REF!</definedName>
    <definedName name="_aIV114" localSheetId="10">[22]QNEWLOR!#REF!</definedName>
    <definedName name="_aIV114" localSheetId="7">[22]QNEWLOR!#REF!</definedName>
    <definedName name="_aIV114" localSheetId="5">[22]QNEWLOR!#REF!</definedName>
    <definedName name="_aIV114" localSheetId="3">[22]QNEWLOR!#REF!</definedName>
    <definedName name="_aIV114">[22]QNEWLOR!#REF!</definedName>
    <definedName name="_aIV190" localSheetId="10">[22]QNEWLOR!#REF!</definedName>
    <definedName name="_aIV190" localSheetId="7">[22]QNEWLOR!#REF!</definedName>
    <definedName name="_aIV190" localSheetId="5">[22]QNEWLOR!#REF!</definedName>
    <definedName name="_aIV190" localSheetId="3">[22]QNEWLOR!#REF!</definedName>
    <definedName name="_aIV190">[22]QNEWLOR!#REF!</definedName>
    <definedName name="_AUS1" localSheetId="8">#REF!</definedName>
    <definedName name="_AUS1" localSheetId="9">#REF!</definedName>
    <definedName name="_AUS1" localSheetId="10">#REF!</definedName>
    <definedName name="_AUS1" localSheetId="0">#REF!</definedName>
    <definedName name="_AUS1" localSheetId="7">#REF!</definedName>
    <definedName name="_AUS1" localSheetId="5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7" hidden="1">#REF!</definedName>
    <definedName name="_bla2" localSheetId="5" hidden="1">#REF!</definedName>
    <definedName name="_bla2" localSheetId="1" hidden="1">#REF!</definedName>
    <definedName name="_bla2" localSheetId="3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7" hidden="1">#REF!</definedName>
    <definedName name="_bla3" localSheetId="5" hidden="1">#REF!</definedName>
    <definedName name="_bla3" localSheetId="1" hidden="1">#REF!</definedName>
    <definedName name="_bla3" localSheetId="3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7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2" localSheetId="10">[23]BoP!#REF!</definedName>
    <definedName name="_BOP2" localSheetId="6">[23]BoP!#REF!</definedName>
    <definedName name="_BOP2">[23]BoP!#REF!</definedName>
    <definedName name="_D" localSheetId="8">#REF!</definedName>
    <definedName name="_D" localSheetId="9">#REF!</definedName>
    <definedName name="_D" localSheetId="10">#REF!</definedName>
    <definedName name="_D" localSheetId="0">#REF!</definedName>
    <definedName name="_D" localSheetId="7">#REF!</definedName>
    <definedName name="_D" localSheetId="5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EG1" localSheetId="9">#REF!</definedName>
    <definedName name="_DEG1" localSheetId="10">#REF!</definedName>
    <definedName name="_DEG1" localSheetId="7">#REF!</definedName>
    <definedName name="_DEG1" localSheetId="5">#REF!</definedName>
    <definedName name="_DEG1" localSheetId="1">#REF!</definedName>
    <definedName name="_DEG1" localSheetId="3">#REF!</definedName>
    <definedName name="_DEG1">#REF!</definedName>
    <definedName name="_DKR1" localSheetId="9">#REF!</definedName>
    <definedName name="_DKR1" localSheetId="10">#REF!</definedName>
    <definedName name="_DKR1" localSheetId="7">#REF!</definedName>
    <definedName name="_DKR1" localSheetId="5">#REF!</definedName>
    <definedName name="_DKR1" localSheetId="1">#REF!</definedName>
    <definedName name="_DKR1" localSheetId="3">#REF!</definedName>
    <definedName name="_DKR1">#REF!</definedName>
    <definedName name="_DLX1.EMA" localSheetId="9">#REF!</definedName>
    <definedName name="_DLX1.EMA" localSheetId="10">#REF!</definedName>
    <definedName name="_DLX1.EMA" localSheetId="7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7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7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7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7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7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7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7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0">#REF!,#REF!</definedName>
    <definedName name="_DLX2.EMA" localSheetId="7">#REF!,#REF!</definedName>
    <definedName name="_DLX2.EMA" localSheetId="5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0">#REF!</definedName>
    <definedName name="_DLX2.EMG" localSheetId="7">#REF!</definedName>
    <definedName name="_DLX2.EMG" localSheetId="5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7">#REF!</definedName>
    <definedName name="_DLX4.EMA" localSheetId="5">#REF!</definedName>
    <definedName name="_DLX4.EMA" localSheetId="1">#REF!</definedName>
    <definedName name="_DLX4.EMA" localSheetId="3">#REF!</definedName>
    <definedName name="_DLX4.EMA">#REF!</definedName>
    <definedName name="_DLX4.EMG" localSheetId="9">#REF!</definedName>
    <definedName name="_DLX4.EMG" localSheetId="10">#REF!</definedName>
    <definedName name="_DLX4.EMG" localSheetId="7">#REF!</definedName>
    <definedName name="_DLX4.EMG" localSheetId="5">#REF!</definedName>
    <definedName name="_DLX4.EMG" localSheetId="1">#REF!</definedName>
    <definedName name="_DLX4.EMG" localSheetId="3">#REF!</definedName>
    <definedName name="_DLX4.EMG">#REF!</definedName>
    <definedName name="_DLX5.EMA" localSheetId="9">#REF!</definedName>
    <definedName name="_DLX5.EMA" localSheetId="10">#REF!</definedName>
    <definedName name="_DLX5.EMA" localSheetId="7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7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7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7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7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7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ND94" localSheetId="9">#REF!</definedName>
    <definedName name="_END94" localSheetId="10">#REF!</definedName>
    <definedName name="_END94" localSheetId="7">#REF!</definedName>
    <definedName name="_END94" localSheetId="1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7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7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F" localSheetId="10" hidden="1">'[24]Fax a enviar'!#REF!</definedName>
    <definedName name="_F" localSheetId="6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0">#REF!</definedName>
    <definedName name="_FAL1" localSheetId="7">#REF!</definedName>
    <definedName name="_FAL1" localSheetId="5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2" localSheetId="9">#REF!</definedName>
    <definedName name="_FAL2" localSheetId="10">#REF!</definedName>
    <definedName name="_FAL2" localSheetId="7">#REF!</definedName>
    <definedName name="_FAL2" localSheetId="5">#REF!</definedName>
    <definedName name="_FAL2" localSheetId="1">#REF!</definedName>
    <definedName name="_FAL2" localSheetId="3">#REF!</definedName>
    <definedName name="_FAL2">#REF!</definedName>
    <definedName name="_FAL3" localSheetId="9">#REF!</definedName>
    <definedName name="_FAL3" localSheetId="10">#REF!</definedName>
    <definedName name="_FAL3" localSheetId="7">#REF!</definedName>
    <definedName name="_FAL3" localSheetId="5">#REF!</definedName>
    <definedName name="_FAL3" localSheetId="1">#REF!</definedName>
    <definedName name="_FAL3" localSheetId="3">#REF!</definedName>
    <definedName name="_FAL3">#REF!</definedName>
    <definedName name="_FAL4" localSheetId="9">#REF!</definedName>
    <definedName name="_FAL4" localSheetId="10">#REF!</definedName>
    <definedName name="_FAL4" localSheetId="7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7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7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7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9" localSheetId="9">#REF!</definedName>
    <definedName name="_FAL89" localSheetId="10">#REF!</definedName>
    <definedName name="_FAL89" localSheetId="7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ill" localSheetId="9" hidden="1">#REF!</definedName>
    <definedName name="_Fill" localSheetId="10" hidden="1">#REF!</definedName>
    <definedName name="_Fill" localSheetId="7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7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10">#REF!</definedName>
    <definedName name="_FMK1" localSheetId="0">#REF!</definedName>
    <definedName name="_FMK1" localSheetId="7">#REF!</definedName>
    <definedName name="_FMK1" localSheetId="5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7">#REF!</definedName>
    <definedName name="_ftnref1" localSheetId="1">#REF!</definedName>
    <definedName name="_ftnref1" localSheetId="3">#REF!</definedName>
    <definedName name="_ftnref1">#REF!</definedName>
    <definedName name="_IKR1" localSheetId="9">#REF!</definedName>
    <definedName name="_IKR1" localSheetId="10">#REF!</definedName>
    <definedName name="_IKR1" localSheetId="7">#REF!</definedName>
    <definedName name="_IKR1" localSheetId="5">#REF!</definedName>
    <definedName name="_IKR1" localSheetId="1">#REF!</definedName>
    <definedName name="_IKR1" localSheetId="3">#REF!</definedName>
    <definedName name="_IKR1">#REF!</definedName>
    <definedName name="_IRP1" localSheetId="9">#REF!</definedName>
    <definedName name="_IRP1" localSheetId="10">#REF!</definedName>
    <definedName name="_IRP1" localSheetId="7">#REF!</definedName>
    <definedName name="_IRP1" localSheetId="5">#REF!</definedName>
    <definedName name="_IRP1" localSheetId="1">#REF!</definedName>
    <definedName name="_IRP1" localSheetId="3">#REF!</definedName>
    <definedName name="_IRP1">#REF!</definedName>
    <definedName name="_Key1" localSheetId="9" hidden="1">#REF!</definedName>
    <definedName name="_Key1" localSheetId="10" hidden="1">#REF!</definedName>
    <definedName name="_Key1" localSheetId="7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7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7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10">#REF!</definedName>
    <definedName name="_MEX1" localSheetId="0">#REF!</definedName>
    <definedName name="_MEX1" localSheetId="7">#REF!</definedName>
    <definedName name="_MEX1" localSheetId="5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10">#REF!</definedName>
    <definedName name="_P" localSheetId="0">#REF!</definedName>
    <definedName name="_P" localSheetId="7">#REF!</definedName>
    <definedName name="_P" localSheetId="5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rse_Out" localSheetId="9" hidden="1">#REF!</definedName>
    <definedName name="_Parse_Out" localSheetId="10" hidden="1">#REF!</definedName>
    <definedName name="_Parse_Out" localSheetId="7" hidden="1">#REF!</definedName>
    <definedName name="_Parse_Out" localSheetId="5" hidden="1">#REF!</definedName>
    <definedName name="_Parse_Out" localSheetId="1" hidden="1">#REF!</definedName>
    <definedName name="_Parse_Out" localSheetId="3" hidden="1">#REF!</definedName>
    <definedName name="_Parse_Out" hidden="1">#REF!</definedName>
    <definedName name="_PTA1" localSheetId="9">#REF!</definedName>
    <definedName name="_PTA1" localSheetId="10">#REF!</definedName>
    <definedName name="_PTA1" localSheetId="7">#REF!</definedName>
    <definedName name="_PTA1" localSheetId="5">#REF!</definedName>
    <definedName name="_PTA1" localSheetId="1">#REF!</definedName>
    <definedName name="_PTA1" localSheetId="3">#REF!</definedName>
    <definedName name="_PTA1">#REF!</definedName>
    <definedName name="_qV196" localSheetId="10">[22]QNEWLOR!#REF!</definedName>
    <definedName name="_qV196" localSheetId="7">[22]QNEWLOR!#REF!</definedName>
    <definedName name="_qV196" localSheetId="5">[22]QNEWLOR!#REF!</definedName>
    <definedName name="_qV196" localSheetId="3">[22]QNEWLOR!#REF!</definedName>
    <definedName name="_qV196">[22]QNEWLOR!#REF!</definedName>
    <definedName name="_ref2" localSheetId="8">#REF!</definedName>
    <definedName name="_ref2" localSheetId="9">#REF!</definedName>
    <definedName name="_ref2" localSheetId="10">#REF!</definedName>
    <definedName name="_ref2" localSheetId="0">#REF!</definedName>
    <definedName name="_ref2" localSheetId="7">#REF!</definedName>
    <definedName name="_ref2" localSheetId="5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0" hidden="1">#REF!</definedName>
    <definedName name="_Regression_Out" localSheetId="7" hidden="1">#REF!</definedName>
    <definedName name="_Regression_Out" localSheetId="5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7" hidden="1">#REF!</definedName>
    <definedName name="_Regression_X" localSheetId="5" hidden="1">#REF!</definedName>
    <definedName name="_Regression_X" localSheetId="1" hidden="1">#REF!</definedName>
    <definedName name="_Regression_X" localSheetId="3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7" hidden="1">#REF!</definedName>
    <definedName name="_Regression_Y" localSheetId="5" hidden="1">#REF!</definedName>
    <definedName name="_Regression_Y" localSheetId="1" hidden="1">#REF!</definedName>
    <definedName name="_Regression_Y" localSheetId="3" hidden="1">#REF!</definedName>
    <definedName name="_Regression_Y" hidden="1">#REF!</definedName>
    <definedName name="_RES2" localSheetId="10">[23]RES!#REF!</definedName>
    <definedName name="_RES2" localSheetId="7">[23]RES!#REF!</definedName>
    <definedName name="_RES2" localSheetId="5">[23]RES!#REF!</definedName>
    <definedName name="_RES2" localSheetId="3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0">#REF!</definedName>
    <definedName name="_SAR1" localSheetId="7">#REF!</definedName>
    <definedName name="_SAR1" localSheetId="5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ort" localSheetId="9" hidden="1">#REF!</definedName>
    <definedName name="_Sort" localSheetId="10" hidden="1">#REF!</definedName>
    <definedName name="_Sort" localSheetId="7" hidden="1">#REF!</definedName>
    <definedName name="_Sort" localSheetId="5" hidden="1">#REF!</definedName>
    <definedName name="_Sort" localSheetId="1" hidden="1">#REF!</definedName>
    <definedName name="_Sort" localSheetId="3" hidden="1">#REF!</definedName>
    <definedName name="_Sort" hidden="1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0" hidden="1">{"Minpmon",#N/A,FALSE,"Monthinput"}</definedName>
    <definedName name="_SRT11" localSheetId="7" hidden="1">{"Minpmon",#N/A,FALSE,"Monthinput"}</definedName>
    <definedName name="_SRT11" localSheetId="5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0" hidden="1">{"Minpmon",#N/A,FALSE,"Monthinput"}</definedName>
    <definedName name="_SRT111" localSheetId="7" hidden="1">{"Minpmon",#N/A,FALSE,"Monthinput"}</definedName>
    <definedName name="_SRT111" localSheetId="5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0">#REF!</definedName>
    <definedName name="_SUM2" localSheetId="7">#REF!</definedName>
    <definedName name="_SUM2" localSheetId="5">#REF!</definedName>
    <definedName name="_SUM2" localSheetId="1">#REF!</definedName>
    <definedName name="_SUM2" localSheetId="3">#REF!</definedName>
    <definedName name="_SUM2" localSheetId="6">#REF!</definedName>
    <definedName name="_SUM2">#REF!</definedName>
    <definedName name="_TAB1" localSheetId="8">#REF!</definedName>
    <definedName name="_TAB1" localSheetId="9">#REF!</definedName>
    <definedName name="_TAB1" localSheetId="10">#REF!</definedName>
    <definedName name="_TAB1" localSheetId="0">#REF!</definedName>
    <definedName name="_TAB1" localSheetId="7">#REF!</definedName>
    <definedName name="_TAB1" localSheetId="5">#REF!</definedName>
    <definedName name="_TAB1" localSheetId="1">#REF!</definedName>
    <definedName name="_TAB1" localSheetId="3">#REF!</definedName>
    <definedName name="_TAB1">#REF!</definedName>
    <definedName name="_Tab19" localSheetId="9">#REF!</definedName>
    <definedName name="_Tab19" localSheetId="10">#REF!</definedName>
    <definedName name="_Tab19" localSheetId="7">#REF!</definedName>
    <definedName name="_Tab19" localSheetId="5">#REF!</definedName>
    <definedName name="_Tab19" localSheetId="1">#REF!</definedName>
    <definedName name="_Tab19" localSheetId="3">#REF!</definedName>
    <definedName name="_Tab19">#REF!</definedName>
    <definedName name="_Tab20" localSheetId="9">#REF!</definedName>
    <definedName name="_Tab20" localSheetId="10">#REF!</definedName>
    <definedName name="_Tab20" localSheetId="7">#REF!</definedName>
    <definedName name="_Tab20" localSheetId="1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7">#REF!</definedName>
    <definedName name="_Tab21" localSheetId="1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7">#REF!</definedName>
    <definedName name="_Tab22" localSheetId="1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7">#REF!</definedName>
    <definedName name="_Tab23" localSheetId="1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7">#REF!</definedName>
    <definedName name="_Tab24" localSheetId="1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7">#REF!</definedName>
    <definedName name="_Tab26" localSheetId="1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7">#REF!</definedName>
    <definedName name="_Tab27" localSheetId="1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7">#REF!</definedName>
    <definedName name="_Tab28" localSheetId="1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7">#REF!</definedName>
    <definedName name="_Tab29" localSheetId="1">#REF!</definedName>
    <definedName name="_Tab29" localSheetId="3">#REF!</definedName>
    <definedName name="_Tab29" localSheetId="6">#REF!</definedName>
    <definedName name="_Tab29">#REF!</definedName>
    <definedName name="_Tab30" localSheetId="9">#REF!</definedName>
    <definedName name="_Tab30" localSheetId="10">#REF!</definedName>
    <definedName name="_Tab30" localSheetId="7">#REF!</definedName>
    <definedName name="_Tab30" localSheetId="1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7">#REF!</definedName>
    <definedName name="_Tab31" localSheetId="1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7">#REF!</definedName>
    <definedName name="_Tab32" localSheetId="1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7">#REF!</definedName>
    <definedName name="_Tab33" localSheetId="1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7">#REF!</definedName>
    <definedName name="_Tab34" localSheetId="1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7">#REF!</definedName>
    <definedName name="_Tab35" localSheetId="1">#REF!</definedName>
    <definedName name="_Tab35" localSheetId="3">#REF!</definedName>
    <definedName name="_Tab35" localSheetId="6">#REF!</definedName>
    <definedName name="_Tab35">#REF!</definedName>
    <definedName name="_tAB4">'[27]shared data'!$A$1:$G$71</definedName>
    <definedName name="_Toc134784502" localSheetId="4">'Mapa 1'!$E$5</definedName>
    <definedName name="_Toc191191306_3" localSheetId="8">[28]anex7!#REF!</definedName>
    <definedName name="_Toc191191306_3" localSheetId="9">[28]anex7!#REF!</definedName>
    <definedName name="_Toc191191306_3" localSheetId="10">[28]anex7!#REF!</definedName>
    <definedName name="_Toc191191306_3" localSheetId="0">[28]anex7!#REF!</definedName>
    <definedName name="_Toc191191306_3" localSheetId="7">[28]anex7!#REF!</definedName>
    <definedName name="_Toc191191306_3" localSheetId="5">[28]anex7!#REF!</definedName>
    <definedName name="_Toc191191306_3" localSheetId="1">[28]anex7!#REF!</definedName>
    <definedName name="_Toc191191306_3" localSheetId="3">[28]anex7!#REF!</definedName>
    <definedName name="_Toc191191306_3" localSheetId="6">[28]anex7!#REF!</definedName>
    <definedName name="_Toc191191306_3">[28]anex7!#REF!</definedName>
    <definedName name="_TOT58" localSheetId="8">[2]GROWTH!#REF!</definedName>
    <definedName name="_TOT58" localSheetId="10">[2]GROWTH!#REF!</definedName>
    <definedName name="_TOT58" localSheetId="0">[2]GROWTH!#REF!</definedName>
    <definedName name="_TOT58" localSheetId="7">[2]GROWTH!#REF!</definedName>
    <definedName name="_TOT58" localSheetId="5">[2]GROWTH!#REF!</definedName>
    <definedName name="_TOT58" localSheetId="1">[2]GROWTH!#REF!</definedName>
    <definedName name="_TOT58" localSheetId="3">[2]GROWTH!#REF!</definedName>
    <definedName name="_TOT58">[2]GROWTH!#REF!</definedName>
    <definedName name="_WB2" localSheetId="8">#REF!</definedName>
    <definedName name="_WB2" localSheetId="9">#REF!</definedName>
    <definedName name="_WB2" localSheetId="10">#REF!</definedName>
    <definedName name="_WB2" localSheetId="0">#REF!</definedName>
    <definedName name="_WB2" localSheetId="7">#REF!</definedName>
    <definedName name="_WB2" localSheetId="5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xlcn.WorksheetConnection_MUCI2020v3.xlsxTabla1" hidden="1">[29]!Tabla1[#Data]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7">[1]Imp!#REF!</definedName>
    <definedName name="_Z" localSheetId="3">[1]Imp!#REF!</definedName>
    <definedName name="_Z" localSheetId="6">[1]Imp!#REF!</definedName>
    <definedName name="_Z">[1]Imp!#REF!</definedName>
    <definedName name="a" localSheetId="8" hidden="1">[15]WB!#REF!</definedName>
    <definedName name="a" localSheetId="9" hidden="1">[15]WB!#REF!</definedName>
    <definedName name="a" localSheetId="10" hidden="1">[15]WB!#REF!</definedName>
    <definedName name="a" localSheetId="0" hidden="1">[15]WB!#REF!</definedName>
    <definedName name="a" localSheetId="7" hidden="1">[15]WB!#REF!</definedName>
    <definedName name="a" localSheetId="5" hidden="1">[15]WB!#REF!</definedName>
    <definedName name="a" localSheetId="1" hidden="1">[15]WB!#REF!</definedName>
    <definedName name="a" localSheetId="3" hidden="1">[15]WB!#REF!</definedName>
    <definedName name="a" localSheetId="6" hidden="1">[15]WB!#REF!</definedName>
    <definedName name="a" hidden="1">[15]WB!#REF!</definedName>
    <definedName name="a\V104" localSheetId="8">[22]QNEWLOR!#REF!</definedName>
    <definedName name="a\V104" localSheetId="10">[22]QNEWLOR!#REF!</definedName>
    <definedName name="a\V104" localSheetId="0">[22]QNEWLOR!#REF!</definedName>
    <definedName name="a\V104" localSheetId="7">[22]QNEWLOR!#REF!</definedName>
    <definedName name="a\V104" localSheetId="5">[22]QNEWLOR!#REF!</definedName>
    <definedName name="a\V104" localSheetId="1">[22]QNEWLOR!#REF!</definedName>
    <definedName name="a\V104" localSheetId="3">[22]QNEWLOR!#REF!</definedName>
    <definedName name="a\V104">[22]QNEWLOR!#REF!</definedName>
    <definedName name="A_impresión_IM">'[30]ponder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0" hidden="1">{"Riqfin97",#N/A,FALSE,"Tran";"Riqfinpro",#N/A,FALSE,"Tran"}</definedName>
    <definedName name="aaa" localSheetId="7" hidden="1">{"Riqfin97",#N/A,FALSE,"Tran";"Riqfinpro",#N/A,FALSE,"Tran"}</definedName>
    <definedName name="aaa" localSheetId="5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0">#REF!</definedName>
    <definedName name="abv" localSheetId="7">#REF!</definedName>
    <definedName name="abv" localSheetId="5">#REF!</definedName>
    <definedName name="abv" localSheetId="1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0">#REF!</definedName>
    <definedName name="abx" localSheetId="7">#REF!</definedName>
    <definedName name="abx" localSheetId="5">#REF!</definedName>
    <definedName name="abx" localSheetId="1">#REF!</definedName>
    <definedName name="abx" localSheetId="3">#REF!</definedName>
    <definedName name="abx">#REF!</definedName>
    <definedName name="AccessDatabase" hidden="1">"\\De2kp-42538\BOLETIN\Claga\CLAGA2000.mdb"</definedName>
    <definedName name="ACTIVATE" localSheetId="8">#REF!</definedName>
    <definedName name="ACTIVATE" localSheetId="9">#REF!</definedName>
    <definedName name="ACTIVATE" localSheetId="10">#REF!</definedName>
    <definedName name="ACTIVATE" localSheetId="0">#REF!</definedName>
    <definedName name="ACTIVATE" localSheetId="7">#REF!</definedName>
    <definedName name="ACTIVATE" localSheetId="5">#REF!</definedName>
    <definedName name="ACTIVATE" localSheetId="1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0">#REF!</definedName>
    <definedName name="Actual" localSheetId="7">#REF!</definedName>
    <definedName name="Actual" localSheetId="5">#REF!</definedName>
    <definedName name="Actual" localSheetId="1">#REF!</definedName>
    <definedName name="Actual" localSheetId="3">#REF!</definedName>
    <definedName name="Actual">#REF!</definedName>
    <definedName name="ACUMULADO">#N/A</definedName>
    <definedName name="ACwvu.PLA1." localSheetId="8" hidden="1">'[31]COP FED'!#REF!</definedName>
    <definedName name="ACwvu.PLA1." localSheetId="9" hidden="1">'[31]COP FED'!#REF!</definedName>
    <definedName name="ACwvu.PLA1." localSheetId="10" hidden="1">'[31]COP FED'!#REF!</definedName>
    <definedName name="ACwvu.PLA1." localSheetId="0" hidden="1">'[31]COP FED'!#REF!</definedName>
    <definedName name="ACwvu.PLA1." localSheetId="7" hidden="1">'[31]COP FED'!#REF!</definedName>
    <definedName name="ACwvu.PLA1." localSheetId="5" hidden="1">'[31]COP FED'!#REF!</definedName>
    <definedName name="ACwvu.PLA1." localSheetId="1" hidden="1">'[31]COP FED'!#REF!</definedName>
    <definedName name="ACwvu.PLA1." localSheetId="3" hidden="1">'[31]COP FED'!#REF!</definedName>
    <definedName name="ACwvu.PLA1." localSheetId="6" hidden="1">'[31]COP FED'!#REF!</definedName>
    <definedName name="ACwvu.PLA1." hidden="1">'[31]COP FED'!#REF!</definedName>
    <definedName name="ACwvu.PLA2." hidden="1">'[31]COP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0" hidden="1">{"Riqfin97",#N/A,FALSE,"Tran";"Riqfinpro",#N/A,FALSE,"Tran"}</definedName>
    <definedName name="ad" localSheetId="7" hidden="1">{"Riqfin97",#N/A,FALSE,"Tran";"Riqfinpro",#N/A,FALSE,"Tran"}</definedName>
    <definedName name="ad" localSheetId="5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0">#REF!</definedName>
    <definedName name="adaD" localSheetId="7">#REF!</definedName>
    <definedName name="adaD" localSheetId="5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rra" localSheetId="9">#REF!</definedName>
    <definedName name="adrra" localSheetId="10">#REF!</definedName>
    <definedName name="adrra" localSheetId="7">#REF!</definedName>
    <definedName name="adrra" localSheetId="5">#REF!</definedName>
    <definedName name="adrra" localSheetId="1">#REF!</definedName>
    <definedName name="adrra" localSheetId="3">#REF!</definedName>
    <definedName name="adrra">#REF!</definedName>
    <definedName name="adsadrr" localSheetId="9" hidden="1">#REF!</definedName>
    <definedName name="adsadrr" localSheetId="10" hidden="1">#REF!</definedName>
    <definedName name="adsadrr" localSheetId="7" hidden="1">#REF!</definedName>
    <definedName name="adsadrr" localSheetId="5" hidden="1">#REF!</definedName>
    <definedName name="adsadrr" localSheetId="1" hidden="1">#REF!</definedName>
    <definedName name="adsadrr" localSheetId="3" hidden="1">#REF!</definedName>
    <definedName name="adsadrr" hidden="1">#REF!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0" hidden="1">{"Tab1",#N/A,FALSE,"P";"Tab2",#N/A,FALSE,"P"}</definedName>
    <definedName name="af" localSheetId="7" hidden="1">{"Tab1",#N/A,FALSE,"P";"Tab2",#N/A,FALSE,"P"}</definedName>
    <definedName name="af" localSheetId="5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0" hidden="1">{"Tab1",#N/A,FALSE,"P";"Tab2",#N/A,FALSE,"P"}</definedName>
    <definedName name="aff" localSheetId="7" hidden="1">{"Tab1",#N/A,FALSE,"P";"Tab2",#N/A,FALSE,"P"}</definedName>
    <definedName name="aff" localSheetId="5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0" hidden="1">{"Tab1",#N/A,FALSE,"P";"Tab2",#N/A,FALSE,"P"}</definedName>
    <definedName name="ag" localSheetId="7" hidden="1">{"Tab1",#N/A,FALSE,"P";"Tab2",#N/A,FALSE,"P"}</definedName>
    <definedName name="ag" localSheetId="5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0" hidden="1">{"Riqfin97",#N/A,FALSE,"Tran";"Riqfinpro",#N/A,FALSE,"Tran"}</definedName>
    <definedName name="ah" localSheetId="7" hidden="1">{"Riqfin97",#N/A,FALSE,"Tran";"Riqfinpro",#N/A,FALSE,"Tran"}</definedName>
    <definedName name="ah" localSheetId="5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0" hidden="1">{"Riqfin97",#N/A,FALSE,"Tran";"Riqfinpro",#N/A,FALSE,"Tran"}</definedName>
    <definedName name="aj" localSheetId="7" hidden="1">{"Riqfin97",#N/A,FALSE,"Tran";"Riqfinpro",#N/A,FALSE,"Tran"}</definedName>
    <definedName name="aj" localSheetId="5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0" hidden="1">{"Riqfin97",#N/A,FALSE,"Tran";"Riqfinpro",#N/A,FALSE,"Tran"}</definedName>
    <definedName name="al" localSheetId="7" hidden="1">{"Riqfin97",#N/A,FALSE,"Tran";"Riqfinpro",#N/A,FALSE,"Tran"}</definedName>
    <definedName name="al" localSheetId="5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0" hidden="1">{"Riqfin97",#N/A,FALSE,"Tran";"Riqfinpro",#N/A,FALSE,"Tran"}</definedName>
    <definedName name="alj" localSheetId="7" hidden="1">{"Riqfin97",#N/A,FALSE,"Tran";"Riqfinpro",#N/A,FALSE,"Tran"}</definedName>
    <definedName name="alj" localSheetId="5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0">#REF!</definedName>
    <definedName name="ALLBIRR" localSheetId="7">#REF!</definedName>
    <definedName name="ALLBIRR" localSheetId="5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7">#REF!</definedName>
    <definedName name="AllData" localSheetId="5">#REF!</definedName>
    <definedName name="AllData" localSheetId="1">#REF!</definedName>
    <definedName name="AllData" localSheetId="3">#REF!</definedName>
    <definedName name="AllData">#REF!</definedName>
    <definedName name="ALLSDR" localSheetId="9">#REF!</definedName>
    <definedName name="ALLSDR" localSheetId="10">#REF!</definedName>
    <definedName name="ALLSDR" localSheetId="7">#REF!</definedName>
    <definedName name="ALLSDR" localSheetId="5">#REF!</definedName>
    <definedName name="ALLSDR" localSheetId="1">#REF!</definedName>
    <definedName name="ALLSDR" localSheetId="3">#REF!</definedName>
    <definedName name="ALLSDR">#REF!</definedName>
    <definedName name="alpha">'[32]Int rate table spreads'!$C$7</definedName>
    <definedName name="AMORTI" localSheetId="8">#REF!</definedName>
    <definedName name="AMORTI" localSheetId="9">#REF!</definedName>
    <definedName name="AMORTI" localSheetId="10">#REF!</definedName>
    <definedName name="AMORTI" localSheetId="0">#REF!</definedName>
    <definedName name="AMORTI" localSheetId="7">#REF!</definedName>
    <definedName name="AMORTI" localSheetId="5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NEXO2" localSheetId="8">[33]BCP!#REF!</definedName>
    <definedName name="ANEXO2" localSheetId="9">[33]BCP!#REF!</definedName>
    <definedName name="ANEXO2" localSheetId="10">[33]BCP!#REF!</definedName>
    <definedName name="ANEXO2" localSheetId="0">[33]BCP!#REF!</definedName>
    <definedName name="ANEXO2" localSheetId="7">[33]BCP!#REF!</definedName>
    <definedName name="ANEXO2" localSheetId="5">[33]BCP!#REF!</definedName>
    <definedName name="ANEXO2" localSheetId="1">[33]BCP!#REF!</definedName>
    <definedName name="ANEXO2" localSheetId="3">[33]BCP!#REF!</definedName>
    <definedName name="ANEXO2" localSheetId="6">[33]BCP!#REF!</definedName>
    <definedName name="ANEXO2">[33]BCP!#REF!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[34]MONTHLY!$A$2:$U$25,[34]MONTHLY!$A$29:$U$66,[34]MONTHLY!$A$71:$U$124,[34]MONTHLY!$A$127:$U$180,[34]MONTHLY!$A$183:$U$238,[34]MONTHLY!$A$244:$U$287,[34]MONTHLY!$A$291:$U$330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0">#REF!</definedName>
    <definedName name="AREACONSTRUCCIO" localSheetId="7">#REF!</definedName>
    <definedName name="AREACONSTRUCCIO" localSheetId="5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s" localSheetId="8" hidden="1">'[35]Fax a enviar'!#REF!</definedName>
    <definedName name="as" localSheetId="9" hidden="1">'[35]Fax a enviar'!#REF!</definedName>
    <definedName name="as" localSheetId="10" hidden="1">'[35]Fax a enviar'!#REF!</definedName>
    <definedName name="as" localSheetId="0" hidden="1">'[35]Fax a enviar'!#REF!</definedName>
    <definedName name="as" localSheetId="7" hidden="1">'[35]Fax a enviar'!#REF!</definedName>
    <definedName name="as" localSheetId="5" hidden="1">'[35]Fax a enviar'!#REF!</definedName>
    <definedName name="as" localSheetId="1" hidden="1">'[35]Fax a enviar'!#REF!</definedName>
    <definedName name="as" localSheetId="3" hidden="1">'[35]Fax a enviar'!#REF!</definedName>
    <definedName name="as" localSheetId="6" hidden="1">'[35]Fax a enviar'!#REF!</definedName>
    <definedName name="as" hidden="1">'[35]Fax a enviar'!#REF!</definedName>
    <definedName name="ASAU" localSheetId="8">#REF!</definedName>
    <definedName name="ASAU" localSheetId="9">#REF!</definedName>
    <definedName name="ASAU" localSheetId="10">#REF!</definedName>
    <definedName name="ASAU" localSheetId="0">#REF!</definedName>
    <definedName name="ASAU" localSheetId="7">#REF!</definedName>
    <definedName name="ASAU" localSheetId="5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9">#REF!</definedName>
    <definedName name="ASAU1" localSheetId="10">#REF!</definedName>
    <definedName name="ASAU1" localSheetId="7">#REF!</definedName>
    <definedName name="ASAU1" localSheetId="5">#REF!</definedName>
    <definedName name="ASAU1" localSheetId="1">#REF!</definedName>
    <definedName name="ASAU1" localSheetId="3">#REF!</definedName>
    <definedName name="ASAU1">#REF!</definedName>
    <definedName name="asd" localSheetId="9">#REF!</definedName>
    <definedName name="asd" localSheetId="10">#REF!</definedName>
    <definedName name="asd" localSheetId="7">#REF!</definedName>
    <definedName name="asd" localSheetId="5">#REF!</definedName>
    <definedName name="asd" localSheetId="1">#REF!</definedName>
    <definedName name="asd" localSheetId="3">#REF!</definedName>
    <definedName name="asd">#REF!</definedName>
    <definedName name="asdrae" localSheetId="9" hidden="1">#REF!</definedName>
    <definedName name="asdrae" localSheetId="10" hidden="1">#REF!</definedName>
    <definedName name="asdrae" localSheetId="7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7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7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7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7">#REF!</definedName>
    <definedName name="AsignadoA" localSheetId="1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7">#REF!</definedName>
    <definedName name="ASO" localSheetId="1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7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7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10">#REF!</definedName>
    <definedName name="ASSUM" localSheetId="0">#REF!</definedName>
    <definedName name="ASSUM" localSheetId="7">#REF!</definedName>
    <definedName name="ASSUM" localSheetId="5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tlantic">[36]nonopec!$D$424:$D$433</definedName>
    <definedName name="atrade" localSheetId="8">[12]!atrade</definedName>
    <definedName name="atrade" localSheetId="10">[12]!atrade</definedName>
    <definedName name="atrade" localSheetId="0">[12]!atrade</definedName>
    <definedName name="atrade" localSheetId="7">[12]!atrade</definedName>
    <definedName name="atrade" localSheetId="5">[12]!atrade</definedName>
    <definedName name="atrade" localSheetId="1">[12]!atrade</definedName>
    <definedName name="atrade">[12]!atrade</definedName>
    <definedName name="AUS" localSheetId="8">#REF!</definedName>
    <definedName name="AUS" localSheetId="9">#REF!</definedName>
    <definedName name="AUS" localSheetId="10">#REF!</definedName>
    <definedName name="AUS" localSheetId="0">#REF!</definedName>
    <definedName name="AUS" localSheetId="7">#REF!</definedName>
    <definedName name="AUS" localSheetId="5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verage_Daily_Depreciation">'[37]Inter-Bank'!$G$5</definedName>
    <definedName name="Average_Weekly_Depreciation">'[37]Inter-Bank'!$K$5</definedName>
    <definedName name="Average_Weekly_Inter_Bank_Exchange_Rate">'[37]Inter-Bank'!$H$5</definedName>
    <definedName name="AVISO" localSheetId="8">#REF!</definedName>
    <definedName name="AVISO" localSheetId="9">#REF!</definedName>
    <definedName name="AVISO" localSheetId="10">#REF!</definedName>
    <definedName name="AVISO" localSheetId="0">#REF!</definedName>
    <definedName name="AVISO" localSheetId="7">#REF!</definedName>
    <definedName name="AVISO" localSheetId="5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B" localSheetId="9">#REF!</definedName>
    <definedName name="B" localSheetId="10">#REF!</definedName>
    <definedName name="B" localSheetId="7">#REF!</definedName>
    <definedName name="B" localSheetId="5">#REF!</definedName>
    <definedName name="B" localSheetId="1">#REF!</definedName>
    <definedName name="B" localSheetId="3">#REF!</definedName>
    <definedName name="B">#REF!</definedName>
    <definedName name="BAL" localSheetId="9">#REF!</definedName>
    <definedName name="BAL" localSheetId="10">#REF!</definedName>
    <definedName name="BAL" localSheetId="7">#REF!</definedName>
    <definedName name="BAL" localSheetId="5">#REF!</definedName>
    <definedName name="BAL" localSheetId="1">#REF!</definedName>
    <definedName name="BAL" localSheetId="3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0" hidden="1">{"Minpmon",#N/A,FALSE,"Monthinput"}</definedName>
    <definedName name="bALANCE" localSheetId="7" hidden="1">{"Minpmon",#N/A,FALSE,"Monthinput"}</definedName>
    <definedName name="bALANCE" localSheetId="5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0">#REF!</definedName>
    <definedName name="BANCOS" localSheetId="7">#REF!</definedName>
    <definedName name="BANCOS" localSheetId="5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_xlnm.Database" localSheetId="9">#REF!</definedName>
    <definedName name="_xlnm.Database" localSheetId="10">#REF!</definedName>
    <definedName name="_xlnm.Database" localSheetId="7">#REF!</definedName>
    <definedName name="_xlnm.Database" localSheetId="5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tumi_debt" localSheetId="9">#REF!</definedName>
    <definedName name="Batumi_debt" localSheetId="10">#REF!</definedName>
    <definedName name="Batumi_debt" localSheetId="7">#REF!</definedName>
    <definedName name="Batumi_debt" localSheetId="5">#REF!</definedName>
    <definedName name="Batumi_debt" localSheetId="1">#REF!</definedName>
    <definedName name="Batumi_debt" localSheetId="3">#REF!</definedName>
    <definedName name="Batumi_debt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0" hidden="1">{"Riqfin97",#N/A,FALSE,"Tran";"Riqfinpro",#N/A,FALSE,"Tran"}</definedName>
    <definedName name="bb" localSheetId="7" hidden="1">{"Riqfin97",#N/A,FALSE,"Tran";"Riqfinpro",#N/A,FALSE,"Tran"}</definedName>
    <definedName name="bb" localSheetId="5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0">#REF!</definedName>
    <definedName name="BBB" localSheetId="7">#REF!</definedName>
    <definedName name="BBB" localSheetId="5">#REF!</definedName>
    <definedName name="BBB" localSheetId="1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0" hidden="1">{"Minpmon",#N/A,FALSE,"Monthinput"}</definedName>
    <definedName name="bbbb" localSheetId="7" hidden="1">{"Minpmon",#N/A,FALSE,"Monthinput"}</definedName>
    <definedName name="bbbb" localSheetId="5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0" hidden="1">{"Tab1",#N/A,FALSE,"P";"Tab2",#N/A,FALSE,"P"}</definedName>
    <definedName name="bbbbbbbbbbbbb" localSheetId="7" hidden="1">{"Tab1",#N/A,FALSE,"P";"Tab2",#N/A,FALSE,"P"}</definedName>
    <definedName name="bbbbbbbbbbbbb" localSheetId="5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0">#REF!</definedName>
    <definedName name="BC" localSheetId="7">#REF!</definedName>
    <definedName name="BC" localSheetId="5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0">#REF!</definedName>
    <definedName name="BCA_NGDP" localSheetId="7">#REF!</definedName>
    <definedName name="BCA_NGDP" localSheetId="5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H" localSheetId="9">#REF!</definedName>
    <definedName name="BCH" localSheetId="10">#REF!</definedName>
    <definedName name="BCH" localSheetId="7">#REF!</definedName>
    <definedName name="BCH" localSheetId="5">#REF!</definedName>
    <definedName name="BCH" localSheetId="1">#REF!</definedName>
    <definedName name="BCH" localSheetId="3">#REF!</definedName>
    <definedName name="BCH">#REF!</definedName>
    <definedName name="BCH_10G" localSheetId="9">#REF!</definedName>
    <definedName name="BCH_10G" localSheetId="10">#REF!</definedName>
    <definedName name="BCH_10G" localSheetId="7">#REF!</definedName>
    <definedName name="BCH_10G" localSheetId="5">#REF!</definedName>
    <definedName name="BCH_10G" localSheetId="1">#REF!</definedName>
    <definedName name="BCH_10G" localSheetId="3">#REF!</definedName>
    <definedName name="BCH_10G">#REF!</definedName>
    <definedName name="BCH_10R" localSheetId="9">#REF!</definedName>
    <definedName name="BCH_10R" localSheetId="10">#REF!</definedName>
    <definedName name="BCH_10R" localSheetId="7">#REF!</definedName>
    <definedName name="BCH_10R" localSheetId="1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7">#REF!</definedName>
    <definedName name="Bcos_Com_20G" localSheetId="1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7">#REF!</definedName>
    <definedName name="Bcos_Com20R" localSheetId="1">#REF!</definedName>
    <definedName name="Bcos_Com20R" localSheetId="3">#REF!</definedName>
    <definedName name="Bcos_Com20R" localSheetId="6">#REF!</definedName>
    <definedName name="Bcos_Com20R">#REF!</definedName>
    <definedName name="BCRD15" localSheetId="10" hidden="1">'[38]Crédito SPNF (fiscal)'!#REF!</definedName>
    <definedName name="BCRD15" localSheetId="6" hidden="1">'[38]Crédito SPNF (fiscal)'!#REF!</definedName>
    <definedName name="BCRD15" hidden="1">'[38]Crédito SPNF (fiscal)'!#REF!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0">#REF!</definedName>
    <definedName name="BEA" localSheetId="7">#REF!</definedName>
    <definedName name="BEA" localSheetId="5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10">#REF!</definedName>
    <definedName name="BED" localSheetId="0">#REF!</definedName>
    <definedName name="BED" localSheetId="7">#REF!</definedName>
    <definedName name="BED" localSheetId="5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7">#REF!</definedName>
    <definedName name="BED_6" localSheetId="5">#REF!</definedName>
    <definedName name="BED_6" localSheetId="1">#REF!</definedName>
    <definedName name="BED_6" localSheetId="3">#REF!</definedName>
    <definedName name="BED_6">#REF!</definedName>
    <definedName name="BEO" localSheetId="9">#REF!</definedName>
    <definedName name="BEO" localSheetId="10">#REF!</definedName>
    <definedName name="BEO" localSheetId="7">#REF!</definedName>
    <definedName name="BEO" localSheetId="5">#REF!</definedName>
    <definedName name="BEO" localSheetId="1">#REF!</definedName>
    <definedName name="BEO" localSheetId="3">#REF!</definedName>
    <definedName name="BEO">#REF!</definedName>
    <definedName name="BER" localSheetId="9">#REF!</definedName>
    <definedName name="BER" localSheetId="10">#REF!</definedName>
    <definedName name="BER" localSheetId="7">#REF!</definedName>
    <definedName name="BER" localSheetId="1">#REF!</definedName>
    <definedName name="BER" localSheetId="3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0">#REF!</definedName>
    <definedName name="BFD" localSheetId="7">#REF!</definedName>
    <definedName name="BFD" localSheetId="5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7">#REF!</definedName>
    <definedName name="BFDA" localSheetId="5">#REF!</definedName>
    <definedName name="BFDA" localSheetId="1">#REF!</definedName>
    <definedName name="BFDA" localSheetId="3">#REF!</definedName>
    <definedName name="BFDA">#REF!</definedName>
    <definedName name="BFDI" localSheetId="9">#REF!</definedName>
    <definedName name="BFDI" localSheetId="10">#REF!</definedName>
    <definedName name="BFDI" localSheetId="7">#REF!</definedName>
    <definedName name="BFDI" localSheetId="5">#REF!</definedName>
    <definedName name="BFDI" localSheetId="1">#REF!</definedName>
    <definedName name="BFDI" localSheetId="3">#REF!</definedName>
    <definedName name="BFDI">#REF!</definedName>
    <definedName name="BFDIL" localSheetId="9">#REF!</definedName>
    <definedName name="BFDIL" localSheetId="10">#REF!</definedName>
    <definedName name="BFDIL" localSheetId="7">#REF!</definedName>
    <definedName name="BFDIL" localSheetId="1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8">[39]!BFLD_DF</definedName>
    <definedName name="BFLD_DF" localSheetId="10">[39]!BFLD_DF</definedName>
    <definedName name="BFLD_DF" localSheetId="0">[39]!BFLD_DF</definedName>
    <definedName name="BFLD_DF" localSheetId="7">[39]!BFLD_DF</definedName>
    <definedName name="BFLD_DF" localSheetId="5">[39]!BFLD_DF</definedName>
    <definedName name="BFLD_DF" localSheetId="1">[39]!BFLD_DF</definedName>
    <definedName name="BFLD_DF">[39]!BFLD_DF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9">#REF!</definedName>
    <definedName name="BFO" localSheetId="10">#REF!</definedName>
    <definedName name="BFO" localSheetId="0">#REF!</definedName>
    <definedName name="BFO" localSheetId="7">#REF!</definedName>
    <definedName name="BFO" localSheetId="5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A" localSheetId="8">#REF!</definedName>
    <definedName name="BFOA" localSheetId="9">#REF!</definedName>
    <definedName name="BFOA" localSheetId="10">#REF!</definedName>
    <definedName name="BFOA" localSheetId="0">#REF!</definedName>
    <definedName name="BFOA" localSheetId="7">#REF!</definedName>
    <definedName name="BFOA" localSheetId="5">#REF!</definedName>
    <definedName name="BFOA" localSheetId="1">#REF!</definedName>
    <definedName name="BFOA" localSheetId="3">#REF!</definedName>
    <definedName name="BFOA">#REF!</definedName>
    <definedName name="BFOAG" localSheetId="9">#REF!</definedName>
    <definedName name="BFOAG" localSheetId="10">#REF!</definedName>
    <definedName name="BFOAG" localSheetId="7">#REF!</definedName>
    <definedName name="BFOAG" localSheetId="5">#REF!</definedName>
    <definedName name="BFOAG" localSheetId="1">#REF!</definedName>
    <definedName name="BFOAG" localSheetId="3">#REF!</definedName>
    <definedName name="BFOAG">#REF!</definedName>
    <definedName name="BFOL" localSheetId="9">#REF!</definedName>
    <definedName name="BFOL" localSheetId="10">#REF!</definedName>
    <definedName name="BFOL" localSheetId="7">#REF!</definedName>
    <definedName name="BFOL" localSheetId="1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7">#REF!</definedName>
    <definedName name="BFOL_B" localSheetId="1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7">#REF!</definedName>
    <definedName name="BFOL_G" localSheetId="1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7">#REF!</definedName>
    <definedName name="BFOL_L" localSheetId="1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7">#REF!</definedName>
    <definedName name="BFOL_O" localSheetId="1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7">#REF!</definedName>
    <definedName name="BFOL_S" localSheetId="1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7">#REF!</definedName>
    <definedName name="BFOLB" localSheetId="1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7">#REF!</definedName>
    <definedName name="BFOLG_L" localSheetId="1">#REF!</definedName>
    <definedName name="BFOLG_L" localSheetId="3">#REF!</definedName>
    <definedName name="BFOLG_L" localSheetId="6">#REF!</definedName>
    <definedName name="BFOLG_L">#REF!</definedName>
    <definedName name="BFP" localSheetId="9">#REF!</definedName>
    <definedName name="BFP" localSheetId="10">#REF!</definedName>
    <definedName name="BFP" localSheetId="7">#REF!</definedName>
    <definedName name="BFP" localSheetId="1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7">#REF!</definedName>
    <definedName name="BFPA" localSheetId="1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7">#REF!</definedName>
    <definedName name="BFPAG" localSheetId="1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7">#REF!</definedName>
    <definedName name="BFPL" localSheetId="1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7">#REF!</definedName>
    <definedName name="BFPLBN" localSheetId="1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7">#REF!</definedName>
    <definedName name="BFPLD" localSheetId="1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7">#REF!</definedName>
    <definedName name="BFPLD_G" localSheetId="1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7">#REF!</definedName>
    <definedName name="BFPLE" localSheetId="1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7">#REF!</definedName>
    <definedName name="BFPLE_G" localSheetId="1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7">#REF!</definedName>
    <definedName name="BFPLMM" localSheetId="1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0">#REF!</definedName>
    <definedName name="BFUND" localSheetId="7">#REF!</definedName>
    <definedName name="BFUND" localSheetId="5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7">#REF!</definedName>
    <definedName name="BGS" localSheetId="5">#REF!</definedName>
    <definedName name="BGS" localSheetId="1">#REF!</definedName>
    <definedName name="BGS" localSheetId="3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10">#REF!</definedName>
    <definedName name="BIP" localSheetId="0">#REF!</definedName>
    <definedName name="BIP" localSheetId="7">#REF!</definedName>
    <definedName name="BIP" localSheetId="5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0">#REF!</definedName>
    <definedName name="BKFA" localSheetId="7">#REF!</definedName>
    <definedName name="BKFA" localSheetId="5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O" localSheetId="9">#REF!</definedName>
    <definedName name="BKO" localSheetId="10">#REF!</definedName>
    <definedName name="BKO" localSheetId="7">#REF!</definedName>
    <definedName name="BKO" localSheetId="5">#REF!</definedName>
    <definedName name="BKO" localSheetId="1">#REF!</definedName>
    <definedName name="BKO" localSheetId="3">#REF!</definedName>
    <definedName name="BKO">#REF!</definedName>
    <definedName name="bla" localSheetId="9" hidden="1">#REF!</definedName>
    <definedName name="bla" localSheetId="10" hidden="1">#REF!</definedName>
    <definedName name="bla" localSheetId="7" hidden="1">#REF!</definedName>
    <definedName name="bla" localSheetId="5" hidden="1">#REF!</definedName>
    <definedName name="bla" localSheetId="1" hidden="1">#REF!</definedName>
    <definedName name="bla" localSheetId="3" hidden="1">#REF!</definedName>
    <definedName name="bla" hidden="1">#REF!</definedName>
    <definedName name="BLPH1" hidden="1">'[40]Ex rate bloom'!$A$4</definedName>
    <definedName name="BLPH2" hidden="1">'[40]Ex rate bloom'!$D$4</definedName>
    <definedName name="BLPH3" hidden="1">'[40]Ex rate bloom'!$G$4</definedName>
    <definedName name="BLPH4" hidden="1">'[40]Ex rate bloom'!$J$4</definedName>
    <definedName name="BLPH5" hidden="1">'[40]Ex rate bloom'!$M$4</definedName>
    <definedName name="BLPH6" hidden="1">'[40]Ex rate bloom'!$P$4</definedName>
    <definedName name="BLPH7" hidden="1">'[40]Ex rate bloom'!$S$4</definedName>
    <definedName name="BLPH8" hidden="1">'[40]Ex rate bloom'!$V$4</definedName>
    <definedName name="BM" localSheetId="8">#REF!</definedName>
    <definedName name="BM" localSheetId="9">#REF!</definedName>
    <definedName name="BM" localSheetId="10">#REF!</definedName>
    <definedName name="BM" localSheetId="0">#REF!</definedName>
    <definedName name="BM" localSheetId="7">#REF!</definedName>
    <definedName name="BM" localSheetId="5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[41]Q6!$E$28:$AH$28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0">#REF!</definedName>
    <definedName name="BMII_7" localSheetId="7">#REF!</definedName>
    <definedName name="BMII_7" localSheetId="5">#REF!</definedName>
    <definedName name="BMII_7" localSheetId="1">#REF!</definedName>
    <definedName name="BMII_7" localSheetId="3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8">#REF!</definedName>
    <definedName name="BMS" localSheetId="9">#REF!</definedName>
    <definedName name="BMS" localSheetId="10">#REF!</definedName>
    <definedName name="BMS" localSheetId="0">#REF!</definedName>
    <definedName name="BMS" localSheetId="7">#REF!</definedName>
    <definedName name="BMS" localSheetId="5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OG" localSheetId="8">#REF!</definedName>
    <definedName name="BOG" localSheetId="9">#REF!</definedName>
    <definedName name="BOG" localSheetId="10">#REF!</definedName>
    <definedName name="BOG" localSheetId="0">#REF!</definedName>
    <definedName name="BOG" localSheetId="7">#REF!</definedName>
    <definedName name="BOG" localSheetId="5">#REF!</definedName>
    <definedName name="BOG" localSheetId="1">#REF!</definedName>
    <definedName name="BOG" localSheetId="3">#REF!</definedName>
    <definedName name="BOG">#REF!</definedName>
    <definedName name="BOLETIN" localSheetId="8">[33]BCP!#REF!</definedName>
    <definedName name="BOLETIN" localSheetId="10">[33]BCP!#REF!</definedName>
    <definedName name="BOLETIN" localSheetId="0">[33]BCP!#REF!</definedName>
    <definedName name="BOLETIN" localSheetId="7">[33]BCP!#REF!</definedName>
    <definedName name="BOLETIN" localSheetId="5">[33]BCP!#REF!</definedName>
    <definedName name="BOLETIN" localSheetId="1">[33]BCP!#REF!</definedName>
    <definedName name="BOLETIN" localSheetId="3">[33]BCP!#REF!</definedName>
    <definedName name="BOLETIN">[33]BCP!#REF!</definedName>
    <definedName name="BOP">#N/A</definedName>
    <definedName name="BOPUSD" localSheetId="8">#REF!</definedName>
    <definedName name="BOPUSD" localSheetId="9">#REF!</definedName>
    <definedName name="BOPUSD" localSheetId="10">#REF!</definedName>
    <definedName name="BOPUSD" localSheetId="0">#REF!</definedName>
    <definedName name="BOPUSD" localSheetId="7">#REF!</definedName>
    <definedName name="BOPUSD" localSheetId="5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RASS" localSheetId="9">#REF!</definedName>
    <definedName name="BRASS" localSheetId="10">#REF!</definedName>
    <definedName name="BRASS" localSheetId="7">#REF!</definedName>
    <definedName name="BRASS" localSheetId="5">#REF!</definedName>
    <definedName name="BRASS" localSheetId="1">#REF!</definedName>
    <definedName name="BRASS" localSheetId="3">#REF!</definedName>
    <definedName name="BRASS">#REF!</definedName>
    <definedName name="BRASS_1" localSheetId="9">#REF!</definedName>
    <definedName name="BRASS_1" localSheetId="10">#REF!</definedName>
    <definedName name="BRASS_1" localSheetId="7">#REF!</definedName>
    <definedName name="BRASS_1" localSheetId="5">#REF!</definedName>
    <definedName name="BRASS_1" localSheetId="1">#REF!</definedName>
    <definedName name="BRASS_1" localSheetId="3">#REF!</definedName>
    <definedName name="BRASS_1">#REF!</definedName>
    <definedName name="BRASS_6" localSheetId="9">#REF!</definedName>
    <definedName name="BRASS_6" localSheetId="10">#REF!</definedName>
    <definedName name="BRASS_6" localSheetId="7">#REF!</definedName>
    <definedName name="BRASS_6" localSheetId="1">#REF!</definedName>
    <definedName name="BRASS_6" localSheetId="3">#REF!</definedName>
    <definedName name="BRASS_6" localSheetId="6">#REF!</definedName>
    <definedName name="BRASS_6">#REF!</definedName>
    <definedName name="BS" localSheetId="9">#REF!</definedName>
    <definedName name="BS" localSheetId="10">#REF!</definedName>
    <definedName name="BS" localSheetId="7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7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TR" localSheetId="9">#REF!</definedName>
    <definedName name="BTR" localSheetId="10">#REF!</definedName>
    <definedName name="BTR" localSheetId="7">#REF!</definedName>
    <definedName name="BTR" localSheetId="1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7">#REF!</definedName>
    <definedName name="BTRG" localSheetId="1">#REF!</definedName>
    <definedName name="BTRG" localSheetId="3">#REF!</definedName>
    <definedName name="BTRG" localSheetId="6">#REF!</definedName>
    <definedName name="BTRG">#REF!</definedName>
    <definedName name="Budget" localSheetId="9">#REF!</definedName>
    <definedName name="Budget" localSheetId="10">#REF!</definedName>
    <definedName name="Budget" localSheetId="7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0">#REF!</definedName>
    <definedName name="BX" localSheetId="7">#REF!</definedName>
    <definedName name="BX" localSheetId="5">#REF!</definedName>
    <definedName name="BX" localSheetId="1">#REF!</definedName>
    <definedName name="BX" localSheetId="3">#REF!</definedName>
    <definedName name="BX" localSheetId="6">#REF!</definedName>
    <definedName name="BX">#REF!</definedName>
    <definedName name="BXG">[41]Q6!$E$26:$AH$26</definedName>
    <definedName name="BXS" localSheetId="8">#REF!</definedName>
    <definedName name="BXS" localSheetId="9">#REF!</definedName>
    <definedName name="BXS" localSheetId="10">#REF!</definedName>
    <definedName name="BXS" localSheetId="0">#REF!</definedName>
    <definedName name="BXS" localSheetId="7">#REF!</definedName>
    <definedName name="BXS" localSheetId="5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9">#REF!</definedName>
    <definedName name="C.2" localSheetId="10">#REF!</definedName>
    <definedName name="C.2" localSheetId="7">#REF!</definedName>
    <definedName name="C.2" localSheetId="5">#REF!</definedName>
    <definedName name="C.2" localSheetId="1">#REF!</definedName>
    <definedName name="C.2" localSheetId="3">#REF!</definedName>
    <definedName name="C.2">#REF!</definedName>
    <definedName name="C_" localSheetId="9">#REF!</definedName>
    <definedName name="C_" localSheetId="10">#REF!</definedName>
    <definedName name="C_" localSheetId="7">#REF!</definedName>
    <definedName name="C_" localSheetId="5">#REF!</definedName>
    <definedName name="C_" localSheetId="1">#REF!</definedName>
    <definedName name="C_" localSheetId="3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7">OFFSET(#REF!,0,0,COUNT(#REF!),1)</definedName>
    <definedName name="C_1" localSheetId="5">OFFSET(#REF!,0,0,COUNT(#REF!),1)</definedName>
    <definedName name="C_1" localSheetId="1">OFFSET(#REF!,0,0,COUNT(#REF!),1)</definedName>
    <definedName name="C_1" localSheetId="3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7">OFFSET(#REF!,0,0,COUNT(#REF!),1)</definedName>
    <definedName name="C_2" localSheetId="1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10">#REF!</definedName>
    <definedName name="CAD" localSheetId="0">#REF!</definedName>
    <definedName name="CAD" localSheetId="7">#REF!</definedName>
    <definedName name="CAD" localSheetId="5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8">#REF!</definedName>
    <definedName name="CAMARON" localSheetId="9">#REF!</definedName>
    <definedName name="CAMARON" localSheetId="10">#REF!</definedName>
    <definedName name="CAMARON" localSheetId="0">#REF!</definedName>
    <definedName name="CAMARON" localSheetId="7">#REF!</definedName>
    <definedName name="CAMARON" localSheetId="5">#REF!</definedName>
    <definedName name="CAMARON" localSheetId="1">#REF!</definedName>
    <definedName name="CAMARON" localSheetId="3">#REF!</definedName>
    <definedName name="CAMARON" localSheetId="6">#REF!</definedName>
    <definedName name="CAMARON">#REF!</definedName>
    <definedName name="Cavg" localSheetId="9">OFFSET(#REF!,0,0,COUNT(#REF!),1)</definedName>
    <definedName name="Cavg" localSheetId="10">OFFSET(#REF!,0,0,COUNT(#REF!),1)</definedName>
    <definedName name="Cavg" localSheetId="7">OFFSET(#REF!,0,0,COUNT(#REF!),1)</definedName>
    <definedName name="Cavg" localSheetId="5">OFFSET(#REF!,0,0,COUNT(#REF!),1)</definedName>
    <definedName name="Cavg" localSheetId="1">OFFSET(#REF!,0,0,COUNT(#REF!),1)</definedName>
    <definedName name="Cavg" localSheetId="3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0" hidden="1">{"Riqfin97",#N/A,FALSE,"Tran";"Riqfinpro",#N/A,FALSE,"Tran"}</definedName>
    <definedName name="cc" localSheetId="7" hidden="1">{"Riqfin97",#N/A,FALSE,"Tran";"Riqfinpro",#N/A,FALSE,"Tran"}</definedName>
    <definedName name="cc" localSheetId="5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0" hidden="1">{"Minpmon",#N/A,FALSE,"Monthinput"}</definedName>
    <definedName name="ccccc" localSheetId="7" hidden="1">{"Minpmon",#N/A,FALSE,"Monthinput"}</definedName>
    <definedName name="ccccc" localSheetId="5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0" hidden="1">{"Tab1",#N/A,FALSE,"P";"Tab2",#N/A,FALSE,"P"}</definedName>
    <definedName name="cccccccccccccc" localSheetId="7" hidden="1">{"Tab1",#N/A,FALSE,"P";"Tab2",#N/A,FALSE,"P"}</definedName>
    <definedName name="cccccccccccccc" localSheetId="5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0" hidden="1">{"Riqfin97",#N/A,FALSE,"Tran";"Riqfinpro",#N/A,FALSE,"Tran"}</definedName>
    <definedName name="cccm" localSheetId="7" hidden="1">{"Riqfin97",#N/A,FALSE,"Tran";"Riqfinpro",#N/A,FALSE,"Tran"}</definedName>
    <definedName name="cccm" localSheetId="5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10">#REF!</definedName>
    <definedName name="CD" localSheetId="0">#REF!</definedName>
    <definedName name="CD" localSheetId="7">#REF!</definedName>
    <definedName name="CD" localSheetId="5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7">#REF!</definedName>
    <definedName name="CD1A" localSheetId="5">#REF!</definedName>
    <definedName name="CD1A" localSheetId="1">#REF!</definedName>
    <definedName name="CD1A" localSheetId="3">#REF!</definedName>
    <definedName name="CD1A">#REF!</definedName>
    <definedName name="CEMENTO" localSheetId="9">#REF!</definedName>
    <definedName name="CEMENTO" localSheetId="10">#REF!</definedName>
    <definedName name="CEMENTO" localSheetId="7">#REF!</definedName>
    <definedName name="CEMENTO" localSheetId="5">#REF!</definedName>
    <definedName name="CEMENTO" localSheetId="1">#REF!</definedName>
    <definedName name="CEMENTO" localSheetId="3">#REF!</definedName>
    <definedName name="CEMENTO">#REF!</definedName>
    <definedName name="cfdfdf" localSheetId="9" hidden="1">#REF!</definedName>
    <definedName name="cfdfdf" localSheetId="10" hidden="1">#REF!</definedName>
    <definedName name="cfdfdf" localSheetId="7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hart" localSheetId="9">#REF!</definedName>
    <definedName name="chart" localSheetId="10">#REF!</definedName>
    <definedName name="chart" localSheetId="7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7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K5.1" localSheetId="9">#REF!</definedName>
    <definedName name="CHK5.1" localSheetId="10">#REF!</definedName>
    <definedName name="CHK5.1" localSheetId="7">#REF!</definedName>
    <definedName name="CHK5.1" localSheetId="1">#REF!</definedName>
    <definedName name="CHK5.1" localSheetId="3">#REF!</definedName>
    <definedName name="CHK5.1" localSheetId="6">#REF!</definedName>
    <definedName name="CHK5.1">#REF!</definedName>
    <definedName name="cirr" localSheetId="9">#REF!</definedName>
    <definedName name="cirr" localSheetId="10">#REF!</definedName>
    <definedName name="cirr" localSheetId="7">#REF!</definedName>
    <definedName name="cirr" localSheetId="1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7">#REF!</definedName>
    <definedName name="ClaveDeColor" localSheetId="1">#REF!</definedName>
    <definedName name="ClaveDeColor" localSheetId="3">#REF!</definedName>
    <definedName name="ClaveDeColor" localSheetId="6">#REF!</definedName>
    <definedName name="ClaveDeColor">#REF!</definedName>
    <definedName name="CLUB91" localSheetId="9">#REF!</definedName>
    <definedName name="CLUB91" localSheetId="10">#REF!</definedName>
    <definedName name="CLUB91" localSheetId="7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D" localSheetId="10">[33]BCP!#REF!</definedName>
    <definedName name="CMD" localSheetId="6">[33]BCP!#REF!</definedName>
    <definedName name="CMD">[33]BCP!#REF!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0">#REF!,#REF!,#REF!</definedName>
    <definedName name="cmethapp" localSheetId="7">#REF!,#REF!,#REF!</definedName>
    <definedName name="cmethapp" localSheetId="5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0">#REF!</definedName>
    <definedName name="cmethmain" localSheetId="7">#REF!</definedName>
    <definedName name="cmethmain" localSheetId="5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7">OFFSET(#REF!,0,0,COUNT(#REF!),1)</definedName>
    <definedName name="Cmin" localSheetId="5">OFFSET(#REF!,0,0,COUNT(#REF!),1)</definedName>
    <definedName name="Cmin" localSheetId="1">OFFSET(#REF!,0,0,COUNT(#REF!),1)</definedName>
    <definedName name="Cmin" localSheetId="3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10">#REF!</definedName>
    <definedName name="CN" localSheetId="0">#REF!</definedName>
    <definedName name="CN" localSheetId="7">#REF!</definedName>
    <definedName name="CN" localSheetId="5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7">#REF!</definedName>
    <definedName name="CN1A" localSheetId="5">#REF!</definedName>
    <definedName name="CN1A" localSheetId="1">#REF!</definedName>
    <definedName name="CN1A" localSheetId="3">#REF!</definedName>
    <definedName name="CN1A">#REF!</definedName>
    <definedName name="Color1" localSheetId="9">#REF!</definedName>
    <definedName name="Color1" localSheetId="10">#REF!</definedName>
    <definedName name="Color1" localSheetId="7">#REF!</definedName>
    <definedName name="Color1" localSheetId="5">#REF!</definedName>
    <definedName name="Color1" localSheetId="1">#REF!</definedName>
    <definedName name="Color1" localSheetId="3">#REF!</definedName>
    <definedName name="Color1">#REF!</definedName>
    <definedName name="Color2" localSheetId="9">#REF!</definedName>
    <definedName name="Color2" localSheetId="10">#REF!</definedName>
    <definedName name="Color2" localSheetId="7">#REF!</definedName>
    <definedName name="Color2" localSheetId="1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7">#REF!</definedName>
    <definedName name="Color3" localSheetId="1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7">#REF!</definedName>
    <definedName name="Color4" localSheetId="1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7">#REF!</definedName>
    <definedName name="Color5" localSheetId="1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7">#REF!</definedName>
    <definedName name="Color6" localSheetId="1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7">#REF!</definedName>
    <definedName name="COM" localSheetId="1">#REF!</definedName>
    <definedName name="COM" localSheetId="3">#REF!</definedName>
    <definedName name="COM" localSheetId="6">#REF!</definedName>
    <definedName name="COM">#REF!</definedName>
    <definedName name="CONS1">[42]MONTHLY!$BP$4:$CA$4</definedName>
    <definedName name="CONS2">[42]MONTHLY!$CB$4:$CM$4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0">#REF!</definedName>
    <definedName name="CONSOL" localSheetId="7">#REF!</definedName>
    <definedName name="CONSOL" localSheetId="5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9">#REF!</definedName>
    <definedName name="CONSOLC2" localSheetId="10">#REF!</definedName>
    <definedName name="CONSOLC2" localSheetId="7">#REF!</definedName>
    <definedName name="CONSOLC2" localSheetId="5">#REF!</definedName>
    <definedName name="CONSOLC2" localSheetId="1">#REF!</definedName>
    <definedName name="CONSOLC2" localSheetId="3">#REF!</definedName>
    <definedName name="CONSOLC2">#REF!</definedName>
    <definedName name="cooperantes" localSheetId="1">#REF!</definedName>
    <definedName name="cooperantes" localSheetId="3">#REF!</definedName>
    <definedName name="cooperantes">#REF!</definedName>
    <definedName name="copystart" localSheetId="9">#REF!</definedName>
    <definedName name="copystart" localSheetId="10">#REF!</definedName>
    <definedName name="copystart" localSheetId="7">#REF!</definedName>
    <definedName name="copystart" localSheetId="5">#REF!</definedName>
    <definedName name="copystart" localSheetId="1">#REF!</definedName>
    <definedName name="copystart" localSheetId="3">#REF!</definedName>
    <definedName name="copystart">#REF!</definedName>
    <definedName name="Copytodebt" localSheetId="10">'[1]in-out'!#REF!</definedName>
    <definedName name="Copytodebt" localSheetId="7">'[1]in-out'!#REF!</definedName>
    <definedName name="Copytodebt" localSheetId="5">'[1]in-out'!#REF!</definedName>
    <definedName name="Copytodebt" localSheetId="1">'[1]in-out'!#REF!</definedName>
    <definedName name="Copytodebt" localSheetId="3">'[1]in-out'!#REF!</definedName>
    <definedName name="Copytodebt">'[1]in-out'!#REF!</definedName>
    <definedName name="COUNT" localSheetId="8">#REF!</definedName>
    <definedName name="COUNT" localSheetId="9">#REF!</definedName>
    <definedName name="COUNT" localSheetId="10">#REF!</definedName>
    <definedName name="COUNT" localSheetId="0">#REF!</definedName>
    <definedName name="COUNT" localSheetId="7">#REF!</definedName>
    <definedName name="COUNT" localSheetId="5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9">#REF!</definedName>
    <definedName name="COUNTER" localSheetId="10">#REF!</definedName>
    <definedName name="COUNTER" localSheetId="7">#REF!</definedName>
    <definedName name="COUNTER" localSheetId="5">#REF!</definedName>
    <definedName name="COUNTER" localSheetId="1">#REF!</definedName>
    <definedName name="COUNTER" localSheetId="3">#REF!</definedName>
    <definedName name="COUNTER">#REF!</definedName>
    <definedName name="cp" localSheetId="10" hidden="1">'[43]C Summary'!#REF!</definedName>
    <definedName name="cp" localSheetId="7" hidden="1">'[43]C Summary'!#REF!</definedName>
    <definedName name="cp" localSheetId="5" hidden="1">'[43]C Summary'!#REF!</definedName>
    <definedName name="cp" localSheetId="1" hidden="1">'[43]C Summary'!#REF!</definedName>
    <definedName name="cp" localSheetId="3" hidden="1">'[43]C Summary'!#REF!</definedName>
    <definedName name="cp" hidden="1">'[43]C Summary'!#REF!</definedName>
    <definedName name="CPF" localSheetId="8">#REF!</definedName>
    <definedName name="CPF" localSheetId="9">#REF!</definedName>
    <definedName name="CPF" localSheetId="10">#REF!</definedName>
    <definedName name="CPF" localSheetId="0">#REF!</definedName>
    <definedName name="CPF" localSheetId="7">#REF!</definedName>
    <definedName name="CPF" localSheetId="5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_Core" localSheetId="9">#REF!</definedName>
    <definedName name="CPI_Core" localSheetId="10">#REF!</definedName>
    <definedName name="CPI_Core" localSheetId="7">#REF!</definedName>
    <definedName name="CPI_Core" localSheetId="5">#REF!</definedName>
    <definedName name="CPI_Core" localSheetId="1">#REF!</definedName>
    <definedName name="CPI_Core" localSheetId="3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7">#REF!</definedName>
    <definedName name="CPI_NAT_monthly" localSheetId="5">#REF!</definedName>
    <definedName name="CPI_NAT_monthly" localSheetId="1">#REF!</definedName>
    <definedName name="CPI_NAT_monthly" localSheetId="3">#REF!</definedName>
    <definedName name="CPI_NAT_monthly">#REF!</definedName>
    <definedName name="CREDITOBCH" localSheetId="9">#REF!</definedName>
    <definedName name="CREDITOBCH" localSheetId="10">#REF!</definedName>
    <definedName name="CREDITOBCH" localSheetId="7">#REF!</definedName>
    <definedName name="CREDITOBCH" localSheetId="1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7">#REF!</definedName>
    <definedName name="CREDITORSB" localSheetId="1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7">OFFSET(#REF!,0,0,COUNT(#REF!),1)</definedName>
    <definedName name="Crng" localSheetId="5">OFFSET(#REF!,0,0,COUNT(#REF!),1)</definedName>
    <definedName name="Crng" localSheetId="1">OFFSET(#REF!,0,0,COUNT(#REF!),1)</definedName>
    <definedName name="Crng" localSheetId="3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0">#REF!</definedName>
    <definedName name="Crt" localSheetId="7">#REF!</definedName>
    <definedName name="Crt" localSheetId="5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[42]MONTHLY!$B$437:$Z$444</definedName>
    <definedName name="CRUDE2">[42]MONTHLY!$B$451:$Z$458</definedName>
    <definedName name="CRUDE3">[42]MONTHLY!$B$465:$Z$472</definedName>
    <definedName name="CRUZ" localSheetId="8">#REF!</definedName>
    <definedName name="CRUZ" localSheetId="9">#REF!</definedName>
    <definedName name="CRUZ" localSheetId="10">#REF!</definedName>
    <definedName name="CRUZ" localSheetId="0">#REF!</definedName>
    <definedName name="CRUZ" localSheetId="7">#REF!</definedName>
    <definedName name="CRUZ" localSheetId="5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9">#REF!</definedName>
    <definedName name="CRUZ1" localSheetId="10">#REF!</definedName>
    <definedName name="CRUZ1" localSheetId="7">#REF!</definedName>
    <definedName name="CRUZ1" localSheetId="5">#REF!</definedName>
    <definedName name="CRUZ1" localSheetId="1">#REF!</definedName>
    <definedName name="CRUZ1" localSheetId="3">#REF!</definedName>
    <definedName name="CRUZ1">#REF!</definedName>
    <definedName name="CS" localSheetId="9">#REF!</definedName>
    <definedName name="CS" localSheetId="10">#REF!</definedName>
    <definedName name="CS" localSheetId="7">#REF!</definedName>
    <definedName name="CS" localSheetId="5">#REF!</definedName>
    <definedName name="CS" localSheetId="1">#REF!</definedName>
    <definedName name="CS" localSheetId="3">#REF!</definedName>
    <definedName name="CS">#REF!</definedName>
    <definedName name="CS1A" localSheetId="9">#REF!</definedName>
    <definedName name="CS1A" localSheetId="10">#REF!</definedName>
    <definedName name="CS1A" localSheetId="7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UENTASMON" localSheetId="10">[33]BCP!#REF!</definedName>
    <definedName name="CUENTASMON" localSheetId="6">[33]BCP!#REF!</definedName>
    <definedName name="CUENTASMON">[33]BCP!#REF!</definedName>
    <definedName name="CurMonth" localSheetId="8">#REF!</definedName>
    <definedName name="CurMonth" localSheetId="9">#REF!</definedName>
    <definedName name="CurMonth" localSheetId="10">#REF!</definedName>
    <definedName name="CurMonth" localSheetId="0">#REF!</definedName>
    <definedName name="CurMonth" localSheetId="7">#REF!</definedName>
    <definedName name="CurMonth" localSheetId="5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9">#REF!</definedName>
    <definedName name="Currency" localSheetId="10">#REF!</definedName>
    <definedName name="Currency" localSheetId="7">#REF!</definedName>
    <definedName name="Currency" localSheetId="5">#REF!</definedName>
    <definedName name="Currency" localSheetId="1">#REF!</definedName>
    <definedName name="Currency" localSheetId="3">#REF!</definedName>
    <definedName name="Currency">#REF!</definedName>
    <definedName name="CURRENTYEAR" localSheetId="1">#REF!</definedName>
    <definedName name="CURRENTYEAR" localSheetId="3">#REF!</definedName>
    <definedName name="CURRENTYEAR">#REF!</definedName>
    <definedName name="cutoff">'[44]LIC cutoff'!$A$2:$B$15</definedName>
    <definedName name="CYEAR2021" localSheetId="7">[45]Coal!$B$583:$J$583</definedName>
    <definedName name="CYEAR2021" localSheetId="3">[46]Coal!$B$583:$J$583</definedName>
    <definedName name="CYEAR2021">[46]Coal!$B$583:$J$583</definedName>
    <definedName name="CYEAR2022" localSheetId="7">[45]Coal!$K$583:$V$583</definedName>
    <definedName name="CYEAR2022" localSheetId="3">[46]Coal!$K$583:$V$583</definedName>
    <definedName name="CYEAR2022">[46]Coal!$K$583:$V$583</definedName>
    <definedName name="CYEAR2023" localSheetId="7">[45]Coal!$W$583:$AH$583</definedName>
    <definedName name="CYEAR2023" localSheetId="3">[46]Coal!$W$583:$AH$583</definedName>
    <definedName name="CYEAR2023">[46]Coal!$W$583:$AH$583</definedName>
    <definedName name="CYEAR2024" localSheetId="7">[45]Coal!$AI$583:$AT$583</definedName>
    <definedName name="CYEAR2024" localSheetId="3">[46]Coal!$AI$583:$AT$583</definedName>
    <definedName name="CYEAR2024">[46]Coal!$AI$583:$AT$583</definedName>
    <definedName name="CYEAR2025" localSheetId="7">[45]Coal!$AU$583:$AX$583</definedName>
    <definedName name="CYEAR2025" localSheetId="3">[46]Coal!$AU$583:$AX$583</definedName>
    <definedName name="CYEAR2025">[46]Coal!$AU$583:$AX$583</definedName>
    <definedName name="d" localSheetId="8" hidden="1">'[47]Fax a enviar'!#REF!</definedName>
    <definedName name="d" localSheetId="9" hidden="1">'[47]Fax a enviar'!#REF!</definedName>
    <definedName name="d" localSheetId="10" hidden="1">'[47]Fax a enviar'!#REF!</definedName>
    <definedName name="d" localSheetId="0" hidden="1">'[47]Fax a enviar'!#REF!</definedName>
    <definedName name="d" localSheetId="7" hidden="1">'[47]Fax a enviar'!#REF!</definedName>
    <definedName name="d" localSheetId="5" hidden="1">'[47]Fax a enviar'!#REF!</definedName>
    <definedName name="d" localSheetId="1" hidden="1">'[47]Fax a enviar'!#REF!</definedName>
    <definedName name="d" localSheetId="3" hidden="1">'[47]Fax a enviar'!#REF!</definedName>
    <definedName name="d" localSheetId="6" hidden="1">'[47]Fax a enviar'!#REF!</definedName>
    <definedName name="d" hidden="1">'[47]Fax a enviar'!#REF!</definedName>
    <definedName name="D_B" localSheetId="8">#REF!</definedName>
    <definedName name="D_B" localSheetId="9">#REF!</definedName>
    <definedName name="D_B" localSheetId="10">#REF!</definedName>
    <definedName name="D_B" localSheetId="0">#REF!</definedName>
    <definedName name="D_B" localSheetId="7">#REF!</definedName>
    <definedName name="D_B" localSheetId="5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G" localSheetId="9">#REF!</definedName>
    <definedName name="D_G" localSheetId="10">#REF!</definedName>
    <definedName name="D_G" localSheetId="7">#REF!</definedName>
    <definedName name="D_G" localSheetId="5">#REF!</definedName>
    <definedName name="D_G" localSheetId="1">#REF!</definedName>
    <definedName name="D_G" localSheetId="3">#REF!</definedName>
    <definedName name="D_G">#REF!</definedName>
    <definedName name="D_Ind" localSheetId="9">#REF!</definedName>
    <definedName name="D_Ind" localSheetId="10">#REF!</definedName>
    <definedName name="D_Ind" localSheetId="7">#REF!</definedName>
    <definedName name="D_Ind" localSheetId="5">#REF!</definedName>
    <definedName name="D_Ind" localSheetId="1">#REF!</definedName>
    <definedName name="D_Ind" localSheetId="3">#REF!</definedName>
    <definedName name="D_Ind">#REF!</definedName>
    <definedName name="D_L" localSheetId="9">#REF!</definedName>
    <definedName name="D_L" localSheetId="10">#REF!</definedName>
    <definedName name="D_L" localSheetId="7">#REF!</definedName>
    <definedName name="D_L" localSheetId="1">#REF!</definedName>
    <definedName name="D_L" localSheetId="3">#REF!</definedName>
    <definedName name="D_L" localSheetId="6">#REF!</definedName>
    <definedName name="D_L">#REF!</definedName>
    <definedName name="D_O" localSheetId="9">#REF!</definedName>
    <definedName name="D_O" localSheetId="10">#REF!</definedName>
    <definedName name="D_O" localSheetId="7">#REF!</definedName>
    <definedName name="D_O" localSheetId="1">#REF!</definedName>
    <definedName name="D_O" localSheetId="3">#REF!</definedName>
    <definedName name="D_O" localSheetId="6">#REF!</definedName>
    <definedName name="D_O">#REF!</definedName>
    <definedName name="D_S" localSheetId="9">#REF!</definedName>
    <definedName name="D_S" localSheetId="10">#REF!</definedName>
    <definedName name="D_S" localSheetId="7">#REF!</definedName>
    <definedName name="D_S" localSheetId="1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7">#REF!</definedName>
    <definedName name="D_SRM" localSheetId="1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7">#REF!</definedName>
    <definedName name="D_SY" localSheetId="1">#REF!</definedName>
    <definedName name="D_SY" localSheetId="3">#REF!</definedName>
    <definedName name="D_SY" localSheetId="6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7">#REF!</definedName>
    <definedName name="da" localSheetId="1">#REF!</definedName>
    <definedName name="da" localSheetId="3">#REF!</definedName>
    <definedName name="da" localSheetId="6">#REF!</definedName>
    <definedName name="da">#REF!</definedName>
    <definedName name="DABproj">#N/A</definedName>
    <definedName name="DAGproj">#N/A</definedName>
    <definedName name="Daily_Depreciation">'[37]Inter-Bank'!$E$5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0">#REF!</definedName>
    <definedName name="data" localSheetId="7">#REF!</definedName>
    <definedName name="data" localSheetId="5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7">#REF!</definedName>
    <definedName name="data1" localSheetId="5">#REF!</definedName>
    <definedName name="data1" localSheetId="1">#REF!</definedName>
    <definedName name="data1" localSheetId="3">#REF!</definedName>
    <definedName name="data1">#REF!</definedName>
    <definedName name="Data2" localSheetId="9">#REF!</definedName>
    <definedName name="Data2" localSheetId="10">#REF!</definedName>
    <definedName name="Data2" localSheetId="7">#REF!</definedName>
    <definedName name="Data2" localSheetId="5">#REF!</definedName>
    <definedName name="Data2" localSheetId="1">#REF!</definedName>
    <definedName name="Data2" localSheetId="3">#REF!</definedName>
    <definedName name="Data2">#REF!</definedName>
    <definedName name="dataSeguimiento" localSheetId="1">#REF!</definedName>
    <definedName name="dataSeguimiento" localSheetId="3">#REF!</definedName>
    <definedName name="dataSeguimiento">#REF!</definedName>
    <definedName name="Dataset" localSheetId="9">#REF!</definedName>
    <definedName name="Dataset" localSheetId="10">#REF!</definedName>
    <definedName name="Dataset" localSheetId="7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e" localSheetId="1">[48]Tablas!$IV$1:$IV$2</definedName>
    <definedName name="date">[48]Tablas!$IV$1:$IV$2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10">#REF!</definedName>
    <definedName name="Dates1" localSheetId="0">#REF!</definedName>
    <definedName name="Dates1" localSheetId="7">#REF!</definedName>
    <definedName name="Dates1" localSheetId="5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B" localSheetId="9">#REF!</definedName>
    <definedName name="DB" localSheetId="10">#REF!</definedName>
    <definedName name="DB" localSheetId="7">#REF!</definedName>
    <definedName name="DB" localSheetId="5">#REF!</definedName>
    <definedName name="DB" localSheetId="1">#REF!</definedName>
    <definedName name="DB" localSheetId="3">#REF!</definedName>
    <definedName name="DB">#REF!</definedName>
    <definedName name="dbo" localSheetId="9">#REF!</definedName>
    <definedName name="dbo" localSheetId="10">#REF!</definedName>
    <definedName name="dbo" localSheetId="7">#REF!</definedName>
    <definedName name="dbo" localSheetId="5">#REF!</definedName>
    <definedName name="dbo" localSheetId="1">#REF!</definedName>
    <definedName name="dbo" localSheetId="3">#REF!</definedName>
    <definedName name="dbo">#REF!</definedName>
    <definedName name="DBproj">#N/A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0" hidden="1">{"Riqfin97",#N/A,FALSE,"Tran";"Riqfinpro",#N/A,FALSE,"Tran"}</definedName>
    <definedName name="dd" localSheetId="7" hidden="1">{"Riqfin97",#N/A,FALSE,"Tran";"Riqfinpro",#N/A,FALSE,"Tran"}</definedName>
    <definedName name="dd" localSheetId="5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10">#REF!</definedName>
    <definedName name="DDD" localSheetId="0">#REF!</definedName>
    <definedName name="DDD" localSheetId="7">#REF!</definedName>
    <definedName name="DDD" localSheetId="5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0" hidden="1">{"Minpmon",#N/A,FALSE,"Monthinput"}</definedName>
    <definedName name="dddd" localSheetId="7" hidden="1">{"Minpmon",#N/A,FALSE,"Monthinput"}</definedName>
    <definedName name="dddd" localSheetId="5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0" hidden="1">{"Tab1",#N/A,FALSE,"P";"Tab2",#N/A,FALSE,"P"}</definedName>
    <definedName name="dddddd" localSheetId="7" hidden="1">{"Tab1",#N/A,FALSE,"P";"Tab2",#N/A,FALSE,"P"}</definedName>
    <definedName name="dddddd" localSheetId="5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0" hidden="1">#REF!</definedName>
    <definedName name="ddgdg" localSheetId="7" hidden="1">#REF!</definedName>
    <definedName name="ddgdg" localSheetId="5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eal_Date">'[37]Inter-Bank'!$B$5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0">#REF!</definedName>
    <definedName name="DEBRIEF" localSheetId="7">#REF!</definedName>
    <definedName name="DEBRIEF" localSheetId="5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9">#REF!</definedName>
    <definedName name="DEBT" localSheetId="10">#REF!</definedName>
    <definedName name="DEBT" localSheetId="7">#REF!</definedName>
    <definedName name="DEBT" localSheetId="5">#REF!</definedName>
    <definedName name="DEBT" localSheetId="1">#REF!</definedName>
    <definedName name="DEBT" localSheetId="3">#REF!</definedName>
    <definedName name="DEBT">#REF!</definedName>
    <definedName name="DEFL" localSheetId="9">#REF!</definedName>
    <definedName name="DEFL" localSheetId="10">#REF!</definedName>
    <definedName name="DEFL" localSheetId="7">#REF!</definedName>
    <definedName name="DEFL" localSheetId="5">#REF!</definedName>
    <definedName name="DEFL" localSheetId="1">#REF!</definedName>
    <definedName name="DEFL" localSheetId="3">#REF!</definedName>
    <definedName name="DEFL">#REF!</definedName>
    <definedName name="DEG" localSheetId="9">#REF!</definedName>
    <definedName name="DEG" localSheetId="10">#REF!</definedName>
    <definedName name="DEG" localSheetId="7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EURO" localSheetId="9">#REF!</definedName>
    <definedName name="DEMEURO" localSheetId="10">#REF!</definedName>
    <definedName name="DEMEURO" localSheetId="7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0" hidden="1">{"Tab1",#N/A,FALSE,"P";"Tab2",#N/A,FALSE,"P"}</definedName>
    <definedName name="der" localSheetId="7" hidden="1">{"Tab1",#N/A,FALSE,"P";"Tab2",#N/A,FALSE,"P"}</definedName>
    <definedName name="der" localSheetId="5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0">#REF!</definedName>
    <definedName name="DES" localSheetId="7">#REF!</definedName>
    <definedName name="DES" localSheetId="5">#REF!</definedName>
    <definedName name="DES" localSheetId="1">#REF!</definedName>
    <definedName name="DES" localSheetId="3">#REF!</definedName>
    <definedName name="DES" localSheetId="6">#REF!</definedName>
    <definedName name="DES">#REF!</definedName>
    <definedName name="dfdf" localSheetId="8" hidden="1">'[47]Fax a enviar'!#REF!</definedName>
    <definedName name="dfdf" localSheetId="9" hidden="1">'[47]Fax a enviar'!#REF!</definedName>
    <definedName name="dfdf" localSheetId="10" hidden="1">'[47]Fax a enviar'!#REF!</definedName>
    <definedName name="dfdf" localSheetId="0" hidden="1">'[47]Fax a enviar'!#REF!</definedName>
    <definedName name="dfdf" localSheetId="7" hidden="1">'[47]Fax a enviar'!#REF!</definedName>
    <definedName name="dfdf" localSheetId="5" hidden="1">'[47]Fax a enviar'!#REF!</definedName>
    <definedName name="dfdf" localSheetId="1" hidden="1">'[47]Fax a enviar'!#REF!</definedName>
    <definedName name="dfdf" localSheetId="3" hidden="1">'[47]Fax a enviar'!#REF!</definedName>
    <definedName name="dfdf" hidden="1">'[47]Fax a enviar'!#REF!</definedName>
    <definedName name="dfdfsd" localSheetId="9" hidden="1">'[49]Fax a enviar'!#REF!</definedName>
    <definedName name="dfdfsd" localSheetId="10" hidden="1">'[49]Fax a enviar'!#REF!</definedName>
    <definedName name="dfdfsd" localSheetId="0" hidden="1">'[49]Fax a enviar'!#REF!</definedName>
    <definedName name="dfdfsd" localSheetId="7" hidden="1">'[49]Fax a enviar'!#REF!</definedName>
    <definedName name="dfdfsd" localSheetId="5" hidden="1">'[49]Fax a enviar'!#REF!</definedName>
    <definedName name="dfdfsd" localSheetId="1" hidden="1">'[49]Fax a enviar'!#REF!</definedName>
    <definedName name="dfdfsd" localSheetId="3" hidden="1">'[49]Fax a enviar'!#REF!</definedName>
    <definedName name="dfdfsd" hidden="1">'[49]Fax a enviar'!#REF!</definedName>
    <definedName name="dfdgfdfd" hidden="1">'[50]Fax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0" hidden="1">#REF!</definedName>
    <definedName name="dfdgfdsfsd" localSheetId="7" hidden="1">#REF!</definedName>
    <definedName name="dfdgfdsfsd" localSheetId="5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9">#REF!</definedName>
    <definedName name="dfgd" localSheetId="10">#REF!</definedName>
    <definedName name="dfgd" localSheetId="7">#REF!</definedName>
    <definedName name="dfgd" localSheetId="5">#REF!</definedName>
    <definedName name="dfgd" localSheetId="1">#REF!</definedName>
    <definedName name="dfgd" localSheetId="3">#REF!</definedName>
    <definedName name="dfgd">#REF!</definedName>
    <definedName name="DG" localSheetId="9">#REF!</definedName>
    <definedName name="DG" localSheetId="10">#REF!</definedName>
    <definedName name="DG" localSheetId="7">#REF!</definedName>
    <definedName name="DG" localSheetId="5">#REF!</definedName>
    <definedName name="DG" localSheetId="1">#REF!</definedName>
    <definedName name="DG" localSheetId="3">#REF!</definedName>
    <definedName name="DG">#REF!</definedName>
    <definedName name="DG_S" localSheetId="9">#REF!</definedName>
    <definedName name="DG_S" localSheetId="10">#REF!</definedName>
    <definedName name="DG_S" localSheetId="7">#REF!</definedName>
    <definedName name="DG_S" localSheetId="1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7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proj">#N/A</definedName>
    <definedName name="Discount_IDA">[51]NPV!$B$28</definedName>
    <definedName name="Discount_NC" localSheetId="0">[51]NPV!#REF!</definedName>
    <definedName name="Discount_NC" localSheetId="7">[51]NPV!#REF!</definedName>
    <definedName name="Discount_NC" localSheetId="3">[51]NPV!#REF!</definedName>
    <definedName name="Discount_NC" localSheetId="6">[51]NPV!#REF!</definedName>
    <definedName name="Discount_NC">[51]NPV!#REF!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0">#REF!</definedName>
    <definedName name="DiscountRate" localSheetId="7">#REF!</definedName>
    <definedName name="DiscountRate" localSheetId="5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SOR" localSheetId="9">#REF!</definedName>
    <definedName name="DIVISOR" localSheetId="10">#REF!</definedName>
    <definedName name="DIVISOR" localSheetId="7">#REF!</definedName>
    <definedName name="DIVISOR" localSheetId="5">#REF!</definedName>
    <definedName name="DIVISOR" localSheetId="1">#REF!</definedName>
    <definedName name="DIVISOR" localSheetId="3">#REF!</definedName>
    <definedName name="DIVISOR">#REF!</definedName>
    <definedName name="DIVISOR1" localSheetId="9">#REF!</definedName>
    <definedName name="DIVISOR1" localSheetId="10">#REF!</definedName>
    <definedName name="DIVISOR1" localSheetId="7">#REF!</definedName>
    <definedName name="DIVISOR1" localSheetId="5">#REF!</definedName>
    <definedName name="DIVISOR1" localSheetId="1">#REF!</definedName>
    <definedName name="DIVISOR1" localSheetId="3">#REF!</definedName>
    <definedName name="DIVISOR1">#REF!</definedName>
    <definedName name="DKK" localSheetId="9">#REF!</definedName>
    <definedName name="DKK" localSheetId="10">#REF!</definedName>
    <definedName name="DKK" localSheetId="7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7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7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7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O" localSheetId="9">#REF!</definedName>
    <definedName name="DO" localSheetId="10">#REF!</definedName>
    <definedName name="DO" localSheetId="7">#REF!</definedName>
    <definedName name="DO" localSheetId="1">#REF!</definedName>
    <definedName name="DO" localSheetId="3">#REF!</definedName>
    <definedName name="DO" localSheetId="6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0">#REF!</definedName>
    <definedName name="DR" localSheetId="7">#REF!</definedName>
    <definedName name="DR" localSheetId="5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7">#REF!</definedName>
    <definedName name="DR1A" localSheetId="5">#REF!</definedName>
    <definedName name="DR1A" localSheetId="1">#REF!</definedName>
    <definedName name="DR1A" localSheetId="3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0">#REF!</definedName>
    <definedName name="DSA_Assumptions" localSheetId="7">#REF!</definedName>
    <definedName name="DSA_Assumptions" localSheetId="5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'[47]Fax a enviar'!#REF!</definedName>
    <definedName name="dsds" localSheetId="9" hidden="1">'[47]Fax a enviar'!#REF!</definedName>
    <definedName name="dsds" localSheetId="10" hidden="1">'[47]Fax a enviar'!#REF!</definedName>
    <definedName name="dsds" localSheetId="0" hidden="1">'[47]Fax a enviar'!#REF!</definedName>
    <definedName name="dsds" localSheetId="7" hidden="1">'[47]Fax a enviar'!#REF!</definedName>
    <definedName name="dsds" localSheetId="5" hidden="1">'[47]Fax a enviar'!#REF!</definedName>
    <definedName name="dsds" localSheetId="1" hidden="1">'[47]Fax a enviar'!#REF!</definedName>
    <definedName name="dsds" localSheetId="3" hidden="1">'[47]Fax a enviar'!#REF!</definedName>
    <definedName name="dsds" localSheetId="6" hidden="1">'[47]Fax a enviar'!#REF!</definedName>
    <definedName name="dsds" hidden="1">'[47]Fax a enviar'!#REF!</definedName>
    <definedName name="DSI" localSheetId="8">#REF!</definedName>
    <definedName name="DSI" localSheetId="9">#REF!</definedName>
    <definedName name="DSI" localSheetId="10">#REF!</definedName>
    <definedName name="DSI" localSheetId="0">#REF!</definedName>
    <definedName name="DSI" localSheetId="7">#REF!</definedName>
    <definedName name="DSI" localSheetId="5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0">#REF!</definedName>
    <definedName name="DSP" localSheetId="7">#REF!</definedName>
    <definedName name="DSP" localSheetId="5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0">#REF!</definedName>
    <definedName name="DSPG" localSheetId="7">#REF!</definedName>
    <definedName name="DSPG" localSheetId="5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10">#REF!</definedName>
    <definedName name="DY" localSheetId="0">#REF!</definedName>
    <definedName name="DY" localSheetId="7">#REF!</definedName>
    <definedName name="DY" localSheetId="5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9">#REF!</definedName>
    <definedName name="DY1A" localSheetId="10">#REF!</definedName>
    <definedName name="DY1A" localSheetId="7">#REF!</definedName>
    <definedName name="DY1A" localSheetId="5">#REF!</definedName>
    <definedName name="DY1A" localSheetId="1">#REF!</definedName>
    <definedName name="DY1A" localSheetId="3">#REF!</definedName>
    <definedName name="DY1A">#REF!</definedName>
    <definedName name="E" localSheetId="9">#REF!</definedName>
    <definedName name="E" localSheetId="10">#REF!</definedName>
    <definedName name="E" localSheetId="7">#REF!</definedName>
    <definedName name="E" localSheetId="5">#REF!</definedName>
    <definedName name="E" localSheetId="1">#REF!</definedName>
    <definedName name="E" localSheetId="3">#REF!</definedName>
    <definedName name="E">#REF!</definedName>
    <definedName name="EBRD" localSheetId="9">#REF!</definedName>
    <definedName name="EBRD" localSheetId="10">#REF!</definedName>
    <definedName name="EBRD" localSheetId="7">#REF!</definedName>
    <definedName name="EBRD" localSheetId="1">#REF!</definedName>
    <definedName name="EBRD" localSheetId="3">#REF!</definedName>
    <definedName name="EBRD" localSheetId="6">#REF!</definedName>
    <definedName name="EBRD">#REF!</definedName>
    <definedName name="ECU" localSheetId="9">#REF!</definedName>
    <definedName name="ECU" localSheetId="10">#REF!</definedName>
    <definedName name="ECU" localSheetId="7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0" hidden="1">{"Riqfin97",#N/A,FALSE,"Tran";"Riqfinpro",#N/A,FALSE,"Tran"}</definedName>
    <definedName name="edr" localSheetId="7" hidden="1">{"Riqfin97",#N/A,FALSE,"Tran";"Riqfinpro",#N/A,FALSE,"Tran"}</definedName>
    <definedName name="edr" localSheetId="5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0" hidden="1">{"Tab1",#N/A,FALSE,"P";"Tab2",#N/A,FALSE,"P"}</definedName>
    <definedName name="ee" localSheetId="7" hidden="1">{"Tab1",#N/A,FALSE,"P";"Tab2",#N/A,FALSE,"P"}</definedName>
    <definedName name="ee" localSheetId="5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0" hidden="1">{"Tab1",#N/A,FALSE,"P";"Tab2",#N/A,FALSE,"P"}</definedName>
    <definedName name="eee" localSheetId="7" hidden="1">{"Tab1",#N/A,FALSE,"P";"Tab2",#N/A,FALSE,"P"}</definedName>
    <definedName name="eee" localSheetId="5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0" hidden="1">{"Riqfin97",#N/A,FALSE,"Tran";"Riqfinpro",#N/A,FALSE,"Tran"}</definedName>
    <definedName name="eeee" localSheetId="7" hidden="1">{"Riqfin97",#N/A,FALSE,"Tran";"Riqfinpro",#N/A,FALSE,"Tran"}</definedName>
    <definedName name="eeee" localSheetId="5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0" hidden="1">{"Riqfin97",#N/A,FALSE,"Tran";"Riqfinpro",#N/A,FALSE,"Tran"}</definedName>
    <definedName name="eeeee" localSheetId="7" hidden="1">{"Riqfin97",#N/A,FALSE,"Tran";"Riqfinpro",#N/A,FALSE,"Tran"}</definedName>
    <definedName name="eeeee" localSheetId="5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0" hidden="1">{"Riqfin97",#N/A,FALSE,"Tran";"Riqfinpro",#N/A,FALSE,"Tran"}</definedName>
    <definedName name="eeeeeee" localSheetId="7" hidden="1">{"Riqfin97",#N/A,FALSE,"Tran";"Riqfinpro",#N/A,FALSE,"Tran"}</definedName>
    <definedName name="eeeeeee" localSheetId="5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0" hidden="1">#REF!</definedName>
    <definedName name="eeeeeeeeee" localSheetId="7" hidden="1">#REF!</definedName>
    <definedName name="eeeeeeeeee" localSheetId="5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gd" localSheetId="8" hidden="1">'[52]Fax a enviar'!#REF!</definedName>
    <definedName name="efdgd" localSheetId="9" hidden="1">'[52]Fax a enviar'!#REF!</definedName>
    <definedName name="efdgd" localSheetId="10" hidden="1">'[52]Fax a enviar'!#REF!</definedName>
    <definedName name="efdgd" localSheetId="0" hidden="1">'[52]Fax a enviar'!#REF!</definedName>
    <definedName name="efdgd" localSheetId="7" hidden="1">'[52]Fax a enviar'!#REF!</definedName>
    <definedName name="efdgd" localSheetId="5" hidden="1">'[52]Fax a enviar'!#REF!</definedName>
    <definedName name="efdgd" localSheetId="1" hidden="1">'[52]Fax a enviar'!#REF!</definedName>
    <definedName name="efdgd" localSheetId="3" hidden="1">'[52]Fax a enviar'!#REF!</definedName>
    <definedName name="efdgd" localSheetId="6" hidden="1">'[52]Fax a enviar'!#REF!</definedName>
    <definedName name="efdgd" hidden="1">'[52]Fax a enviar'!#REF!</definedName>
    <definedName name="efefte" localSheetId="8" hidden="1">'[52]Fax a enviar'!#REF!</definedName>
    <definedName name="efefte" localSheetId="0" hidden="1">'[52]Fax a enviar'!#REF!</definedName>
    <definedName name="efefte" localSheetId="7" hidden="1">'[52]Fax a enviar'!#REF!</definedName>
    <definedName name="efefte" localSheetId="5" hidden="1">'[52]Fax a enviar'!#REF!</definedName>
    <definedName name="efefte" localSheetId="1" hidden="1">'[52]Fax a enviar'!#REF!</definedName>
    <definedName name="efefte" localSheetId="3" hidden="1">'[52]Fax a enviar'!#REF!</definedName>
    <definedName name="efefte" hidden="1">'[52]Fax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0" hidden="1">#REF!</definedName>
    <definedName name="efsdfsd" localSheetId="7" hidden="1">#REF!</definedName>
    <definedName name="efsdfsd" localSheetId="5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ka" localSheetId="9">#REF!</definedName>
    <definedName name="eka" localSheetId="10">#REF!</definedName>
    <definedName name="eka" localSheetId="7">#REF!</definedName>
    <definedName name="eka" localSheetId="5">#REF!</definedName>
    <definedName name="eka" localSheetId="1">#REF!</definedName>
    <definedName name="eka" localSheetId="3">#REF!</definedName>
    <definedName name="eka">#REF!</definedName>
    <definedName name="EMISION" localSheetId="10">[33]BCP!#REF!</definedName>
    <definedName name="EMISION" localSheetId="7">[33]BCP!#REF!</definedName>
    <definedName name="EMISION" localSheetId="5">[33]BCP!#REF!</definedName>
    <definedName name="EMISION" localSheetId="3">[33]BCP!#REF!</definedName>
    <definedName name="EMISION">[33]BCP!#REF!</definedName>
    <definedName name="empty" localSheetId="8">#REF!</definedName>
    <definedName name="empty" localSheetId="9">#REF!</definedName>
    <definedName name="empty" localSheetId="10">#REF!</definedName>
    <definedName name="empty" localSheetId="0">#REF!</definedName>
    <definedName name="empty" localSheetId="7">#REF!</definedName>
    <definedName name="empty" localSheetId="5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10">#REF!</definedName>
    <definedName name="enri" localSheetId="0">#REF!</definedName>
    <definedName name="enri" localSheetId="7">#REF!</definedName>
    <definedName name="enri" localSheetId="5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rererer" localSheetId="8" hidden="1">'[47]Fax a enviar'!#REF!</definedName>
    <definedName name="erererer" localSheetId="9" hidden="1">'[47]Fax a enviar'!#REF!</definedName>
    <definedName name="erererer" localSheetId="10" hidden="1">'[47]Fax a enviar'!#REF!</definedName>
    <definedName name="erererer" localSheetId="0" hidden="1">'[47]Fax a enviar'!#REF!</definedName>
    <definedName name="erererer" localSheetId="7" hidden="1">'[47]Fax a enviar'!#REF!</definedName>
    <definedName name="erererer" localSheetId="5" hidden="1">'[47]Fax a enviar'!#REF!</definedName>
    <definedName name="erererer" localSheetId="1" hidden="1">'[47]Fax a enviar'!#REF!</definedName>
    <definedName name="erererer" localSheetId="3" hidden="1">'[47]Fax a enviar'!#REF!</definedName>
    <definedName name="erererer" localSheetId="6" hidden="1">'[47]Fax a enviar'!#REF!</definedName>
    <definedName name="erererer" hidden="1">'[47]Fax a enviar'!#REF!</definedName>
    <definedName name="ererwrw" localSheetId="10" hidden="1">'[50]Fax a enviar'!#REF!</definedName>
    <definedName name="ererwrw" localSheetId="7" hidden="1">'[50]Fax a enviar'!#REF!</definedName>
    <definedName name="ererwrw" localSheetId="5" hidden="1">'[50]Fax a enviar'!#REF!</definedName>
    <definedName name="ererwrw" localSheetId="1" hidden="1">'[50]Fax a enviar'!#REF!</definedName>
    <definedName name="ererwrw" localSheetId="3" hidden="1">'[50]Fax a enviar'!#REF!</definedName>
    <definedName name="ererwrw" hidden="1">'[50]Fax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0" hidden="1">{"Main Economic Indicators",#N/A,FALSE,"C"}</definedName>
    <definedName name="ergferger" localSheetId="7" hidden="1">{"Main Economic Indicators",#N/A,FALSE,"C"}</definedName>
    <definedName name="ergferger" localSheetId="5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0" hidden="1">{"Main Economic Indicators",#N/A,FALSE,"C"}</definedName>
    <definedName name="ergferger1" localSheetId="7" hidden="1">{"Main Economic Indicators",#N/A,FALSE,"C"}</definedName>
    <definedName name="ergferger1" localSheetId="5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0" hidden="1">{"Minpmon",#N/A,FALSE,"Monthinput"}</definedName>
    <definedName name="ert" localSheetId="7" hidden="1">{"Minpmon",#N/A,FALSE,"Monthinput"}</definedName>
    <definedName name="ert" localSheetId="5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0">#REF!</definedName>
    <definedName name="ESAF_QUAR_GDP" localSheetId="7">#REF!</definedName>
    <definedName name="ESAF_QUAR_GDP" localSheetId="5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0">#REF!</definedName>
    <definedName name="esafr" localSheetId="7">#REF!</definedName>
    <definedName name="esafr" localSheetId="5">#REF!</definedName>
    <definedName name="esafr" localSheetId="1">#REF!</definedName>
    <definedName name="esafr" localSheetId="3">#REF!</definedName>
    <definedName name="esafr">#REF!</definedName>
    <definedName name="ESC" localSheetId="9">#REF!</definedName>
    <definedName name="ESC" localSheetId="10">#REF!</definedName>
    <definedName name="ESC" localSheetId="7">#REF!</definedName>
    <definedName name="ESC" localSheetId="5">#REF!</definedName>
    <definedName name="ESC" localSheetId="1">#REF!</definedName>
    <definedName name="ESC" localSheetId="3">#REF!</definedName>
    <definedName name="ESC">#REF!</definedName>
    <definedName name="ESTRUCTURA" localSheetId="10" hidden="1">[4]C!#REF!</definedName>
    <definedName name="ESTRUCTURA" localSheetId="7" hidden="1">[4]C!#REF!</definedName>
    <definedName name="ESTRUCTURA" localSheetId="5" hidden="1">[4]C!#REF!</definedName>
    <definedName name="ESTRUCTURA" localSheetId="1" hidden="1">[4]C!#REF!</definedName>
    <definedName name="ESTRUCTURA" localSheetId="3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0" hidden="1">#REF!</definedName>
    <definedName name="etewte" localSheetId="7" hidden="1">#REF!</definedName>
    <definedName name="etewte" localSheetId="5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7" hidden="1">#REF!</definedName>
    <definedName name="etwt" localSheetId="5" hidden="1">#REF!</definedName>
    <definedName name="etwt" localSheetId="1" hidden="1">#REF!</definedName>
    <definedName name="etwt" localSheetId="3" hidden="1">#REF!</definedName>
    <definedName name="etwt" hidden="1">#REF!</definedName>
    <definedName name="EURCRUDE87" localSheetId="9">#REF!</definedName>
    <definedName name="EURCRUDE87" localSheetId="10">#REF!</definedName>
    <definedName name="EURCRUDE87" localSheetId="7">#REF!</definedName>
    <definedName name="EURCRUDE87" localSheetId="5">#REF!</definedName>
    <definedName name="EURCRUDE87" localSheetId="1">#REF!</definedName>
    <definedName name="EURCRUDE87" localSheetId="3">#REF!</definedName>
    <definedName name="EURCRUDE87">#REF!</definedName>
    <definedName name="EURCRUDE88" localSheetId="9">#REF!</definedName>
    <definedName name="EURCRUDE88" localSheetId="10">#REF!</definedName>
    <definedName name="EURCRUDE88" localSheetId="7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7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7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7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7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7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7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[53]Sheet1!$N$2:$Q$26</definedName>
    <definedName name="ExitWRS">[54]Main!$AB$25</definedName>
    <definedName name="FAL" localSheetId="8">#REF!</definedName>
    <definedName name="FAL" localSheetId="9">#REF!</definedName>
    <definedName name="FAL" localSheetId="10">#REF!</definedName>
    <definedName name="FAL" localSheetId="0">#REF!</definedName>
    <definedName name="FAL" localSheetId="7">#REF!</definedName>
    <definedName name="FAL" localSheetId="5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9">#REF!</definedName>
    <definedName name="FB" localSheetId="10">#REF!</definedName>
    <definedName name="FB" localSheetId="7">#REF!</definedName>
    <definedName name="FB" localSheetId="5">#REF!</definedName>
    <definedName name="FB" localSheetId="1">#REF!</definedName>
    <definedName name="FB" localSheetId="3">#REF!</definedName>
    <definedName name="FB">#REF!</definedName>
    <definedName name="FB1A" localSheetId="9">#REF!</definedName>
    <definedName name="FB1A" localSheetId="10">#REF!</definedName>
    <definedName name="FB1A" localSheetId="7">#REF!</definedName>
    <definedName name="FB1A" localSheetId="5">#REF!</definedName>
    <definedName name="FB1A" localSheetId="1">#REF!</definedName>
    <definedName name="FB1A" localSheetId="3">#REF!</definedName>
    <definedName name="FB1A">#REF!</definedName>
    <definedName name="fdfd" localSheetId="10" hidden="1">'[24]Fax a enviar'!#REF!</definedName>
    <definedName name="fdfd" localSheetId="7" hidden="1">'[24]Fax a enviar'!#REF!</definedName>
    <definedName name="fdfd" localSheetId="5" hidden="1">'[24]Fax a enviar'!#REF!</definedName>
    <definedName name="fdfd" localSheetId="3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0" hidden="1">#REF!</definedName>
    <definedName name="fdfdd" localSheetId="7" hidden="1">#REF!</definedName>
    <definedName name="fdfdd" localSheetId="5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7" hidden="1">#REF!</definedName>
    <definedName name="fdfddf" localSheetId="5" hidden="1">#REF!</definedName>
    <definedName name="fdfddf" localSheetId="1" hidden="1">#REF!</definedName>
    <definedName name="fdfddf" localSheetId="3" hidden="1">#REF!</definedName>
    <definedName name="fdfddf" hidden="1">#REF!</definedName>
    <definedName name="fdfdf" localSheetId="10" hidden="1">'[24]Fax a enviar'!#REF!</definedName>
    <definedName name="fdfdf" localSheetId="7" hidden="1">'[24]Fax a enviar'!#REF!</definedName>
    <definedName name="fdfdf" localSheetId="5" hidden="1">'[24]Fax a enviar'!#REF!</definedName>
    <definedName name="fdfdf" localSheetId="3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0" hidden="1">#REF!</definedName>
    <definedName name="fdfds" localSheetId="7" hidden="1">#REF!</definedName>
    <definedName name="fdfds" localSheetId="5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'[49]Fax a enviar'!#REF!</definedName>
    <definedName name="fdfdsafsdf" localSheetId="9" hidden="1">'[49]Fax a enviar'!#REF!</definedName>
    <definedName name="fdfdsafsdf" localSheetId="10" hidden="1">'[49]Fax a enviar'!#REF!</definedName>
    <definedName name="fdfdsafsdf" localSheetId="0" hidden="1">'[49]Fax a enviar'!#REF!</definedName>
    <definedName name="fdfdsafsdf" localSheetId="7" hidden="1">'[49]Fax a enviar'!#REF!</definedName>
    <definedName name="fdfdsafsdf" localSheetId="5" hidden="1">'[49]Fax a enviar'!#REF!</definedName>
    <definedName name="fdfdsafsdf" localSheetId="1" hidden="1">'[49]Fax a enviar'!#REF!</definedName>
    <definedName name="fdfdsafsdf" localSheetId="3" hidden="1">'[49]Fax a enviar'!#REF!</definedName>
    <definedName name="fdfdsafsdf" localSheetId="6" hidden="1">'[49]Fax a enviar'!#REF!</definedName>
    <definedName name="fdfdsafsdf" hidden="1">'[49]Fax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0" hidden="1">#REF!</definedName>
    <definedName name="fdfdsf" localSheetId="7" hidden="1">#REF!</definedName>
    <definedName name="fdfdsf" localSheetId="5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'[35]Fax a enviar'!#REF!</definedName>
    <definedName name="fdfsd" localSheetId="9" hidden="1">'[35]Fax a enviar'!#REF!</definedName>
    <definedName name="fdfsd" localSheetId="10" hidden="1">'[35]Fax a enviar'!#REF!</definedName>
    <definedName name="fdfsd" localSheetId="0" hidden="1">'[35]Fax a enviar'!#REF!</definedName>
    <definedName name="fdfsd" localSheetId="7" hidden="1">'[35]Fax a enviar'!#REF!</definedName>
    <definedName name="fdfsd" localSheetId="5" hidden="1">'[35]Fax a enviar'!#REF!</definedName>
    <definedName name="fdfsd" localSheetId="1" hidden="1">'[35]Fax a enviar'!#REF!</definedName>
    <definedName name="fdfsd" localSheetId="3" hidden="1">'[35]Fax a enviar'!#REF!</definedName>
    <definedName name="fdfsd" localSheetId="6" hidden="1">'[35]Fax a enviar'!#REF!</definedName>
    <definedName name="fdfsd" hidden="1">'[35]Fax a enviar'!#REF!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0" hidden="1">{"Riqfin97",#N/A,FALSE,"Tran";"Riqfinpro",#N/A,FALSE,"Tran"}</definedName>
    <definedName name="fed" localSheetId="7" hidden="1">{"Riqfin97",#N/A,FALSE,"Tran";"Riqfinpro",#N/A,FALSE,"Tran"}</definedName>
    <definedName name="fed" localSheetId="5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0" hidden="1">{"Riqfin97",#N/A,FALSE,"Tran";"Riqfinpro",#N/A,FALSE,"Tran"}</definedName>
    <definedName name="fer" localSheetId="7" hidden="1">{"Riqfin97",#N/A,FALSE,"Tran";"Riqfinpro",#N/A,FALSE,"Tran"}</definedName>
    <definedName name="fer" localSheetId="5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0">#REF!</definedName>
    <definedName name="FF" localSheetId="7">#REF!</definedName>
    <definedName name="FF" localSheetId="5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7">#REF!</definedName>
    <definedName name="FF1A" localSheetId="5">#REF!</definedName>
    <definedName name="FF1A" localSheetId="1">#REF!</definedName>
    <definedName name="FF1A" localSheetId="3">#REF!</definedName>
    <definedName name="FF1A">#REF!</definedName>
    <definedName name="fff" localSheetId="9" hidden="1">#REF!</definedName>
    <definedName name="fff" localSheetId="10" hidden="1">#REF!</definedName>
    <definedName name="fff" localSheetId="7" hidden="1">#REF!</definedName>
    <definedName name="fff" localSheetId="5" hidden="1">#REF!</definedName>
    <definedName name="fff" localSheetId="1" hidden="1">#REF!</definedName>
    <definedName name="fff" localSheetId="3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0" hidden="1">{"Riqfin97",#N/A,FALSE,"Tran";"Riqfinpro",#N/A,FALSE,"Tran"}</definedName>
    <definedName name="ffff" localSheetId="7" hidden="1">{"Riqfin97",#N/A,FALSE,"Tran";"Riqfinpro",#N/A,FALSE,"Tran"}</definedName>
    <definedName name="ffff" localSheetId="5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0">#REF!</definedName>
    <definedName name="fffff" localSheetId="7">#REF!</definedName>
    <definedName name="fffff" localSheetId="5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7" hidden="1">#REF!</definedName>
    <definedName name="ffffff" localSheetId="5" hidden="1">#REF!</definedName>
    <definedName name="ffffff" localSheetId="1" hidden="1">#REF!</definedName>
    <definedName name="ffffff" localSheetId="3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0" hidden="1">{"Minpmon",#N/A,FALSE,"Monthinput"}</definedName>
    <definedName name="fffffff" localSheetId="7" hidden="1">{"Minpmon",#N/A,FALSE,"Monthinput"}</definedName>
    <definedName name="fffffff" localSheetId="5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0">#REF!</definedName>
    <definedName name="FFNN" localSheetId="7">#REF!</definedName>
    <definedName name="FFNN" localSheetId="5">#REF!</definedName>
    <definedName name="FFNN" localSheetId="1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0" hidden="1">{"Riqfin97",#N/A,FALSE,"Tran";"Riqfinpro",#N/A,FALSE,"Tran"}</definedName>
    <definedName name="fgf" localSheetId="7" hidden="1">{"Riqfin97",#N/A,FALSE,"Tran";"Riqfinpro",#N/A,FALSE,"Tran"}</definedName>
    <definedName name="fgf" localSheetId="5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'[50]Fax a enviar'!#REF!</definedName>
    <definedName name="fghfghf" hidden="1">'[55]Fax a enviar'!#REF!</definedName>
    <definedName name="fhnfdj" hidden="1">'[47]Fax a enviar'!#REF!</definedName>
    <definedName name="Fig.1" localSheetId="8">#REF!</definedName>
    <definedName name="Fig.1" localSheetId="9">#REF!</definedName>
    <definedName name="Fig.1" localSheetId="10">#REF!</definedName>
    <definedName name="Fig.1" localSheetId="0">#REF!</definedName>
    <definedName name="Fig.1" localSheetId="7">#REF!</definedName>
    <definedName name="Fig.1" localSheetId="5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9">#REF!</definedName>
    <definedName name="FigTitle" localSheetId="10">#REF!</definedName>
    <definedName name="FigTitle" localSheetId="7">#REF!</definedName>
    <definedName name="FigTitle" localSheetId="5">#REF!</definedName>
    <definedName name="FigTitle" localSheetId="1">#REF!</definedName>
    <definedName name="FigTitle" localSheetId="3">#REF!</definedName>
    <definedName name="FigTitle">#REF!</definedName>
    <definedName name="Figure.3" localSheetId="9">#REF!</definedName>
    <definedName name="Figure.3" localSheetId="10">#REF!</definedName>
    <definedName name="Figure.3" localSheetId="7">#REF!</definedName>
    <definedName name="Figure.3" localSheetId="5">#REF!</definedName>
    <definedName name="Figure.3" localSheetId="1">#REF!</definedName>
    <definedName name="Figure.3" localSheetId="3">#REF!</definedName>
    <definedName name="Figure.3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0" hidden="1">{"Tab1",#N/A,FALSE,"P";"Tab2",#N/A,FALSE,"P"}</definedName>
    <definedName name="Financing" localSheetId="7" hidden="1">{"Tab1",#N/A,FALSE,"P";"Tab2",#N/A,FALSE,"P"}</definedName>
    <definedName name="Financing" localSheetId="5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sc" localSheetId="8">#REF!</definedName>
    <definedName name="Fisc" localSheetId="9">#REF!</definedName>
    <definedName name="Fisc" localSheetId="10">#REF!</definedName>
    <definedName name="Fisc" localSheetId="0">#REF!</definedName>
    <definedName name="Fisc" localSheetId="7">#REF!</definedName>
    <definedName name="Fisc" localSheetId="5">#REF!</definedName>
    <definedName name="Fisc" localSheetId="1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0">#REF!</definedName>
    <definedName name="Fisca" localSheetId="7">#REF!</definedName>
    <definedName name="Fisca" localSheetId="5">#REF!</definedName>
    <definedName name="Fisca" localSheetId="1">#REF!</definedName>
    <definedName name="Fisca" localSheetId="3">#REF!</definedName>
    <definedName name="Fisca">#REF!</definedName>
    <definedName name="FMI" localSheetId="8">[33]BCP!#REF!</definedName>
    <definedName name="FMI" localSheetId="10">[33]BCP!#REF!</definedName>
    <definedName name="FMI" localSheetId="0">[33]BCP!#REF!</definedName>
    <definedName name="FMI" localSheetId="7">[33]BCP!#REF!</definedName>
    <definedName name="FMI" localSheetId="5">[33]BCP!#REF!</definedName>
    <definedName name="FMI" localSheetId="1">[33]BCP!#REF!</definedName>
    <definedName name="FMI" localSheetId="3">[33]BCP!#REF!</definedName>
    <definedName name="FMI">[33]BCP!#REF!</definedName>
    <definedName name="FMK" localSheetId="8">#REF!</definedName>
    <definedName name="FMK" localSheetId="9">#REF!</definedName>
    <definedName name="FMK" localSheetId="10">#REF!</definedName>
    <definedName name="FMK" localSheetId="0">#REF!</definedName>
    <definedName name="FMK" localSheetId="7">#REF!</definedName>
    <definedName name="FMK" localSheetId="5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0">#REF!</definedName>
    <definedName name="FRAMENO" localSheetId="7">#REF!</definedName>
    <definedName name="FRAMENO" localSheetId="5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7">#REF!</definedName>
    <definedName name="framework_macro" localSheetId="5">#REF!</definedName>
    <definedName name="framework_macro" localSheetId="1">#REF!</definedName>
    <definedName name="framework_macro" localSheetId="3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7">#REF!</definedName>
    <definedName name="framework_macro_new" localSheetId="5">#REF!</definedName>
    <definedName name="framework_macro_new" localSheetId="1">#REF!</definedName>
    <definedName name="framework_macro_new" localSheetId="3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7">#REF!</definedName>
    <definedName name="framework_monetary" localSheetId="1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7">#REF!</definedName>
    <definedName name="FRAMEYES" localSheetId="1">#REF!</definedName>
    <definedName name="FRAMEYES" localSheetId="3">#REF!</definedName>
    <definedName name="FRAMEYES" localSheetId="6">#REF!</definedName>
    <definedName name="FRAMEYES">#REF!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0" hidden="1">{"Tab1",#N/A,FALSE,"P";"Tab2",#N/A,FALSE,"P"}</definedName>
    <definedName name="fre" localSheetId="7" hidden="1">{"Tab1",#N/A,FALSE,"P";"Tab2",#N/A,FALSE,"P"}</definedName>
    <definedName name="fre" localSheetId="5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10">#REF!</definedName>
    <definedName name="FRFEURO" localSheetId="0">#REF!</definedName>
    <definedName name="FRFEURO" localSheetId="7">#REF!</definedName>
    <definedName name="FRFEURO" localSheetId="5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7">#REF!</definedName>
    <definedName name="FS" localSheetId="5">#REF!</definedName>
    <definedName name="FS" localSheetId="1">#REF!</definedName>
    <definedName name="FS" localSheetId="3">#REF!</definedName>
    <definedName name="FS">#REF!</definedName>
    <definedName name="FS1A" localSheetId="9">#REF!</definedName>
    <definedName name="FS1A" localSheetId="10">#REF!</definedName>
    <definedName name="FS1A" localSheetId="7">#REF!</definedName>
    <definedName name="FS1A" localSheetId="5">#REF!</definedName>
    <definedName name="FS1A" localSheetId="1">#REF!</definedName>
    <definedName name="FS1A" localSheetId="3">#REF!</definedName>
    <definedName name="FS1A">#REF!</definedName>
    <definedName name="fsdfsd" localSheetId="10" hidden="1">[56]C!#REF!</definedName>
    <definedName name="fsdfsd" localSheetId="7" hidden="1">[56]C!#REF!</definedName>
    <definedName name="fsdfsd" localSheetId="5" hidden="1">[56]C!#REF!</definedName>
    <definedName name="fsdfsd" localSheetId="3" hidden="1">[56]C!#REF!</definedName>
    <definedName name="fsdfsd" hidden="1">[56]C!#REF!</definedName>
    <definedName name="fsdsdfa" localSheetId="10" hidden="1">'[49]Fax a enviar'!#REF!</definedName>
    <definedName name="fsdsdfa" localSheetId="7" hidden="1">'[49]Fax a enviar'!#REF!</definedName>
    <definedName name="fsdsdfa" localSheetId="5" hidden="1">'[49]Fax a enviar'!#REF!</definedName>
    <definedName name="fsdsdfa" localSheetId="3" hidden="1">'[49]Fax a enviar'!#REF!</definedName>
    <definedName name="fsdsdfa" hidden="1">'[49]Fax a enviar'!#REF!</definedName>
    <definedName name="FT" localSheetId="8">#REF!</definedName>
    <definedName name="FT" localSheetId="9">#REF!</definedName>
    <definedName name="FT" localSheetId="10">#REF!</definedName>
    <definedName name="FT" localSheetId="0">#REF!</definedName>
    <definedName name="FT" localSheetId="7">#REF!</definedName>
    <definedName name="FT" localSheetId="5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9">#REF!</definedName>
    <definedName name="FT1A" localSheetId="10">#REF!</definedName>
    <definedName name="FT1A" localSheetId="7">#REF!</definedName>
    <definedName name="FT1A" localSheetId="5">#REF!</definedName>
    <definedName name="FT1A" localSheetId="1">#REF!</definedName>
    <definedName name="FT1A" localSheetId="3">#REF!</definedName>
    <definedName name="FT1A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0" hidden="1">{"Riqfin97",#N/A,FALSE,"Tran";"Riqfinpro",#N/A,FALSE,"Tran"}</definedName>
    <definedName name="ftr" localSheetId="7" hidden="1">{"Riqfin97",#N/A,FALSE,"Tran";"Riqfinpro",#N/A,FALSE,"Tran"}</definedName>
    <definedName name="ftr" localSheetId="5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0" hidden="1">{"Riqfin97",#N/A,FALSE,"Tran";"Riqfinpro",#N/A,FALSE,"Tran"}</definedName>
    <definedName name="fty" localSheetId="7" hidden="1">{"Riqfin97",#N/A,FALSE,"Tran";"Riqfinpro",#N/A,FALSE,"Tran"}</definedName>
    <definedName name="fty" localSheetId="5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0">#REF!</definedName>
    <definedName name="FUENTE" localSheetId="7">#REF!</definedName>
    <definedName name="FUENTE" localSheetId="5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7">#REF!</definedName>
    <definedName name="fuente1" localSheetId="5">#REF!</definedName>
    <definedName name="fuente1" localSheetId="1">#REF!</definedName>
    <definedName name="fuente1" localSheetId="3">#REF!</definedName>
    <definedName name="fuente1">#REF!</definedName>
    <definedName name="FUENTE2" localSheetId="9">#REF!</definedName>
    <definedName name="FUENTE2" localSheetId="10">#REF!</definedName>
    <definedName name="FUENTE2" localSheetId="7">#REF!</definedName>
    <definedName name="FUENTE2" localSheetId="5">#REF!</definedName>
    <definedName name="FUENTE2" localSheetId="1">#REF!</definedName>
    <definedName name="FUENTE2" localSheetId="3">#REF!</definedName>
    <definedName name="FUENTE2">#REF!</definedName>
    <definedName name="Fuentes" localSheetId="9">#REF!</definedName>
    <definedName name="Fuentes" localSheetId="10">#REF!</definedName>
    <definedName name="Fuentes" localSheetId="7">#REF!</definedName>
    <definedName name="Fuentes" localSheetId="1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7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0" hidden="1">{"Main Economic Indicators",#N/A,FALSE,"C"}</definedName>
    <definedName name="G" localSheetId="7" hidden="1">{"Main Economic Indicators",#N/A,FALSE,"C"}</definedName>
    <definedName name="G" localSheetId="5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AP" localSheetId="8">#REF!</definedName>
    <definedName name="GAP" localSheetId="9">#REF!</definedName>
    <definedName name="GAP" localSheetId="10">#REF!</definedName>
    <definedName name="GAP" localSheetId="0">#REF!</definedName>
    <definedName name="GAP" localSheetId="7">#REF!</definedName>
    <definedName name="GAP" localSheetId="5">#REF!</definedName>
    <definedName name="GAP" localSheetId="1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0">#REF!</definedName>
    <definedName name="GAPFGFROM" localSheetId="7">#REF!</definedName>
    <definedName name="GAPFGFROM" localSheetId="5">#REF!</definedName>
    <definedName name="GAPFGFROM" localSheetId="1">#REF!</definedName>
    <definedName name="GAPFGFROM" localSheetId="3">#REF!</definedName>
    <definedName name="GAPFGFROM">#REF!</definedName>
    <definedName name="GAPFGTO" localSheetId="9">#REF!</definedName>
    <definedName name="GAPFGTO" localSheetId="10">#REF!</definedName>
    <definedName name="GAPFGTO" localSheetId="7">#REF!</definedName>
    <definedName name="GAPFGTO" localSheetId="5">#REF!</definedName>
    <definedName name="GAPFGTO" localSheetId="1">#REF!</definedName>
    <definedName name="GAPFGTO" localSheetId="3">#REF!</definedName>
    <definedName name="GAPFGTO">#REF!</definedName>
    <definedName name="GAPSTFROM" localSheetId="9">#REF!</definedName>
    <definedName name="GAPSTFROM" localSheetId="10">#REF!</definedName>
    <definedName name="GAPSTFROM" localSheetId="7">#REF!</definedName>
    <definedName name="GAPSTFROM" localSheetId="1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7">#REF!</definedName>
    <definedName name="GAPSTTO" localSheetId="1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7">#REF!</definedName>
    <definedName name="GAPTEST" localSheetId="1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7">#REF!</definedName>
    <definedName name="GAPTESTFG" localSheetId="1">#REF!</definedName>
    <definedName name="GAPTESTFG" localSheetId="3">#REF!</definedName>
    <definedName name="GAPTESTFG" localSheetId="6">#REF!</definedName>
    <definedName name="GAPTESTFG">#REF!</definedName>
    <definedName name="GAZZETTE" localSheetId="9">#REF!</definedName>
    <definedName name="GAZZETTE" localSheetId="10">#REF!</definedName>
    <definedName name="GAZZETTE" localSheetId="7">#REF!</definedName>
    <definedName name="GAZZETTE" localSheetId="1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7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_NGDP">#N/A</definedName>
    <definedName name="gdg" localSheetId="10" hidden="1">'[47]Fax a enviar'!#REF!</definedName>
    <definedName name="gdg" localSheetId="1" hidden="1">'[47]Fax a enviar'!#REF!</definedName>
    <definedName name="gdg" localSheetId="6" hidden="1">'[47]Fax a enviar'!#REF!</definedName>
    <definedName name="gdg" hidden="1">'[47]Fax a enviar'!#REF!</definedName>
    <definedName name="gdgd" localSheetId="10" hidden="1">'[52]Fax a enviar'!#REF!</definedName>
    <definedName name="gdgd" localSheetId="1" hidden="1">'[52]Fax a enviar'!#REF!</definedName>
    <definedName name="gdgd" localSheetId="6" hidden="1">'[52]Fax a enviar'!#REF!</definedName>
    <definedName name="gdgd" hidden="1">'[52]Fax a enviar'!#REF!</definedName>
    <definedName name="gdp">[57]GDP_WEO!$A$3:$AB$188</definedName>
    <definedName name="gdpall">[57]GDP!$B$2:$AD$134</definedName>
    <definedName name="gdppc">[57]GDPpc_WEO!$A$3:$AC$188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0" hidden="1">#REF!</definedName>
    <definedName name="ggfrfff" localSheetId="7" hidden="1">#REF!</definedName>
    <definedName name="ggfrfff" localSheetId="5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0" hidden="1">{"Riqfin97",#N/A,FALSE,"Tran";"Riqfinpro",#N/A,FALSE,"Tran"}</definedName>
    <definedName name="ggg" localSheetId="7" hidden="1">{"Riqfin97",#N/A,FALSE,"Tran";"Riqfinpro",#N/A,FALSE,"Tran"}</definedName>
    <definedName name="ggg" localSheetId="5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'[58]J(Priv.Cap)'!#REF!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0" hidden="1">#REF!</definedName>
    <definedName name="ggggggggggggggg" localSheetId="7" hidden="1">#REF!</definedName>
    <definedName name="ggggggggggggggg" localSheetId="5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0" hidden="1">{"Tab1",#N/A,FALSE,"P";"Tab2",#N/A,FALSE,"P"}</definedName>
    <definedName name="ght" localSheetId="7" hidden="1">{"Tab1",#N/A,FALSE,"P";"Tab2",#N/A,FALSE,"P"}</definedName>
    <definedName name="ght" localSheetId="5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0">#REF!</definedName>
    <definedName name="GL_Z" localSheetId="7">#REF!</definedName>
    <definedName name="GL_Z" localSheetId="5">#REF!</definedName>
    <definedName name="GL_Z" localSheetId="1">#REF!</definedName>
    <definedName name="GL_Z" localSheetId="3">#REF!</definedName>
    <definedName name="GL_Z" localSheetId="6">#REF!</definedName>
    <definedName name="GL_Z">#REF!</definedName>
    <definedName name="gni">[44]GNIpc!$A$1:$R$235</definedName>
    <definedName name="goafrica" localSheetId="8">[59]!goafrica</definedName>
    <definedName name="goafrica" localSheetId="10">[59]!goafrica</definedName>
    <definedName name="goafrica" localSheetId="0">[59]!goafrica</definedName>
    <definedName name="goafrica" localSheetId="7">[59]!goafrica</definedName>
    <definedName name="goafrica" localSheetId="5">[59]!goafrica</definedName>
    <definedName name="goafrica" localSheetId="1">[59]!goafrica</definedName>
    <definedName name="goafrica">[59]!goafrica</definedName>
    <definedName name="goasia" localSheetId="8">[59]!goasia</definedName>
    <definedName name="goasia" localSheetId="10">[59]!goasia</definedName>
    <definedName name="goasia" localSheetId="0">[59]!goasia</definedName>
    <definedName name="goasia" localSheetId="7">[59]!goasia</definedName>
    <definedName name="goasia" localSheetId="5">[59]!goasia</definedName>
    <definedName name="goasia" localSheetId="1">[59]!goasia</definedName>
    <definedName name="goasia">[59]!goasia</definedName>
    <definedName name="GOB" localSheetId="8">#REF!</definedName>
    <definedName name="GOB" localSheetId="9">#REF!</definedName>
    <definedName name="GOB" localSheetId="10">#REF!</definedName>
    <definedName name="GOB" localSheetId="0">#REF!</definedName>
    <definedName name="GOB" localSheetId="7">#REF!</definedName>
    <definedName name="GOB" localSheetId="5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[59]!goeeup</definedName>
    <definedName name="goeeup" localSheetId="10">[59]!goeeup</definedName>
    <definedName name="goeeup" localSheetId="0">[59]!goeeup</definedName>
    <definedName name="goeeup" localSheetId="7">[59]!goeeup</definedName>
    <definedName name="goeeup" localSheetId="5">[59]!goeeup</definedName>
    <definedName name="goeeup" localSheetId="1">[59]!goeeup</definedName>
    <definedName name="goeeup">[59]!goeeup</definedName>
    <definedName name="goeurope" localSheetId="8">[59]!goeurope</definedName>
    <definedName name="goeurope" localSheetId="10">[59]!goeurope</definedName>
    <definedName name="goeurope" localSheetId="0">[59]!goeurope</definedName>
    <definedName name="goeurope" localSheetId="7">[59]!goeurope</definedName>
    <definedName name="goeurope" localSheetId="5">[59]!goeurope</definedName>
    <definedName name="goeurope" localSheetId="1">[59]!goeurope</definedName>
    <definedName name="goeurope">[59]!goeurope</definedName>
    <definedName name="golamerica" localSheetId="8">[59]!golamerica</definedName>
    <definedName name="golamerica" localSheetId="10">[59]!golamerica</definedName>
    <definedName name="golamerica" localSheetId="0">[59]!golamerica</definedName>
    <definedName name="golamerica" localSheetId="7">[59]!golamerica</definedName>
    <definedName name="golamerica" localSheetId="5">[59]!golamerica</definedName>
    <definedName name="golamerica" localSheetId="1">[59]!golamerica</definedName>
    <definedName name="golamerica">[59]!golamerica</definedName>
    <definedName name="gomeast" localSheetId="8">[59]!gomeast</definedName>
    <definedName name="gomeast" localSheetId="10">[59]!gomeast</definedName>
    <definedName name="gomeast" localSheetId="0">[59]!gomeast</definedName>
    <definedName name="gomeast" localSheetId="7">[59]!gomeast</definedName>
    <definedName name="gomeast" localSheetId="5">[59]!gomeast</definedName>
    <definedName name="gomeast" localSheetId="1">[59]!gomeast</definedName>
    <definedName name="gomeast">[59]!gomeast</definedName>
    <definedName name="gooecd" localSheetId="8">[59]!gooecd</definedName>
    <definedName name="gooecd" localSheetId="10">[59]!gooecd</definedName>
    <definedName name="gooecd" localSheetId="0">[59]!gooecd</definedName>
    <definedName name="gooecd" localSheetId="7">[59]!gooecd</definedName>
    <definedName name="gooecd" localSheetId="5">[59]!gooecd</definedName>
    <definedName name="gooecd" localSheetId="1">[59]!gooecd</definedName>
    <definedName name="gooecd">[59]!gooecd</definedName>
    <definedName name="goopec" localSheetId="8">[59]!goopec</definedName>
    <definedName name="goopec" localSheetId="10">[59]!goopec</definedName>
    <definedName name="goopec" localSheetId="0">[59]!goopec</definedName>
    <definedName name="goopec" localSheetId="7">[59]!goopec</definedName>
    <definedName name="goopec" localSheetId="5">[59]!goopec</definedName>
    <definedName name="goopec" localSheetId="1">[59]!goopec</definedName>
    <definedName name="goopec">[59]!goopec</definedName>
    <definedName name="gosummary" localSheetId="8">[59]!gosummary</definedName>
    <definedName name="gosummary" localSheetId="10">[59]!gosummary</definedName>
    <definedName name="gosummary" localSheetId="0">[59]!gosummary</definedName>
    <definedName name="gosummary" localSheetId="7">[59]!gosummary</definedName>
    <definedName name="gosummary" localSheetId="5">[59]!gosummary</definedName>
    <definedName name="gosummary" localSheetId="1">[59]!gosummary</definedName>
    <definedName name="gosummary">[59]!gosummary</definedName>
    <definedName name="Grace_IDA">[51]NPV!$B$25</definedName>
    <definedName name="Grace_NC" localSheetId="0">[51]NPV!#REF!</definedName>
    <definedName name="Grace_NC" localSheetId="7">[51]NPV!#REF!</definedName>
    <definedName name="Grace_NC" localSheetId="3">[51]NPV!#REF!</definedName>
    <definedName name="Grace_NC" localSheetId="6">[51]NPV!#REF!</definedName>
    <definedName name="Grace_NC">[51]NPV!#REF!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0" hidden="1">{"Riqfin97",#N/A,FALSE,"Tran";"Riqfinpro",#N/A,FALSE,"Tran"}</definedName>
    <definedName name="gre" localSheetId="7" hidden="1">{"Riqfin97",#N/A,FALSE,"Tran";"Riqfinpro",#N/A,FALSE,"Tran"}</definedName>
    <definedName name="gre" localSheetId="5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trt" hidden="1">'[50]Fax a enviar'!#REF!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0" hidden="1">#REF!</definedName>
    <definedName name="gtryrtyr" localSheetId="7" hidden="1">#REF!</definedName>
    <definedName name="gtryrtyr" localSheetId="5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IL" localSheetId="9">#REF!</definedName>
    <definedName name="GUIL" localSheetId="10">#REF!</definedName>
    <definedName name="GUIL" localSheetId="7">#REF!</definedName>
    <definedName name="GUIL" localSheetId="5">#REF!</definedName>
    <definedName name="GUIL" localSheetId="1">#REF!</definedName>
    <definedName name="GUIL" localSheetId="3">#REF!</definedName>
    <definedName name="GUIL">#REF!</definedName>
    <definedName name="GUIL1" localSheetId="9">#REF!</definedName>
    <definedName name="GUIL1" localSheetId="10">#REF!</definedName>
    <definedName name="GUIL1" localSheetId="7">#REF!</definedName>
    <definedName name="GUIL1" localSheetId="5">#REF!</definedName>
    <definedName name="GUIL1" localSheetId="1">#REF!</definedName>
    <definedName name="GUIL1" localSheetId="3">#REF!</definedName>
    <definedName name="GUIL1">#REF!</definedName>
    <definedName name="GYEAR2021" localSheetId="7">[45]Gold!$B$583:$J$583</definedName>
    <definedName name="GYEAR2021" localSheetId="3">[46]Gold!$B$583:$J$583</definedName>
    <definedName name="GYEAR2021">[46]Gold!$B$583:$J$583</definedName>
    <definedName name="GYEAR2022" localSheetId="7">[45]Gold!$K$583:$U$583</definedName>
    <definedName name="GYEAR2022" localSheetId="3">[46]Gold!$K$583:$U$583</definedName>
    <definedName name="GYEAR2022">[46]Gold!$K$583:$U$583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0" hidden="1">{"Tab1",#N/A,FALSE,"P";"Tab2",#N/A,FALSE,"P"}</definedName>
    <definedName name="gyu" localSheetId="7" hidden="1">{"Tab1",#N/A,FALSE,"P";"Tab2",#N/A,FALSE,"P"}</definedName>
    <definedName name="gyu" localSheetId="5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0" hidden="1">#REF!</definedName>
    <definedName name="h" localSheetId="7" hidden="1">#REF!</definedName>
    <definedName name="h" localSheetId="5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EADING" localSheetId="9">#REF!</definedName>
    <definedName name="HEADING" localSheetId="10">#REF!</definedName>
    <definedName name="HEADING" localSheetId="7">#REF!</definedName>
    <definedName name="HEADING" localSheetId="5">#REF!</definedName>
    <definedName name="HEADING" localSheetId="1">#REF!</definedName>
    <definedName name="HEADING" localSheetId="3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0">#REF!</definedName>
    <definedName name="hfhf" localSheetId="7">#REF!</definedName>
    <definedName name="hfhf" localSheetId="5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'[47]Fax a enviar'!#REF!</definedName>
    <definedName name="hfhfhf" localSheetId="9" hidden="1">'[47]Fax a enviar'!#REF!</definedName>
    <definedName name="hfhfhf" localSheetId="10" hidden="1">'[47]Fax a enviar'!#REF!</definedName>
    <definedName name="hfhfhf" localSheetId="0" hidden="1">'[47]Fax a enviar'!#REF!</definedName>
    <definedName name="hfhfhf" localSheetId="7" hidden="1">'[47]Fax a enviar'!#REF!</definedName>
    <definedName name="hfhfhf" localSheetId="5" hidden="1">'[47]Fax a enviar'!#REF!</definedName>
    <definedName name="hfhfhf" localSheetId="1" hidden="1">'[47]Fax a enviar'!#REF!</definedName>
    <definedName name="hfhfhf" localSheetId="3" hidden="1">'[47]Fax a enviar'!#REF!</definedName>
    <definedName name="hfhfhf" localSheetId="6" hidden="1">'[47]Fax a enviar'!#REF!</definedName>
    <definedName name="hfhfhf" hidden="1">'[47]Fax a enviar'!#REF!</definedName>
    <definedName name="hhh" localSheetId="0" hidden="1">'[60]J(Priv.Cap)'!#REF!</definedName>
    <definedName name="hhh" localSheetId="7" hidden="1">'[60]J(Priv.Cap)'!#REF!</definedName>
    <definedName name="hhh" localSheetId="1" hidden="1">'[60]J(Priv.Cap)'!#REF!</definedName>
    <definedName name="hhh" localSheetId="3" hidden="1">'[60]J(Priv.Cap)'!#REF!</definedName>
    <definedName name="hhh" localSheetId="6" hidden="1">'[60]J(Priv.Cap)'!#REF!</definedName>
    <definedName name="hhh" hidden="1">'[60]J(Priv.Cap)'!#REF!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0" hidden="1">#REF!</definedName>
    <definedName name="HHHH" localSheetId="7" hidden="1">#REF!</definedName>
    <definedName name="HHHH" localSheetId="5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0" hidden="1">{"Tab1",#N/A,FALSE,"P";"Tab2",#N/A,FALSE,"P"}</definedName>
    <definedName name="hhhhh" localSheetId="7" hidden="1">{"Tab1",#N/A,FALSE,"P";"Tab2",#N/A,FALSE,"P"}</definedName>
    <definedName name="hhhhh" localSheetId="5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'[37]Inter-Bank'!$L$5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0" hidden="1">{"Tab1",#N/A,FALSE,"P";"Tab2",#N/A,FALSE,"P"}</definedName>
    <definedName name="hio" localSheetId="7" hidden="1">{"Tab1",#N/A,FALSE,"P";"Tab2",#N/A,FALSE,"P"}</definedName>
    <definedName name="hio" localSheetId="5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jkhgkky" hidden="1">'[50]Fax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0" hidden="1">#REF!</definedName>
    <definedName name="hkh" localSheetId="7" hidden="1">#REF!</definedName>
    <definedName name="hkh" localSheetId="5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7" hidden="1">#REF!</definedName>
    <definedName name="hkhkh" localSheetId="5" hidden="1">#REF!</definedName>
    <definedName name="hkhkh" localSheetId="1" hidden="1">#REF!</definedName>
    <definedName name="hkhkh" localSheetId="3" hidden="1">#REF!</definedName>
    <definedName name="hkhkh" hidden="1">#REF!</definedName>
    <definedName name="hola" localSheetId="9">#REF!</definedName>
    <definedName name="hola" localSheetId="10">#REF!</definedName>
    <definedName name="hola" localSheetId="7">#REF!</definedName>
    <definedName name="hola" localSheetId="5">#REF!</definedName>
    <definedName name="hola" localSheetId="1">#REF!</definedName>
    <definedName name="hola" localSheetId="3">#REF!</definedName>
    <definedName name="hola">#REF!</definedName>
    <definedName name="holalalala" localSheetId="10" hidden="1">'[24]Fax a enviar'!#REF!</definedName>
    <definedName name="holalalala" localSheetId="7" hidden="1">'[24]Fax a enviar'!#REF!</definedName>
    <definedName name="holalalala" localSheetId="5" hidden="1">'[24]Fax a enviar'!#REF!</definedName>
    <definedName name="holalalala" localSheetId="3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0">#REF!</definedName>
    <definedName name="holallll" localSheetId="7">#REF!</definedName>
    <definedName name="holallll" localSheetId="5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0" hidden="1">{"Tab1",#N/A,FALSE,"P";"Tab2",#N/A,FALSE,"P"}</definedName>
    <definedName name="hpu" localSheetId="7" hidden="1">{"Tab1",#N/A,FALSE,"P";"Tab2",#N/A,FALSE,"P"}</definedName>
    <definedName name="hpu" localSheetId="5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0" hidden="1">{"'para SB'!$A$1318:$F$1381"}</definedName>
    <definedName name="HTML_Control" localSheetId="7" hidden="1">{"'para SB'!$A$1318:$F$1381"}</definedName>
    <definedName name="HTML_Control" localSheetId="5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0" hidden="1">{"Tab1",#N/A,FALSE,"P";"Tab2",#N/A,FALSE,"P"}</definedName>
    <definedName name="hui" localSheetId="7" hidden="1">{"Tab1",#N/A,FALSE,"P";"Tab2",#N/A,FALSE,"P"}</definedName>
    <definedName name="hui" localSheetId="5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0" hidden="1">{"Tab1",#N/A,FALSE,"P";"Tab2",#N/A,FALSE,"P"}</definedName>
    <definedName name="huo" localSheetId="7" hidden="1">{"Tab1",#N/A,FALSE,"P";"Tab2",#N/A,FALSE,"P"}</definedName>
    <definedName name="huo" localSheetId="5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0" hidden="1">#REF!</definedName>
    <definedName name="hutyu7" localSheetId="7" hidden="1">#REF!</definedName>
    <definedName name="hutyu7" localSheetId="5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[36]nonopec!#REF!</definedName>
    <definedName name="HVYNONO1" localSheetId="9">[36]nonopec!#REF!</definedName>
    <definedName name="HVYNONO1" localSheetId="10">[36]nonopec!#REF!</definedName>
    <definedName name="HVYNONO1" localSheetId="0">[36]nonopec!#REF!</definedName>
    <definedName name="HVYNONO1" localSheetId="7">[36]nonopec!#REF!</definedName>
    <definedName name="HVYNONO1" localSheetId="5">[36]nonopec!#REF!</definedName>
    <definedName name="HVYNONO1" localSheetId="1">[36]nonopec!#REF!</definedName>
    <definedName name="HVYNONO1" localSheetId="3">[36]nonopec!#REF!</definedName>
    <definedName name="HVYNONO1" localSheetId="6">[36]nonopec!#REF!</definedName>
    <definedName name="HVYNONO1">[36]nonopec!#REF!</definedName>
    <definedName name="HVYNONO2" localSheetId="8">[36]nonopec!#REF!</definedName>
    <definedName name="HVYNONO2" localSheetId="0">[36]nonopec!#REF!</definedName>
    <definedName name="HVYNONO2" localSheetId="7">[36]nonopec!#REF!</definedName>
    <definedName name="HVYNONO2" localSheetId="5">[36]nonopec!#REF!</definedName>
    <definedName name="HVYNONO2" localSheetId="1">[36]nonopec!#REF!</definedName>
    <definedName name="HVYNONO2" localSheetId="3">[36]nonopec!#REF!</definedName>
    <definedName name="HVYNONO2">[36]nonopec!#REF!</definedName>
    <definedName name="HVYNONOPEC" localSheetId="7">[36]nonopec!#REF!</definedName>
    <definedName name="HVYNONOPEC" localSheetId="5">[36]nonopec!#REF!</definedName>
    <definedName name="HVYNONOPEC" localSheetId="1">[36]nonopec!#REF!</definedName>
    <definedName name="HVYNONOPEC" localSheetId="3">[36]nonopec!#REF!</definedName>
    <definedName name="HVYNONOPEC">[36]nonopec!#REF!</definedName>
    <definedName name="HVYOECD">[36]nonopec!#REF!</definedName>
    <definedName name="HVYOPEC">[36]nonopec!#REF!</definedName>
    <definedName name="HVYSUMM">[36]nonopec!#REF!</definedName>
    <definedName name="IDAr" localSheetId="8">#REF!</definedName>
    <definedName name="IDAr" localSheetId="9">#REF!</definedName>
    <definedName name="IDAr" localSheetId="10">#REF!</definedName>
    <definedName name="IDAr" localSheetId="0">#REF!</definedName>
    <definedName name="IDAr" localSheetId="7">#REF!</definedName>
    <definedName name="IDAr" localSheetId="5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9">#REF!</definedName>
    <definedName name="IDB" localSheetId="10">#REF!</definedName>
    <definedName name="IDB" localSheetId="7">#REF!</definedName>
    <definedName name="IDB" localSheetId="5">#REF!</definedName>
    <definedName name="IDB" localSheetId="1">#REF!</definedName>
    <definedName name="IDB" localSheetId="3">#REF!</definedName>
    <definedName name="IDB">#REF!</definedName>
    <definedName name="IFSASSETS" localSheetId="9">#REF!</definedName>
    <definedName name="IFSASSETS" localSheetId="10">#REF!</definedName>
    <definedName name="IFSASSETS" localSheetId="7">#REF!</definedName>
    <definedName name="IFSASSETS" localSheetId="5">#REF!</definedName>
    <definedName name="IFSASSETS" localSheetId="1">#REF!</definedName>
    <definedName name="IFSASSETS" localSheetId="3">#REF!</definedName>
    <definedName name="IFSASSETS">#REF!</definedName>
    <definedName name="IFSLIABS" localSheetId="9">#REF!</definedName>
    <definedName name="IFSLIABS" localSheetId="10">#REF!</definedName>
    <definedName name="IFSLIABS" localSheetId="7">#REF!</definedName>
    <definedName name="IFSLIABS" localSheetId="1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0" hidden="1">{"Tab1",#N/A,FALSE,"P";"Tab2",#N/A,FALSE,"P"}</definedName>
    <definedName name="ii" localSheetId="7" hidden="1">{"Tab1",#N/A,FALSE,"P";"Tab2",#N/A,FALSE,"P"}</definedName>
    <definedName name="ii" localSheetId="5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0" hidden="1">{"Riqfin97",#N/A,FALSE,"Tran";"Riqfinpro",#N/A,FALSE,"Tran"}</definedName>
    <definedName name="iii" localSheetId="7" hidden="1">{"Riqfin97",#N/A,FALSE,"Tran";"Riqfinpro",#N/A,FALSE,"Tran"}</definedName>
    <definedName name="iii" localSheetId="5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0" hidden="1">#REF!</definedName>
    <definedName name="iiiiiiiiiii" localSheetId="7" hidden="1">#REF!</definedName>
    <definedName name="iiiiiiiiiii" localSheetId="5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'[47]Fax a enviar'!#REF!</definedName>
    <definedName name="iiiiiiiiiiii" localSheetId="9" hidden="1">'[47]Fax a enviar'!#REF!</definedName>
    <definedName name="iiiiiiiiiiii" localSheetId="10" hidden="1">'[47]Fax a enviar'!#REF!</definedName>
    <definedName name="iiiiiiiiiiii" localSheetId="0" hidden="1">'[47]Fax a enviar'!#REF!</definedName>
    <definedName name="iiiiiiiiiiii" localSheetId="7" hidden="1">'[47]Fax a enviar'!#REF!</definedName>
    <definedName name="iiiiiiiiiiii" localSheetId="5" hidden="1">'[47]Fax a enviar'!#REF!</definedName>
    <definedName name="iiiiiiiiiiii" localSheetId="1" hidden="1">'[47]Fax a enviar'!#REF!</definedName>
    <definedName name="iiiiiiiiiiii" localSheetId="3" hidden="1">'[47]Fax a enviar'!#REF!</definedName>
    <definedName name="iiiiiiiiiiii" localSheetId="6" hidden="1">'[47]Fax a enviar'!#REF!</definedName>
    <definedName name="iiiiiiiiiiii" hidden="1">'[47]Fax a enviar'!#REF!</definedName>
    <definedName name="iiiiiiiiiiiiiiiii" localSheetId="8" hidden="1">'[47]Fax a enviar'!#REF!</definedName>
    <definedName name="iiiiiiiiiiiiiiiii" localSheetId="0" hidden="1">'[47]Fax a enviar'!#REF!</definedName>
    <definedName name="iiiiiiiiiiiiiiiii" localSheetId="7" hidden="1">'[47]Fax a enviar'!#REF!</definedName>
    <definedName name="iiiiiiiiiiiiiiiii" localSheetId="5" hidden="1">'[47]Fax a enviar'!#REF!</definedName>
    <definedName name="iiiiiiiiiiiiiiiii" localSheetId="1" hidden="1">'[47]Fax a enviar'!#REF!</definedName>
    <definedName name="iiiiiiiiiiiiiiiii" localSheetId="3" hidden="1">'[47]Fax a enviar'!#REF!</definedName>
    <definedName name="iiiiiiiiiiiiiiiii" hidden="1">'[47]Fax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0" hidden="1">#REF!</definedName>
    <definedName name="iiiiiiiiiiiiiiiiiiiiiiiiii" localSheetId="7" hidden="1">#REF!</definedName>
    <definedName name="iiiiiiiiiiiiiiiiiiiiiiiiii" localSheetId="5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7">#REF!</definedName>
    <definedName name="iiiooo" localSheetId="5">#REF!</definedName>
    <definedName name="iiiooo" localSheetId="1">#REF!</definedName>
    <definedName name="iiiooo" localSheetId="3">#REF!</definedName>
    <definedName name="iiiooo">#REF!</definedName>
    <definedName name="IKR" localSheetId="9">#REF!</definedName>
    <definedName name="IKR" localSheetId="10">#REF!</definedName>
    <definedName name="IKR" localSheetId="7">#REF!</definedName>
    <definedName name="IKR" localSheetId="5">#REF!</definedName>
    <definedName name="IKR" localSheetId="1">#REF!</definedName>
    <definedName name="IKR" localSheetId="3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0" hidden="1">{"Riqfin97",#N/A,FALSE,"Tran";"Riqfinpro",#N/A,FALSE,"Tran"}</definedName>
    <definedName name="ilo" localSheetId="7" hidden="1">{"Riqfin97",#N/A,FALSE,"Tran";"Riqfinpro",#N/A,FALSE,"Tran"}</definedName>
    <definedName name="ilo" localSheetId="5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0" hidden="1">{"Riqfin97",#N/A,FALSE,"Tran";"Riqfinpro",#N/A,FALSE,"Tran"}</definedName>
    <definedName name="ilu" localSheetId="7" hidden="1">{"Riqfin97",#N/A,FALSE,"Tran";"Riqfinpro",#N/A,FALSE,"Tran"}</definedName>
    <definedName name="ilu" localSheetId="5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0">#REF!</definedName>
    <definedName name="IM" localSheetId="7">#REF!</definedName>
    <definedName name="IM" localSheetId="5">#REF!</definedName>
    <definedName name="IM" localSheetId="1">#REF!</definedName>
    <definedName name="IM" localSheetId="3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10">#REF!</definedName>
    <definedName name="IMF" localSheetId="0">#REF!</definedName>
    <definedName name="IMF" localSheetId="7">#REF!</definedName>
    <definedName name="IMF" localSheetId="5">#REF!</definedName>
    <definedName name="IMF" localSheetId="1">#REF!</definedName>
    <definedName name="IMF" localSheetId="3">#REF!</definedName>
    <definedName name="IMF">#REF!</definedName>
    <definedName name="Importaciones" localSheetId="8" hidden="1">'[10]Base Original'!#REF!</definedName>
    <definedName name="Importaciones" localSheetId="10" hidden="1">'[10]Base Original'!#REF!</definedName>
    <definedName name="Importaciones" localSheetId="0" hidden="1">'[10]Base Original'!#REF!</definedName>
    <definedName name="Importaciones" localSheetId="7" hidden="1">'[10]Base Original'!#REF!</definedName>
    <definedName name="Importaciones" localSheetId="5" hidden="1">'[10]Base Original'!#REF!</definedName>
    <definedName name="Importaciones" localSheetId="1" hidden="1">'[10]Base Original'!#REF!</definedName>
    <definedName name="Importaciones" localSheetId="3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0">#REF!</definedName>
    <definedName name="INDICEPRODUCCIO" localSheetId="7">#REF!</definedName>
    <definedName name="INDICEPRODUCCIO" localSheetId="5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FOGER" localSheetId="8">[33]BCP!#REF!</definedName>
    <definedName name="INFOGER" localSheetId="9">[33]BCP!#REF!</definedName>
    <definedName name="INFOGER" localSheetId="10">[33]BCP!#REF!</definedName>
    <definedName name="INFOGER" localSheetId="0">[33]BCP!#REF!</definedName>
    <definedName name="INFOGER" localSheetId="7">[33]BCP!#REF!</definedName>
    <definedName name="INFOGER" localSheetId="5">[33]BCP!#REF!</definedName>
    <definedName name="INFOGER" localSheetId="1">[33]BCP!#REF!</definedName>
    <definedName name="INFOGER" localSheetId="3">[33]BCP!#REF!</definedName>
    <definedName name="INFOGER" localSheetId="6">[33]BCP!#REF!</definedName>
    <definedName name="INFOGER">[33]BCP!#REF!</definedName>
    <definedName name="INGRESOS" localSheetId="8">#REF!</definedName>
    <definedName name="INGRESOS" localSheetId="9">#REF!</definedName>
    <definedName name="INGRESOS" localSheetId="10">#REF!</definedName>
    <definedName name="INGRESOS" localSheetId="0">#REF!</definedName>
    <definedName name="INGRESOS" localSheetId="7">#REF!</definedName>
    <definedName name="INGRESOS" localSheetId="5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9">#REF!</definedName>
    <definedName name="INIT" localSheetId="10">#REF!</definedName>
    <definedName name="INIT" localSheetId="7">#REF!</definedName>
    <definedName name="INIT" localSheetId="5">#REF!</definedName>
    <definedName name="INIT" localSheetId="1">#REF!</definedName>
    <definedName name="INIT" localSheetId="3">#REF!</definedName>
    <definedName name="INIT">#REF!</definedName>
    <definedName name="INPUT_2" localSheetId="10">[14]Input!#REF!</definedName>
    <definedName name="INPUT_2" localSheetId="7">[14]Input!#REF!</definedName>
    <definedName name="INPUT_2" localSheetId="5">[14]Input!#REF!</definedName>
    <definedName name="INPUT_2" localSheetId="1">[14]Input!#REF!</definedName>
    <definedName name="INPUT_2" localSheetId="3">[14]Input!#REF!</definedName>
    <definedName name="INPUT_2">[14]Input!#REF!</definedName>
    <definedName name="INPUT_4" localSheetId="10">[14]Input!#REF!</definedName>
    <definedName name="INPUT_4" localSheetId="7">[14]Input!#REF!</definedName>
    <definedName name="INPUT_4" localSheetId="5">[14]Input!#REF!</definedName>
    <definedName name="INPUT_4" localSheetId="1">[14]Input!#REF!</definedName>
    <definedName name="INPUT_4" localSheetId="3">[14]Input!#REF!</definedName>
    <definedName name="INPUT_4">[14]Input!#REF!</definedName>
    <definedName name="INTERES" localSheetId="8">#REF!</definedName>
    <definedName name="INTERES" localSheetId="9">#REF!</definedName>
    <definedName name="INTERES" localSheetId="10">#REF!</definedName>
    <definedName name="INTERES" localSheetId="0">#REF!</definedName>
    <definedName name="INTERES" localSheetId="7">#REF!</definedName>
    <definedName name="INTERES" localSheetId="5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9">#REF!</definedName>
    <definedName name="INTEREST" localSheetId="10">#REF!</definedName>
    <definedName name="INTEREST" localSheetId="7">#REF!</definedName>
    <definedName name="INTEREST" localSheetId="5">#REF!</definedName>
    <definedName name="INTEREST" localSheetId="1">#REF!</definedName>
    <definedName name="INTEREST" localSheetId="3">#REF!</definedName>
    <definedName name="INTEREST">#REF!</definedName>
    <definedName name="Interest_IDA">[51]NPV!$B$27</definedName>
    <definedName name="Interest_NC" localSheetId="0">[51]NPV!#REF!</definedName>
    <definedName name="Interest_NC" localSheetId="7">[51]NPV!#REF!</definedName>
    <definedName name="Interest_NC" localSheetId="3">[51]NPV!#REF!</definedName>
    <definedName name="Interest_NC" localSheetId="6">[51]NPV!#REF!</definedName>
    <definedName name="Interest_NC">[51]NPV!#REF!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0">#REF!</definedName>
    <definedName name="InterestRate" localSheetId="7">#REF!</definedName>
    <definedName name="InterestRate" localSheetId="5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PC" localSheetId="8">[61]ipc!#REF!</definedName>
    <definedName name="IPC" localSheetId="9">[61]ipc!#REF!</definedName>
    <definedName name="IPC" localSheetId="10">[61]ipc!#REF!</definedName>
    <definedName name="IPC" localSheetId="0">[61]ipc!#REF!</definedName>
    <definedName name="IPC" localSheetId="7">[61]ipc!#REF!</definedName>
    <definedName name="IPC" localSheetId="5">[61]ipc!#REF!</definedName>
    <definedName name="IPC" localSheetId="1">[61]ipc!#REF!</definedName>
    <definedName name="IPC" localSheetId="3">[61]ipc!#REF!</definedName>
    <definedName name="IPC" localSheetId="6">[61]ipc!#REF!</definedName>
    <definedName name="IPC">[61]ipc!#REF!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10">#REF!</definedName>
    <definedName name="IRLS" localSheetId="0">#REF!</definedName>
    <definedName name="IRLS" localSheetId="7">#REF!</definedName>
    <definedName name="IRLS" localSheetId="5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7">#REF!</definedName>
    <definedName name="IRLS1" localSheetId="5">#REF!</definedName>
    <definedName name="IRLS1" localSheetId="1">#REF!</definedName>
    <definedName name="IRLS1" localSheetId="3">#REF!</definedName>
    <definedName name="IRLS1">#REF!</definedName>
    <definedName name="IRP" localSheetId="9">#REF!</definedName>
    <definedName name="IRP" localSheetId="10">#REF!</definedName>
    <definedName name="IRP" localSheetId="7">#REF!</definedName>
    <definedName name="IRP" localSheetId="5">#REF!</definedName>
    <definedName name="IRP" localSheetId="1">#REF!</definedName>
    <definedName name="IRP" localSheetId="3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0" hidden="1">#REF!</definedName>
    <definedName name="iyiyiy" localSheetId="7" hidden="1">#REF!</definedName>
    <definedName name="iyiyiy" localSheetId="5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7">#REF!</definedName>
    <definedName name="JA" localSheetId="5">#REF!</definedName>
    <definedName name="JA" localSheetId="1">#REF!</definedName>
    <definedName name="JA" localSheetId="3">#REF!</definedName>
    <definedName name="JA">#REF!</definedName>
    <definedName name="jagu4" localSheetId="9">#REF!</definedName>
    <definedName name="jagu4" localSheetId="10">#REF!</definedName>
    <definedName name="jagu4" localSheetId="7">#REF!</definedName>
    <definedName name="jagu4" localSheetId="5">#REF!</definedName>
    <definedName name="jagu4" localSheetId="1">#REF!</definedName>
    <definedName name="jagu4" localSheetId="3">#REF!</definedName>
    <definedName name="jagu4">#REF!</definedName>
    <definedName name="JAPCRUDE87" localSheetId="9">#REF!</definedName>
    <definedName name="JAPCRUDE87" localSheetId="10">#REF!</definedName>
    <definedName name="JAPCRUDE87" localSheetId="7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7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7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7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7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7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J" localSheetId="9">#REF!</definedName>
    <definedName name="JJ" localSheetId="10">#REF!</definedName>
    <definedName name="JJ" localSheetId="7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'[35]Fax a enviar'!#REF!</definedName>
    <definedName name="jjj" localSheetId="9" hidden="1">'[35]Fax a enviar'!#REF!</definedName>
    <definedName name="jjj" localSheetId="10" hidden="1">'[35]Fax a enviar'!#REF!</definedName>
    <definedName name="jjj" localSheetId="0" hidden="1">'[35]Fax a enviar'!#REF!</definedName>
    <definedName name="jjj" localSheetId="7" hidden="1">'[35]Fax a enviar'!#REF!</definedName>
    <definedName name="jjj" localSheetId="5" hidden="1">'[35]Fax a enviar'!#REF!</definedName>
    <definedName name="jjj" localSheetId="1" hidden="1">'[35]Fax a enviar'!#REF!</definedName>
    <definedName name="jjj" localSheetId="3" hidden="1">'[35]Fax a enviar'!#REF!</definedName>
    <definedName name="jjj" localSheetId="6" hidden="1">'[35]Fax a enviar'!#REF!</definedName>
    <definedName name="jjj" hidden="1">'[35]Fax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0" hidden="1">{"Tab1",#N/A,FALSE,"P";"Tab2",#N/A,FALSE,"P"}</definedName>
    <definedName name="jjjj" localSheetId="7" hidden="1">{"Tab1",#N/A,FALSE,"P";"Tab2",#N/A,FALSE,"P"}</definedName>
    <definedName name="jjjj" localSheetId="5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'[58]J(Priv.Cap)'!#REF!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0" hidden="1">#REF!</definedName>
    <definedName name="JJJJJJJJJJ" localSheetId="7" hidden="1">#REF!</definedName>
    <definedName name="JJJJJJJJJJ" localSheetId="5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0" hidden="1">{"Tab1",#N/A,FALSE,"P";"Tab2",#N/A,FALSE,"P"}</definedName>
    <definedName name="jjjjjjjjjjjjjjjjjj" localSheetId="7" hidden="1">{"Tab1",#N/A,FALSE,"P";"Tab2",#N/A,FALSE,"P"}</definedName>
    <definedName name="jjjjjjjjjjjjjjjjjj" localSheetId="5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0" hidden="1">{#N/A,#N/A,FALSE,"NFPS GDP"}</definedName>
    <definedName name="jkk" localSheetId="7" hidden="1">{#N/A,#N/A,FALSE,"NFPS GDP"}</definedName>
    <definedName name="jkk" localSheetId="5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0">#REF!</definedName>
    <definedName name="JPY" localSheetId="7">#REF!</definedName>
    <definedName name="JPY" localSheetId="5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0" hidden="1">{"Riqfin97",#N/A,FALSE,"Tran";"Riqfinpro",#N/A,FALSE,"Tran"}</definedName>
    <definedName name="jui" localSheetId="7" hidden="1">{"Riqfin97",#N/A,FALSE,"Tran";"Riqfinpro",#N/A,FALSE,"Tran"}</definedName>
    <definedName name="jui" localSheetId="5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0" hidden="1">#REF!</definedName>
    <definedName name="jutjugyj" localSheetId="7" hidden="1">#REF!</definedName>
    <definedName name="jutjugyj" localSheetId="5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0" hidden="1">{"Tab1",#N/A,FALSE,"P";"Tab2",#N/A,FALSE,"P"}</definedName>
    <definedName name="juy" localSheetId="7" hidden="1">{"Tab1",#N/A,FALSE,"P";"Tab2",#N/A,FALSE,"P"}</definedName>
    <definedName name="juy" localSheetId="5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0" hidden="1">{"Main Economic Indicators",#N/A,FALSE,"C"}</definedName>
    <definedName name="k" localSheetId="7" hidden="1">{"Main Economic Indicators",#N/A,FALSE,"C"}</definedName>
    <definedName name="k" localSheetId="5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0">#REF!</definedName>
    <definedName name="KD" localSheetId="7">#REF!</definedName>
    <definedName name="KD" localSheetId="5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7">#REF!</definedName>
    <definedName name="KD1A" localSheetId="5">#REF!</definedName>
    <definedName name="KD1A" localSheetId="1">#REF!</definedName>
    <definedName name="KD1A" localSheetId="3">#REF!</definedName>
    <definedName name="KD1A">#REF!</definedName>
    <definedName name="khkh" localSheetId="10" hidden="1">'[47]Fax a enviar'!#REF!</definedName>
    <definedName name="khkh" localSheetId="7" hidden="1">'[47]Fax a enviar'!#REF!</definedName>
    <definedName name="khkh" localSheetId="5" hidden="1">'[47]Fax a enviar'!#REF!</definedName>
    <definedName name="khkh" localSheetId="3" hidden="1">'[47]Fax a enviar'!#REF!</definedName>
    <definedName name="khkh" hidden="1">'[47]Fax a enviar'!#REF!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0" hidden="1">#REF!</definedName>
    <definedName name="kiiiiii" localSheetId="7" hidden="1">#REF!</definedName>
    <definedName name="kiiiiii" localSheetId="5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9">#REF!</definedName>
    <definedName name="kim" localSheetId="10">#REF!</definedName>
    <definedName name="kim" localSheetId="7">#REF!</definedName>
    <definedName name="kim" localSheetId="5">#REF!</definedName>
    <definedName name="kim" localSheetId="1">#REF!</definedName>
    <definedName name="kim" localSheetId="3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0" hidden="1">{"Tab1",#N/A,FALSE,"P";"Tab2",#N/A,FALSE,"P"}</definedName>
    <definedName name="kio" localSheetId="7" hidden="1">{"Tab1",#N/A,FALSE,"P";"Tab2",#N/A,FALSE,"P"}</definedName>
    <definedName name="kio" localSheetId="5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0" hidden="1">{"Riqfin97",#N/A,FALSE,"Tran";"Riqfinpro",#N/A,FALSE,"Tran"}</definedName>
    <definedName name="kiu" localSheetId="7" hidden="1">{"Riqfin97",#N/A,FALSE,"Tran";"Riqfinpro",#N/A,FALSE,"Tran"}</definedName>
    <definedName name="kiu" localSheetId="5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0" hidden="1">{"Tab1",#N/A,FALSE,"P";"Tab2",#N/A,FALSE,"P"}</definedName>
    <definedName name="kk" localSheetId="7" hidden="1">{"Tab1",#N/A,FALSE,"P";"Tab2",#N/A,FALSE,"P"}</definedName>
    <definedName name="kk" localSheetId="5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0" hidden="1">{"Tab1",#N/A,FALSE,"P";"Tab2",#N/A,FALSE,"P"}</definedName>
    <definedName name="kkk" localSheetId="7" hidden="1">{"Tab1",#N/A,FALSE,"P";"Tab2",#N/A,FALSE,"P"}</definedName>
    <definedName name="kkk" localSheetId="5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[62]M!#REF!</definedName>
    <definedName name="kkkkk" hidden="1">'[63]J(Priv.Cap)'!#REF!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0" hidden="1">{"Riqfin97",#N/A,FALSE,"Tran";"Riqfinpro",#N/A,FALSE,"Tran"}</definedName>
    <definedName name="kkkkkkkk" localSheetId="7" hidden="1">{"Riqfin97",#N/A,FALSE,"Tran";"Riqfinpro",#N/A,FALSE,"Tran"}</definedName>
    <definedName name="kkkkkkkk" localSheetId="5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0">#REF!</definedName>
    <definedName name="LastOpenedWorkSheet" localSheetId="7">#REF!</definedName>
    <definedName name="LastOpenedWorkSheet" localSheetId="5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7">#REF!</definedName>
    <definedName name="LastRefreshed" localSheetId="5">#REF!</definedName>
    <definedName name="LastRefreshed" localSheetId="1">#REF!</definedName>
    <definedName name="LastRefreshed" localSheetId="3">#REF!</definedName>
    <definedName name="LastRefreshed">#REF!</definedName>
    <definedName name="LD" localSheetId="9">#REF!</definedName>
    <definedName name="LD" localSheetId="10">#REF!</definedName>
    <definedName name="LD" localSheetId="7">#REF!</definedName>
    <definedName name="LD" localSheetId="5">#REF!</definedName>
    <definedName name="LD" localSheetId="1">#REF!</definedName>
    <definedName name="LD" localSheetId="3">#REF!</definedName>
    <definedName name="LD">#REF!</definedName>
    <definedName name="LD1A" localSheetId="9">#REF!</definedName>
    <definedName name="LD1A" localSheetId="10">#REF!</definedName>
    <definedName name="LD1A" localSheetId="7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7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7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7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GTNONO1" localSheetId="10">[36]nonopec!#REF!</definedName>
    <definedName name="LGTNONO1" localSheetId="6">[36]nonopec!#REF!</definedName>
    <definedName name="LGTNONO1">[36]nonopec!#REF!</definedName>
    <definedName name="LGTNONO2" localSheetId="10">[36]nonopec!#REF!</definedName>
    <definedName name="LGTNONO2" localSheetId="6">[36]nonopec!#REF!</definedName>
    <definedName name="LGTNONO2">[36]nonopec!#REF!</definedName>
    <definedName name="LGTNONOPEC" localSheetId="10">[36]nonopec!#REF!</definedName>
    <definedName name="LGTNONOPEC" localSheetId="6">[36]nonopec!#REF!</definedName>
    <definedName name="LGTNONOPEC">[36]nonopec!#REF!</definedName>
    <definedName name="LGTNSUMM" localSheetId="10">[36]nonopec!#REF!</definedName>
    <definedName name="LGTNSUMM" localSheetId="6">[36]nonopec!#REF!</definedName>
    <definedName name="LGTNSUMM">[36]nonopec!#REF!</definedName>
    <definedName name="LGTOECD">[36]nonopec!#REF!</definedName>
    <definedName name="LGTOPEC">[36]nonopec!#REF!</definedName>
    <definedName name="LGTPCNT">[36]nonopec!#REF!</definedName>
    <definedName name="LINES" localSheetId="8">#REF!</definedName>
    <definedName name="LINES" localSheetId="9">#REF!</definedName>
    <definedName name="LINES" localSheetId="10">#REF!</definedName>
    <definedName name="LINES" localSheetId="0">#REF!</definedName>
    <definedName name="LINES" localSheetId="7">#REF!</definedName>
    <definedName name="LINES" localSheetId="5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T" localSheetId="9">#REF!</definedName>
    <definedName name="LIT" localSheetId="10">#REF!</definedName>
    <definedName name="LIT" localSheetId="7">#REF!</definedName>
    <definedName name="LIT" localSheetId="5">#REF!</definedName>
    <definedName name="LIT" localSheetId="1">#REF!</definedName>
    <definedName name="LIT" localSheetId="3">#REF!</definedName>
    <definedName name="LIT">#REF!</definedName>
    <definedName name="LITEURO" localSheetId="9">#REF!</definedName>
    <definedName name="LITEURO" localSheetId="10">#REF!</definedName>
    <definedName name="LITEURO" localSheetId="7">#REF!</definedName>
    <definedName name="LITEURO" localSheetId="5">#REF!</definedName>
    <definedName name="LITEURO" localSheetId="1">#REF!</definedName>
    <definedName name="LITEURO" localSheetId="3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0" hidden="1">{"Tab1",#N/A,FALSE,"P";"Tab2",#N/A,FALSE,"P"}</definedName>
    <definedName name="ll" localSheetId="7" hidden="1">{"Tab1",#N/A,FALSE,"P";"Tab2",#N/A,FALSE,"P"}</definedName>
    <definedName name="ll" localSheetId="5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0" hidden="1">{"Riqfin97",#N/A,FALSE,"Tran";"Riqfinpro",#N/A,FALSE,"Tran"}</definedName>
    <definedName name="lll" localSheetId="7" hidden="1">{"Riqfin97",#N/A,FALSE,"Tran";"Riqfinpro",#N/A,FALSE,"Tran"}</definedName>
    <definedName name="lll" localSheetId="5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[64]M!#REF!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0" hidden="1">{"Tab1",#N/A,FALSE,"P";"Tab2",#N/A,FALSE,"P"}</definedName>
    <definedName name="lllll" localSheetId="7" hidden="1">{"Tab1",#N/A,FALSE,"P";"Tab2",#N/A,FALSE,"P"}</definedName>
    <definedName name="lllll" localSheetId="5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0" hidden="1">{"Minpmon",#N/A,FALSE,"Monthinput"}</definedName>
    <definedName name="llllll" localSheetId="7" hidden="1">{"Minpmon",#N/A,FALSE,"Monthinput"}</definedName>
    <definedName name="llllll" localSheetId="5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0" hidden="1">{"Minpmon",#N/A,FALSE,"Monthinput"}</definedName>
    <definedName name="lllllllllllllllll" localSheetId="7" hidden="1">{"Minpmon",#N/A,FALSE,"Monthinput"}</definedName>
    <definedName name="lllllllllllllllll" localSheetId="5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0" hidden="1">#REF!</definedName>
    <definedName name="lloo" localSheetId="7" hidden="1">#REF!</definedName>
    <definedName name="lloo" localSheetId="5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7">#REF!</definedName>
    <definedName name="lodnjkhdnbdv" localSheetId="5">#REF!</definedName>
    <definedName name="lodnjkhdnbdv" localSheetId="1">#REF!</definedName>
    <definedName name="lodnjkhdnbdv" localSheetId="3">#REF!</definedName>
    <definedName name="lodnjkhdnbdv">#REF!</definedName>
    <definedName name="lolololo" localSheetId="9">#REF!</definedName>
    <definedName name="lolololo" localSheetId="10">#REF!</definedName>
    <definedName name="lolololo" localSheetId="7">#REF!</definedName>
    <definedName name="lolololo" localSheetId="5">#REF!</definedName>
    <definedName name="lolololo" localSheetId="1">#REF!</definedName>
    <definedName name="lolololo" localSheetId="3">#REF!</definedName>
    <definedName name="lolololo">#REF!</definedName>
    <definedName name="LOOKUPMTH" localSheetId="1">#REF!</definedName>
    <definedName name="LOOKUPMTH" localSheetId="3">#REF!</definedName>
    <definedName name="LOOKUPMTH">#REF!</definedName>
    <definedName name="Lowest_Inter_Bank_Rate">'[37]Inter-Bank'!$M$5</definedName>
    <definedName name="LP" localSheetId="8">#REF!</definedName>
    <definedName name="LP" localSheetId="9">#REF!</definedName>
    <definedName name="LP" localSheetId="10">#REF!</definedName>
    <definedName name="LP" localSheetId="0">#REF!</definedName>
    <definedName name="LP" localSheetId="7">#REF!</definedName>
    <definedName name="LP" localSheetId="5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9">#REF!</definedName>
    <definedName name="LP1A" localSheetId="10">#REF!</definedName>
    <definedName name="LP1A" localSheetId="7">#REF!</definedName>
    <definedName name="LP1A" localSheetId="5">#REF!</definedName>
    <definedName name="LP1A" localSheetId="1">#REF!</definedName>
    <definedName name="LP1A" localSheetId="3">#REF!</definedName>
    <definedName name="LP1A">#REF!</definedName>
    <definedName name="LTcirr" localSheetId="9">#REF!</definedName>
    <definedName name="LTcirr" localSheetId="10">#REF!</definedName>
    <definedName name="LTcirr" localSheetId="7">#REF!</definedName>
    <definedName name="LTcirr" localSheetId="5">#REF!</definedName>
    <definedName name="LTcirr" localSheetId="1">#REF!</definedName>
    <definedName name="LTcirr" localSheetId="3">#REF!</definedName>
    <definedName name="LTcirr">#REF!</definedName>
    <definedName name="LTr" localSheetId="9">#REF!</definedName>
    <definedName name="LTr" localSheetId="10">#REF!</definedName>
    <definedName name="LTr" localSheetId="7">#REF!</definedName>
    <definedName name="LTr" localSheetId="1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0">#REF!</definedName>
    <definedName name="LUXF" localSheetId="7">#REF!</definedName>
    <definedName name="LUXF" localSheetId="5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7">#REF!</definedName>
    <definedName name="LUXF1" localSheetId="5">#REF!</definedName>
    <definedName name="LUXF1" localSheetId="1">#REF!</definedName>
    <definedName name="LUXF1" localSheetId="3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0">#REF!</definedName>
    <definedName name="MACRO" localSheetId="7">#REF!</definedName>
    <definedName name="MACRO" localSheetId="5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7">#REF!</definedName>
    <definedName name="MACRO_ASSUMP_2006" localSheetId="5">#REF!</definedName>
    <definedName name="MACRO_ASSUMP_2006" localSheetId="1">#REF!</definedName>
    <definedName name="MACRO_ASSUMP_2006" localSheetId="3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0">#REF!</definedName>
    <definedName name="MALAX" localSheetId="7">#REF!</definedName>
    <definedName name="MALAX" localSheetId="5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7">#REF!</definedName>
    <definedName name="MALAX1" localSheetId="5">#REF!</definedName>
    <definedName name="MALAX1" localSheetId="1">#REF!</definedName>
    <definedName name="MALAX1" localSheetId="3">#REF!</definedName>
    <definedName name="MALAX1">#REF!</definedName>
    <definedName name="Maturity_IDA">[51]NPV!$B$26</definedName>
    <definedName name="Maturity_NC" localSheetId="0">[51]NPV!#REF!</definedName>
    <definedName name="Maturity_NC" localSheetId="7">[51]NPV!#REF!</definedName>
    <definedName name="Maturity_NC" localSheetId="3">[51]NPV!#REF!</definedName>
    <definedName name="Maturity_NC" localSheetId="6">[51]NPV!#REF!</definedName>
    <definedName name="Maturity_NC">[51]NPV!#REF!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0">#REF!</definedName>
    <definedName name="MCV_B1" localSheetId="7">#REF!</definedName>
    <definedName name="MCV_B1" localSheetId="5">#REF!</definedName>
    <definedName name="MCV_B1" localSheetId="1">#REF!</definedName>
    <definedName name="MCV_B1" localSheetId="3">#REF!</definedName>
    <definedName name="MCV_B1" localSheetId="6">#REF!</definedName>
    <definedName name="MCV_B1">#REF!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0">#REF!</definedName>
    <definedName name="MCV_D1" localSheetId="7">#REF!</definedName>
    <definedName name="MCV_D1" localSheetId="5">#REF!</definedName>
    <definedName name="MCV_D1" localSheetId="1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0">#REF!</definedName>
    <definedName name="MCV_T1" localSheetId="7">#REF!</definedName>
    <definedName name="MCV_T1" localSheetId="5">#REF!</definedName>
    <definedName name="MCV_T1" localSheetId="1">#REF!</definedName>
    <definedName name="MCV_T1" localSheetId="3">#REF!</definedName>
    <definedName name="MCV_T1" localSheetId="6">#REF!</definedName>
    <definedName name="MCV_T1">#REF!</definedName>
    <definedName name="MEDTERM" localSheetId="8">#REF!</definedName>
    <definedName name="MEDTERM" localSheetId="9">#REF!</definedName>
    <definedName name="MEDTERM" localSheetId="10">#REF!</definedName>
    <definedName name="MEDTERM" localSheetId="0">#REF!</definedName>
    <definedName name="MEDTERM" localSheetId="7">#REF!</definedName>
    <definedName name="MEDTERM" localSheetId="5">#REF!</definedName>
    <definedName name="MEDTERM" localSheetId="1">#REF!</definedName>
    <definedName name="MEDTERM" localSheetId="3">#REF!</definedName>
    <definedName name="MEDTERM">#REF!</definedName>
    <definedName name="Meses">[65]Codigos!$A$14:$B$25</definedName>
    <definedName name="MEX" localSheetId="8">#REF!</definedName>
    <definedName name="MEX" localSheetId="9">#REF!</definedName>
    <definedName name="MEX" localSheetId="10">#REF!</definedName>
    <definedName name="MEX" localSheetId="0">#REF!</definedName>
    <definedName name="MEX" localSheetId="7">#REF!</definedName>
    <definedName name="MEX" localSheetId="5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lowsa" localSheetId="8">[12]!mflowsa</definedName>
    <definedName name="mflowsa" localSheetId="10">[12]!mflowsa</definedName>
    <definedName name="mflowsa" localSheetId="0">[12]!mflowsa</definedName>
    <definedName name="mflowsa" localSheetId="7">[12]!mflowsa</definedName>
    <definedName name="mflowsa" localSheetId="5">[12]!mflowsa</definedName>
    <definedName name="mflowsa" localSheetId="1">[12]!mflowsa</definedName>
    <definedName name="mflowsa">[12]!mflowsa</definedName>
    <definedName name="mflowsq" localSheetId="8">[12]!mflowsq</definedName>
    <definedName name="mflowsq" localSheetId="10">[12]!mflowsq</definedName>
    <definedName name="mflowsq" localSheetId="0">[12]!mflowsq</definedName>
    <definedName name="mflowsq" localSheetId="7">[12]!mflowsq</definedName>
    <definedName name="mflowsq" localSheetId="5">[12]!mflowsq</definedName>
    <definedName name="mflowsq" localSheetId="1">[12]!mflowsq</definedName>
    <definedName name="mflowsq">[12]!mflowsq</definedName>
    <definedName name="MIDDLE" localSheetId="8">#REF!</definedName>
    <definedName name="MIDDLE" localSheetId="9">#REF!</definedName>
    <definedName name="MIDDLE" localSheetId="10">#REF!</definedName>
    <definedName name="MIDDLE" localSheetId="0">#REF!</definedName>
    <definedName name="MIDDLE" localSheetId="7">#REF!</definedName>
    <definedName name="MIDDLE" localSheetId="5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[36]nonopec!$D$426:$D$426</definedName>
    <definedName name="MISC4" localSheetId="0">[14]OUTPUT!#REF!</definedName>
    <definedName name="MISC4" localSheetId="7">[14]OUTPUT!#REF!</definedName>
    <definedName name="MISC4" localSheetId="3">[14]OUTPUT!#REF!</definedName>
    <definedName name="MISC4" localSheetId="6">[14]OUTPUT!#REF!</definedName>
    <definedName name="MISC4">[14]OUTPUT!#REF!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0" hidden="1">{"Riqfin97",#N/A,FALSE,"Tran";"Riqfinpro",#N/A,FALSE,"Tran"}</definedName>
    <definedName name="mmm" localSheetId="7" hidden="1">{"Riqfin97",#N/A,FALSE,"Tran";"Riqfinpro",#N/A,FALSE,"Tran"}</definedName>
    <definedName name="mmm" localSheetId="5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0" hidden="1">{"Tab1",#N/A,FALSE,"P";"Tab2",#N/A,FALSE,"P"}</definedName>
    <definedName name="mmmm" localSheetId="7" hidden="1">{"Tab1",#N/A,FALSE,"P";"Tab2",#N/A,FALSE,"P"}</definedName>
    <definedName name="mmmm" localSheetId="5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0" hidden="1">{"Riqfin97",#N/A,FALSE,"Tran";"Riqfinpro",#N/A,FALSE,"Tran"}</definedName>
    <definedName name="mmmmm" localSheetId="7" hidden="1">{"Riqfin97",#N/A,FALSE,"Tran";"Riqfinpro",#N/A,FALSE,"Tran"}</definedName>
    <definedName name="mmmmm" localSheetId="5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0" hidden="1">{"Riqfin97",#N/A,FALSE,"Tran";"Riqfinpro",#N/A,FALSE,"Tran"}</definedName>
    <definedName name="mmmmmmmmm" localSheetId="7" hidden="1">{"Riqfin97",#N/A,FALSE,"Tran";"Riqfinpro",#N/A,FALSE,"Tran"}</definedName>
    <definedName name="mmmmmmmmm" localSheetId="5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[33]BCP!#REF!</definedName>
    <definedName name="MNP">[33]BCP!#REF!</definedName>
    <definedName name="Month" localSheetId="8">#REF!</definedName>
    <definedName name="Month" localSheetId="9">#REF!</definedName>
    <definedName name="Month" localSheetId="10">#REF!</definedName>
    <definedName name="Month" localSheetId="0">#REF!</definedName>
    <definedName name="Month" localSheetId="7">#REF!</definedName>
    <definedName name="Month" localSheetId="5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9">#REF!</definedName>
    <definedName name="MonthIndex" localSheetId="10">#REF!</definedName>
    <definedName name="MonthIndex" localSheetId="7">#REF!</definedName>
    <definedName name="MonthIndex" localSheetId="5">#REF!</definedName>
    <definedName name="MonthIndex" localSheetId="1">#REF!</definedName>
    <definedName name="MonthIndex" localSheetId="3">#REF!</definedName>
    <definedName name="MonthIndex">#REF!</definedName>
    <definedName name="MONTHS">[42]MONTHLY!$BV$3:$CG$3</definedName>
    <definedName name="moodys" localSheetId="8">'[66]Credit ratings on 1st issues'!#REF!</definedName>
    <definedName name="moodys" localSheetId="9">'[66]Credit ratings on 1st issues'!#REF!</definedName>
    <definedName name="moodys" localSheetId="10">'[66]Credit ratings on 1st issues'!#REF!</definedName>
    <definedName name="moodys" localSheetId="0">'[66]Credit ratings on 1st issues'!#REF!</definedName>
    <definedName name="moodys" localSheetId="7">'[66]Credit ratings on 1st issues'!#REF!</definedName>
    <definedName name="moodys" localSheetId="5">'[66]Credit ratings on 1st issues'!#REF!</definedName>
    <definedName name="moodys" localSheetId="1">'[66]Credit ratings on 1st issues'!#REF!</definedName>
    <definedName name="moodys" localSheetId="3">'[66]Credit ratings on 1st issues'!#REF!</definedName>
    <definedName name="moodys" localSheetId="6">'[66]Credit ratings on 1st issues'!#REF!</definedName>
    <definedName name="moodys">'[66]Credit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0">#REF!</definedName>
    <definedName name="MPETROLEO" localSheetId="7">#REF!</definedName>
    <definedName name="MPETROLEO" localSheetId="5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[53]Sheet1!$H$2:$K$24</definedName>
    <definedName name="mscid">[53]Sheet1!$B$2:$E$24</definedName>
    <definedName name="mscil">[53]Sheet1!$H$2:$K$24</definedName>
    <definedName name="mstocksa" localSheetId="8">[12]!mstocksa</definedName>
    <definedName name="mstocksa" localSheetId="10">[12]!mstocksa</definedName>
    <definedName name="mstocksa" localSheetId="0">[12]!mstocksa</definedName>
    <definedName name="mstocksa" localSheetId="7">[12]!mstocksa</definedName>
    <definedName name="mstocksa" localSheetId="5">[12]!mstocksa</definedName>
    <definedName name="mstocksa" localSheetId="1">[12]!mstocksa</definedName>
    <definedName name="mstocksa">[12]!mstocksa</definedName>
    <definedName name="mstocksq" localSheetId="8">[12]!mstocksq</definedName>
    <definedName name="mstocksq" localSheetId="10">[12]!mstocksq</definedName>
    <definedName name="mstocksq" localSheetId="0">[12]!mstocksq</definedName>
    <definedName name="mstocksq" localSheetId="7">[12]!mstocksq</definedName>
    <definedName name="mstocksq" localSheetId="5">[12]!mstocksq</definedName>
    <definedName name="mstocksq" localSheetId="1">[12]!mstocksq</definedName>
    <definedName name="mstocksq">[12]!mstocksq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0" hidden="1">{"Riqfin97",#N/A,FALSE,"Tran";"Riqfinpro",#N/A,FALSE,"Tran"}</definedName>
    <definedName name="mte" localSheetId="7" hidden="1">{"Riqfin97",#N/A,FALSE,"Tran";"Riqfinpro",#N/A,FALSE,"Tran"}</definedName>
    <definedName name="mte" localSheetId="5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0" hidden="1">{"Minpmon",#N/A,FALSE,"Monthinput"}</definedName>
    <definedName name="n" localSheetId="7" hidden="1">{"Minpmon",#N/A,FALSE,"Monthinput"}</definedName>
    <definedName name="n" localSheetId="5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10">#REF!</definedName>
    <definedName name="new" localSheetId="0">#REF!</definedName>
    <definedName name="new" localSheetId="7">#REF!</definedName>
    <definedName name="new" localSheetId="5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7">#REF!</definedName>
    <definedName name="NEWSHEET" localSheetId="5">#REF!</definedName>
    <definedName name="NEWSHEET" localSheetId="1">#REF!</definedName>
    <definedName name="NEWSHEET" localSheetId="3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'[67]Table 2.1 from DDP program'!$A$2:$A$2</definedName>
    <definedName name="nmBlankRow" localSheetId="8">[68]EDT!#REF!</definedName>
    <definedName name="nmBlankRow" localSheetId="9">[68]EDT!#REF!</definedName>
    <definedName name="nmBlankRow" localSheetId="10">[68]EDT!#REF!</definedName>
    <definedName name="nmBlankRow" localSheetId="0">[68]EDT!#REF!</definedName>
    <definedName name="nmBlankRow" localSheetId="7">[68]EDT!#REF!</definedName>
    <definedName name="nmBlankRow" localSheetId="5">[68]EDT!#REF!</definedName>
    <definedName name="nmBlankRow" localSheetId="1">[68]EDT!#REF!</definedName>
    <definedName name="nmBlankRow" localSheetId="3">[68]EDT!#REF!</definedName>
    <definedName name="nmBlankRow" localSheetId="6">[68]EDT!#REF!</definedName>
    <definedName name="nmBlankRow">[68]EDT!#REF!</definedName>
    <definedName name="nmColumnHeader">[68]EDT!$3:$3</definedName>
    <definedName name="nmData">[68]EDT!$B$4:$AA$36</definedName>
    <definedName name="NMG_RG">#N/A</definedName>
    <definedName name="nmIndexTable" localSheetId="8">[68]EDT!#REF!</definedName>
    <definedName name="nmIndexTable" localSheetId="9">[68]EDT!#REF!</definedName>
    <definedName name="nmIndexTable" localSheetId="10">[68]EDT!#REF!</definedName>
    <definedName name="nmIndexTable" localSheetId="0">[68]EDT!#REF!</definedName>
    <definedName name="nmIndexTable" localSheetId="7">[68]EDT!#REF!</definedName>
    <definedName name="nmIndexTable" localSheetId="5">[68]EDT!#REF!</definedName>
    <definedName name="nmIndexTable" localSheetId="1">[68]EDT!#REF!</definedName>
    <definedName name="nmIndexTable" localSheetId="3">[68]EDT!#REF!</definedName>
    <definedName name="nmIndexTable" localSheetId="6">[68]EDT!#REF!</definedName>
    <definedName name="nmIndexTable">[68]EDT!#REF!</definedName>
    <definedName name="nmReportFooter">'[69]Table 1'!$29:$29</definedName>
    <definedName name="nmReportHeader">#N/A</definedName>
    <definedName name="nmReportNotes">'[69]Table 1'!$30:$30</definedName>
    <definedName name="nmRowHeader">[68]EDT!$A$4:$A$36</definedName>
    <definedName name="nmScale" localSheetId="8">[68]EDT!#REF!</definedName>
    <definedName name="nmScale" localSheetId="9">[68]EDT!#REF!</definedName>
    <definedName name="nmScale" localSheetId="10">[68]EDT!#REF!</definedName>
    <definedName name="nmScale" localSheetId="0">[68]EDT!#REF!</definedName>
    <definedName name="nmScale" localSheetId="7">[68]EDT!#REF!</definedName>
    <definedName name="nmScale" localSheetId="5">[68]EDT!#REF!</definedName>
    <definedName name="nmScale" localSheetId="1">[68]EDT!#REF!</definedName>
    <definedName name="nmScale" localSheetId="3">[68]EDT!#REF!</definedName>
    <definedName name="nmScale" localSheetId="6">[68]EDT!#REF!</definedName>
    <definedName name="nmScale">[68]EDT!#REF!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0" hidden="1">{"Riqfin97",#N/A,FALSE,"Tran";"Riqfinpro",#N/A,FALSE,"Tran"}</definedName>
    <definedName name="nn" localSheetId="7" hidden="1">{"Riqfin97",#N/A,FALSE,"Tran";"Riqfinpro",#N/A,FALSE,"Tran"}</definedName>
    <definedName name="nn" localSheetId="5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0" hidden="1">{"Tab1",#N/A,FALSE,"P";"Tab2",#N/A,FALSE,"P"}</definedName>
    <definedName name="nnn" localSheetId="7" hidden="1">{"Tab1",#N/A,FALSE,"P";"Tab2",#N/A,FALSE,"P"}</definedName>
    <definedName name="nnn" localSheetId="5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0" hidden="1">{"Minpmon",#N/A,FALSE,"Monthinput"}</definedName>
    <definedName name="nnnnnnnnnn" localSheetId="7" hidden="1">{"Minpmon",#N/A,FALSE,"Monthinput"}</definedName>
    <definedName name="nnnnnnnnnn" localSheetId="5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0" hidden="1">{"Riqfin97",#N/A,FALSE,"Tran";"Riqfinpro",#N/A,FALSE,"Tran"}</definedName>
    <definedName name="nnnnnnnnnnnn" localSheetId="7" hidden="1">{"Riqfin97",#N/A,FALSE,"Tran";"Riqfinpro",#N/A,FALSE,"Tran"}</definedName>
    <definedName name="nnnnnnnnnnnn" localSheetId="5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'[38]Crédito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0">#REF!</definedName>
    <definedName name="Noah" localSheetId="7">#REF!</definedName>
    <definedName name="Noah" localSheetId="5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UB" localSheetId="9">#REF!</definedName>
    <definedName name="NOCLUB" localSheetId="10">#REF!</definedName>
    <definedName name="NOCLUB" localSheetId="7">#REF!</definedName>
    <definedName name="NOCLUB" localSheetId="5">#REF!</definedName>
    <definedName name="NOCLUB" localSheetId="1">#REF!</definedName>
    <definedName name="NOCLUB" localSheetId="3">#REF!</definedName>
    <definedName name="NOCLUB">#REF!</definedName>
    <definedName name="NOK" localSheetId="9">#REF!</definedName>
    <definedName name="NOK" localSheetId="10">#REF!</definedName>
    <definedName name="NOK" localSheetId="7">#REF!</definedName>
    <definedName name="NOK" localSheetId="5">#REF!</definedName>
    <definedName name="NOK" localSheetId="1">#REF!</definedName>
    <definedName name="NOK" localSheetId="3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0">#REF!</definedName>
    <definedName name="NONLEAP" localSheetId="7">#REF!</definedName>
    <definedName name="NONLEAP" localSheetId="5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[36]nonopec!$D$29:$AD$70</definedName>
    <definedName name="NONOECD2">[36]nonopec!$D$71:$AD$135</definedName>
    <definedName name="NONOPEC">[36]nonopec!$D$136:$AD$155</definedName>
    <definedName name="NOPEC1">[42]MONTHLY!$BP$19:$CA$19</definedName>
    <definedName name="NOPEC2">[42]MONTHLY!$CB$19:$CM$19</definedName>
    <definedName name="NORM1">[42]MONTHLY!$A$5:$O$117</definedName>
    <definedName name="NORM2">[42]MONTHLY!$A$422:$Z$491</definedName>
    <definedName name="NORM3">[42]MONTHLY!$A$334:$Z$380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0">#REF!</definedName>
    <definedName name="NOTA_EXPLICATIV" localSheetId="7">#REF!</definedName>
    <definedName name="NOTA_EXPLICATIV" localSheetId="5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[70]UPLOAD!#REF!</definedName>
    <definedName name="Notes" localSheetId="9">[70]UPLOAD!#REF!</definedName>
    <definedName name="Notes" localSheetId="10">[70]UPLOAD!#REF!</definedName>
    <definedName name="Notes" localSheetId="0">[70]UPLOAD!#REF!</definedName>
    <definedName name="Notes" localSheetId="7">[70]UPLOAD!#REF!</definedName>
    <definedName name="Notes" localSheetId="5">[70]UPLOAD!#REF!</definedName>
    <definedName name="Notes" localSheetId="1">[70]UPLOAD!#REF!</definedName>
    <definedName name="Notes" localSheetId="3">[70]UPLOAD!#REF!</definedName>
    <definedName name="Notes" localSheetId="6">[70]UPLOAD!#REF!</definedName>
    <definedName name="Notes">[70]UPLOAD!#REF!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0">#REF!</definedName>
    <definedName name="NOTITLES" localSheetId="7">#REF!</definedName>
    <definedName name="NOTITLES" localSheetId="5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SUMMARY">[36]nonopec!$D$157:$AD$204</definedName>
    <definedName name="NTDD_RG" localSheetId="8">[39]!NTDD_RG</definedName>
    <definedName name="NTDD_RG" localSheetId="10">[39]!NTDD_RG</definedName>
    <definedName name="NTDD_RG" localSheetId="0">[39]!NTDD_RG</definedName>
    <definedName name="NTDD_RG" localSheetId="7">[39]!NTDD_RG</definedName>
    <definedName name="NTDD_RG" localSheetId="5">[39]!NTDD_RG</definedName>
    <definedName name="NTDD_RG" localSheetId="1">[39]!NTDD_RG</definedName>
    <definedName name="NTDD_RG">[39]!NTDD_RG</definedName>
    <definedName name="NX">#N/A</definedName>
    <definedName name="NX_R">#N/A</definedName>
    <definedName name="NXG_RG">#N/A</definedName>
    <definedName name="NYEAR2021" localSheetId="7">[45]Nickel!$B$583:$J$583</definedName>
    <definedName name="NYEAR2021" localSheetId="3">[46]Nickel!$B$583:$J$583</definedName>
    <definedName name="NYEAR2021">[46]Nickel!$B$583:$J$583</definedName>
    <definedName name="NYEAR2022" localSheetId="7">[45]Nickel!$K$583:$V$583</definedName>
    <definedName name="NYEAR2022" localSheetId="3">[46]Nickel!$K$583:$V$583</definedName>
    <definedName name="NYEAR2022">[46]Nickel!$K$583:$V$583</definedName>
    <definedName name="NYEAR2023" localSheetId="7">[45]Nickel!$W$583:$AH$583</definedName>
    <definedName name="NYEAR2023" localSheetId="3">[46]Nickel!$W$583:$AH$583</definedName>
    <definedName name="NYEAR2023">[46]Nickel!$W$583:$AH$583</definedName>
    <definedName name="NYEAR2024" localSheetId="7">[45]Nickel!$AI$583:$AT$583</definedName>
    <definedName name="NYEAR2024" localSheetId="3">[46]Nickel!$AI$583:$AT$583</definedName>
    <definedName name="NYEAR2024">[46]Nickel!$AI$583:$AT$583</definedName>
    <definedName name="NYEAR2025" localSheetId="7">[45]Nickel!$AU$583:$BF$583</definedName>
    <definedName name="NYEAR2025" localSheetId="3">[46]Nickel!$AU$583:$BF$583</definedName>
    <definedName name="NYEAR2025">[46]Nickel!$AU$583:$BF$583</definedName>
    <definedName name="OCTUBRE">#N/A</definedName>
    <definedName name="OECD">[36]nonopec!$D$1:$AD$28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0">#REF!</definedName>
    <definedName name="OECD_Table" localSheetId="7">#REF!</definedName>
    <definedName name="OECD_Table" localSheetId="5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9" hidden="1">#REF!</definedName>
    <definedName name="oipio" localSheetId="10" hidden="1">#REF!</definedName>
    <definedName name="oipio" localSheetId="7" hidden="1">#REF!</definedName>
    <definedName name="oipio" localSheetId="5" hidden="1">#REF!</definedName>
    <definedName name="oipio" localSheetId="1" hidden="1">#REF!</definedName>
    <definedName name="oipio" localSheetId="3" hidden="1">#REF!</definedName>
    <definedName name="oipio" hidden="1">#REF!</definedName>
    <definedName name="oiulfdgdgh" localSheetId="10" hidden="1">'[47]Fax a enviar'!#REF!</definedName>
    <definedName name="oiulfdgdgh" localSheetId="7" hidden="1">'[47]Fax a enviar'!#REF!</definedName>
    <definedName name="oiulfdgdgh" localSheetId="5" hidden="1">'[47]Fax a enviar'!#REF!</definedName>
    <definedName name="oiulfdgdgh" localSheetId="1" hidden="1">'[47]Fax a enviar'!#REF!</definedName>
    <definedName name="oiulfdgdgh" localSheetId="3" hidden="1">'[47]Fax a enviar'!#REF!</definedName>
    <definedName name="oiulfdgdgh" hidden="1">'[47]Fax a enviar'!#REF!</definedName>
    <definedName name="OnShow" localSheetId="8">'[71]SPNF Acuerdo Incl. Int.'!OnShow</definedName>
    <definedName name="OnShow" localSheetId="10">'[71]SPNF Acuerdo Incl. Int.'!OnShow</definedName>
    <definedName name="OnShow" localSheetId="0">'[71]SPNF Acuerdo Incl. Int.'!OnShow</definedName>
    <definedName name="OnShow" localSheetId="7">'[71]SPNF Acuerdo Incl. Int.'!OnShow</definedName>
    <definedName name="OnShow" localSheetId="5">'[71]SPNF Acuerdo Incl. Int.'!OnShow</definedName>
    <definedName name="OnShow" localSheetId="1">'[71]SPNF Acuerdo Incl. Int.'!OnShow</definedName>
    <definedName name="OnShow">'[71]SPNF Acuerdo Incl. Int.'!OnShow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0" hidden="1">{"Riqfin97",#N/A,FALSE,"Tran";"Riqfinpro",#N/A,FALSE,"Tran"}</definedName>
    <definedName name="oo" localSheetId="7" hidden="1">{"Riqfin97",#N/A,FALSE,"Tran";"Riqfinpro",#N/A,FALSE,"Tran"}</definedName>
    <definedName name="oo" localSheetId="5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0" hidden="1">{"Tab1",#N/A,FALSE,"P";"Tab2",#N/A,FALSE,"P"}</definedName>
    <definedName name="ooo" localSheetId="7" hidden="1">{"Tab1",#N/A,FALSE,"P";"Tab2",#N/A,FALSE,"P"}</definedName>
    <definedName name="ooo" localSheetId="5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0">#REF!</definedName>
    <definedName name="OOOKOKOKO" localSheetId="7">#REF!</definedName>
    <definedName name="OOOKOKOKO" localSheetId="5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0" hidden="1">{"Tab1",#N/A,FALSE,"P";"Tab2",#N/A,FALSE,"P"}</definedName>
    <definedName name="oooo" localSheetId="7" hidden="1">{"Tab1",#N/A,FALSE,"P";"Tab2",#N/A,FALSE,"P"}</definedName>
    <definedName name="oooo" localSheetId="5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0" hidden="1">#REF!</definedName>
    <definedName name="ooooooooo" localSheetId="7" hidden="1">#REF!</definedName>
    <definedName name="ooooooooo" localSheetId="5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[36]nonopec!$D$204:$AD$251</definedName>
    <definedName name="OPEC1">[42]MONTHLY!$BP$12:$CA$12</definedName>
    <definedName name="OPEC2">[42]MONTHLY!$CB$12:$CM$12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0">#REF!</definedName>
    <definedName name="OPOPOPOPO" localSheetId="7">#REF!</definedName>
    <definedName name="OPOPOPOPO" localSheetId="5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0" hidden="1">{"Riqfin97",#N/A,FALSE,"Tran";"Riqfinpro",#N/A,FALSE,"Tran"}</definedName>
    <definedName name="opu" localSheetId="7" hidden="1">{"Riqfin97",#N/A,FALSE,"Tran";"Riqfinpro",#N/A,FALSE,"Tran"}</definedName>
    <definedName name="opu" localSheetId="5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0">#REF!</definedName>
    <definedName name="Otr_Inst_Banc_40G" localSheetId="7">#REF!</definedName>
    <definedName name="Otr_Inst_Banc_40G" localSheetId="5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0" hidden="1">#REF!</definedName>
    <definedName name="otra" localSheetId="7" hidden="1">#REF!</definedName>
    <definedName name="otra" localSheetId="5" hidden="1">#REF!</definedName>
    <definedName name="otra" localSheetId="1" hidden="1">#REF!</definedName>
    <definedName name="otra" localSheetId="3" hidden="1">#REF!</definedName>
    <definedName name="otra" hidden="1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0" hidden="1">{"Riqfin97",#N/A,FALSE,"Tran";"Riqfinpro",#N/A,FALSE,"Tran"}</definedName>
    <definedName name="p" localSheetId="7" hidden="1">{"Riqfin97",#N/A,FALSE,"Tran";"Riqfinpro",#N/A,FALSE,"Tran"}</definedName>
    <definedName name="p" localSheetId="5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7">OFFSET(#REF!,0,0,COUNT(#REF!),1)</definedName>
    <definedName name="P1_1" localSheetId="5">OFFSET(#REF!,0,0,COUNT(#REF!),1)</definedName>
    <definedName name="P1_1" localSheetId="1">OFFSET(#REF!,0,0,COUNT(#REF!),1)</definedName>
    <definedName name="P1_1" localSheetId="3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7">OFFSET(#REF!,0,0,COUNT(#REF!),1)</definedName>
    <definedName name="P1_2" localSheetId="1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7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7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7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7">OFFSET(#REF!,0,0,COUNT(#REF!),1)</definedName>
    <definedName name="P2_1" localSheetId="1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7">OFFSET(#REF!,0,0,COUNT(#REF!),1)</definedName>
    <definedName name="P2_2" localSheetId="1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7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7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7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3_1" localSheetId="9">OFFSET(#REF!,0,0,COUNT(#REF!),1)</definedName>
    <definedName name="P3_1" localSheetId="10">OFFSET(#REF!,0,0,COUNT(#REF!),1)</definedName>
    <definedName name="P3_1" localSheetId="7">OFFSET(#REF!,0,0,COUNT(#REF!),1)</definedName>
    <definedName name="P3_1" localSheetId="1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7">OFFSET(#REF!,0,0,COUNT(#REF!),1)</definedName>
    <definedName name="P3_2" localSheetId="1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7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7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7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7">OFFSET(#REF!,0,0,COUNT(#REF!),1)</definedName>
    <definedName name="P4_1" localSheetId="1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7">OFFSET(#REF!,0,0,COUNT(#REF!),1)</definedName>
    <definedName name="P4_2" localSheetId="1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7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7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7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7">OFFSET(#REF!,0,0,COUNT(#REF!),1)</definedName>
    <definedName name="P5_1" localSheetId="1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7">OFFSET(#REF!,0,0,COUNT(#REF!),1)</definedName>
    <definedName name="P5_2" localSheetId="1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7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7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7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0">#REF!</definedName>
    <definedName name="Pan_Bancario_50G" localSheetId="7">#REF!</definedName>
    <definedName name="Pan_Bancario_50G" localSheetId="5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7">#REF!</definedName>
    <definedName name="Pan_Monet_30G" localSheetId="5">#REF!</definedName>
    <definedName name="Pan_Monet_30G" localSheetId="1">#REF!</definedName>
    <definedName name="Pan_Monet_30G" localSheetId="3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10">#REF!</definedName>
    <definedName name="Paym_Cap" localSheetId="0">#REF!</definedName>
    <definedName name="Paym_Cap" localSheetId="7">#REF!</definedName>
    <definedName name="Paym_Cap" localSheetId="5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9">#REF!</definedName>
    <definedName name="pchBM" localSheetId="10">#REF!</definedName>
    <definedName name="pchBM" localSheetId="7">#REF!</definedName>
    <definedName name="pchBM" localSheetId="5">#REF!</definedName>
    <definedName name="pchBM" localSheetId="1">#REF!</definedName>
    <definedName name="pchBM" localSheetId="3">#REF!</definedName>
    <definedName name="pchBM">#REF!</definedName>
    <definedName name="pchBMG" localSheetId="9">#REF!</definedName>
    <definedName name="pchBMG" localSheetId="10">#REF!</definedName>
    <definedName name="pchBMG" localSheetId="7">#REF!</definedName>
    <definedName name="pchBMG" localSheetId="5">#REF!</definedName>
    <definedName name="pchBMG" localSheetId="1">#REF!</definedName>
    <definedName name="pchBMG" localSheetId="3">#REF!</definedName>
    <definedName name="pchBMG">#REF!</definedName>
    <definedName name="pchBX" localSheetId="9">#REF!</definedName>
    <definedName name="pchBX" localSheetId="10">#REF!</definedName>
    <definedName name="pchBX" localSheetId="7">#REF!</definedName>
    <definedName name="pchBX" localSheetId="1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7">#REF!</definedName>
    <definedName name="pchBXG" localSheetId="1">#REF!</definedName>
    <definedName name="pchBXG" localSheetId="3">#REF!</definedName>
    <definedName name="pchBXG" localSheetId="6">#REF!</definedName>
    <definedName name="pchBXG">#REF!</definedName>
    <definedName name="PCNTLGT" localSheetId="10">[36]nonopec!#REF!</definedName>
    <definedName name="PCNTLGT" localSheetId="1">[36]nonopec!#REF!</definedName>
    <definedName name="PCNTLGT" localSheetId="6">[36]nonopec!#REF!</definedName>
    <definedName name="PCNTLGT">[36]nonopec!#REF!</definedName>
    <definedName name="PCPI" localSheetId="8">#REF!</definedName>
    <definedName name="PCPI" localSheetId="9">#REF!</definedName>
    <definedName name="PCPI" localSheetId="10">#REF!</definedName>
    <definedName name="PCPI" localSheetId="0">#REF!</definedName>
    <definedName name="PCPI" localSheetId="7">#REF!</definedName>
    <definedName name="PCPI" localSheetId="5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10">#REF!</definedName>
    <definedName name="PF" localSheetId="0">#REF!</definedName>
    <definedName name="PF" localSheetId="7">#REF!</definedName>
    <definedName name="PF" localSheetId="5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9">#REF!</definedName>
    <definedName name="PFP" localSheetId="10">#REF!</definedName>
    <definedName name="PFP" localSheetId="7">#REF!</definedName>
    <definedName name="PFP" localSheetId="5">#REF!</definedName>
    <definedName name="PFP" localSheetId="1">#REF!</definedName>
    <definedName name="PFP" localSheetId="3">#REF!</definedName>
    <definedName name="PFP">#REF!</definedName>
    <definedName name="pfp_table1" localSheetId="9">#REF!</definedName>
    <definedName name="pfp_table1" localSheetId="10">#REF!</definedName>
    <definedName name="pfp_table1" localSheetId="7">#REF!</definedName>
    <definedName name="pfp_table1" localSheetId="5">#REF!</definedName>
    <definedName name="pfp_table1" localSheetId="1">#REF!</definedName>
    <definedName name="pfp_table1" localSheetId="3">#REF!</definedName>
    <definedName name="pfp_table1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0" hidden="1">{"Main Economic Indicators",#N/A,FALSE,"C"}</definedName>
    <definedName name="PII" localSheetId="7" hidden="1">{"Main Economic Indicators",#N/A,FALSE,"C"}</definedName>
    <definedName name="PII" localSheetId="5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0" hidden="1">{"Riqfin97",#N/A,FALSE,"Tran";"Riqfinpro",#N/A,FALSE,"Tran"}</definedName>
    <definedName name="pit" localSheetId="7" hidden="1">{"Riqfin97",#N/A,FALSE,"Tran";"Riqfinpro",#N/A,FALSE,"Tran"}</definedName>
    <definedName name="pit" localSheetId="5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0">#REF!</definedName>
    <definedName name="PK" localSheetId="7">#REF!</definedName>
    <definedName name="PK" localSheetId="5">#REF!</definedName>
    <definedName name="PK" localSheetId="1">#REF!</definedName>
    <definedName name="PK" localSheetId="3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10">#REF!</definedName>
    <definedName name="PLATA" localSheetId="0">#REF!</definedName>
    <definedName name="PLATA" localSheetId="7">#REF!</definedName>
    <definedName name="PLATA" localSheetId="5">#REF!</definedName>
    <definedName name="PLATA" localSheetId="1">#REF!</definedName>
    <definedName name="PLATA" localSheetId="3">#REF!</definedName>
    <definedName name="PLATA">#REF!</definedName>
    <definedName name="POLLO" localSheetId="9">#REF!</definedName>
    <definedName name="POLLO" localSheetId="10">#REF!</definedName>
    <definedName name="POLLO" localSheetId="7">#REF!</definedName>
    <definedName name="POLLO" localSheetId="5">#REF!</definedName>
    <definedName name="POLLO" localSheetId="1">#REF!</definedName>
    <definedName name="POLLO" localSheetId="3">#REF!</definedName>
    <definedName name="POLLO">#REF!</definedName>
    <definedName name="poooooooooo" localSheetId="10" hidden="1">'[47]Fax a enviar'!#REF!</definedName>
    <definedName name="poooooooooo" localSheetId="7" hidden="1">'[47]Fax a enviar'!#REF!</definedName>
    <definedName name="poooooooooo" localSheetId="5" hidden="1">'[47]Fax a enviar'!#REF!</definedName>
    <definedName name="poooooooooo" localSheetId="1" hidden="1">'[47]Fax a enviar'!#REF!</definedName>
    <definedName name="poooooooooo" localSheetId="3" hidden="1">'[47]Fax a enviar'!#REF!</definedName>
    <definedName name="poooooooooo" hidden="1">'[47]Fax a enviar'!#REF!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0">#REF!</definedName>
    <definedName name="POTENCIAL" localSheetId="7">#REF!</definedName>
    <definedName name="POTENCIAL" localSheetId="5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9">#REF!</definedName>
    <definedName name="PP" localSheetId="10">#REF!</definedName>
    <definedName name="PP" localSheetId="7">#REF!</definedName>
    <definedName name="PP" localSheetId="5">#REF!</definedName>
    <definedName name="PP" localSheetId="1">#REF!</definedName>
    <definedName name="PP" localSheetId="3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7" hidden="1">#REF!</definedName>
    <definedName name="ppoooooooooo" localSheetId="5" hidden="1">#REF!</definedName>
    <definedName name="ppoooooooooo" localSheetId="1" hidden="1">#REF!</definedName>
    <definedName name="ppoooooooooo" localSheetId="3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0" hidden="1">{"Riqfin97",#N/A,FALSE,"Tran";"Riqfinpro",#N/A,FALSE,"Tran"}</definedName>
    <definedName name="ppp" localSheetId="7" hidden="1">{"Riqfin97",#N/A,FALSE,"Tran";"Riqfinpro",#N/A,FALSE,"Tran"}</definedName>
    <definedName name="ppp" localSheetId="5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0" hidden="1">{"Riqfin97",#N/A,FALSE,"Tran";"Riqfinpro",#N/A,FALSE,"Tran"}</definedName>
    <definedName name="pppppp" localSheetId="7" hidden="1">{"Riqfin97",#N/A,FALSE,"Tran";"Riqfinpro",#N/A,FALSE,"Tran"}</definedName>
    <definedName name="pppppp" localSheetId="5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0" hidden="1">#REF!</definedName>
    <definedName name="pppppppppp" localSheetId="7" hidden="1">#REF!</definedName>
    <definedName name="pppppppppp" localSheetId="5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7" hidden="1">#REF!</definedName>
    <definedName name="ppppppppppppp" localSheetId="5" hidden="1">#REF!</definedName>
    <definedName name="ppppppppppppp" localSheetId="1" hidden="1">#REF!</definedName>
    <definedName name="ppppppppppppp" localSheetId="3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0">#REF!</definedName>
    <definedName name="PRECIOCIFBANANO" localSheetId="7">#REF!</definedName>
    <definedName name="PRECIOCIFBANANO" localSheetId="5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S1" localSheetId="8">[36]nonopec!#REF!</definedName>
    <definedName name="PRES1" localSheetId="9">[36]nonopec!#REF!</definedName>
    <definedName name="PRES1" localSheetId="10">[36]nonopec!#REF!</definedName>
    <definedName name="PRES1" localSheetId="0">[36]nonopec!#REF!</definedName>
    <definedName name="PRES1" localSheetId="7">[36]nonopec!#REF!</definedName>
    <definedName name="PRES1" localSheetId="5">[36]nonopec!#REF!</definedName>
    <definedName name="PRES1" localSheetId="1">[36]nonopec!#REF!</definedName>
    <definedName name="PRES1" localSheetId="3">[36]nonopec!#REF!</definedName>
    <definedName name="PRES1" localSheetId="6">[36]nonopec!#REF!</definedName>
    <definedName name="PRES1">[36]nonopec!#REF!</definedName>
    <definedName name="PRES2" localSheetId="8">[36]nonopec!#REF!</definedName>
    <definedName name="PRES2" localSheetId="10">[36]nonopec!#REF!</definedName>
    <definedName name="PRES2" localSheetId="7">[36]nonopec!#REF!</definedName>
    <definedName name="PRES2" localSheetId="5">[36]nonopec!#REF!</definedName>
    <definedName name="PRES2" localSheetId="1">[36]nonopec!#REF!</definedName>
    <definedName name="PRES2" localSheetId="3">[36]nonopec!#REF!</definedName>
    <definedName name="PRES2">[36]nonopec!#REF!</definedName>
    <definedName name="PRES3" localSheetId="10">[36]nonopec!#REF!</definedName>
    <definedName name="PRES3" localSheetId="7">[36]nonopec!#REF!</definedName>
    <definedName name="PRES3" localSheetId="5">[36]nonopec!#REF!</definedName>
    <definedName name="PRES3" localSheetId="3">[36]nonopec!#REF!</definedName>
    <definedName name="PRES3">[36]nonopec!#REF!</definedName>
    <definedName name="PRICE" localSheetId="8">#REF!</definedName>
    <definedName name="PRICE" localSheetId="9">#REF!</definedName>
    <definedName name="PRICE" localSheetId="10">#REF!</definedName>
    <definedName name="PRICE" localSheetId="0">#REF!</definedName>
    <definedName name="PRICE" localSheetId="7">#REF!</definedName>
    <definedName name="PRICE" localSheetId="5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9">#REF!</definedName>
    <definedName name="PRICETAB" localSheetId="10">#REF!</definedName>
    <definedName name="PRICETAB" localSheetId="7">#REF!</definedName>
    <definedName name="PRICETAB" localSheetId="5">#REF!</definedName>
    <definedName name="PRICETAB" localSheetId="1">#REF!</definedName>
    <definedName name="PRICETAB" localSheetId="3">#REF!</definedName>
    <definedName name="PRICETAB">#REF!</definedName>
    <definedName name="Print_Area_MI" localSheetId="9">#REF!</definedName>
    <definedName name="Print_Area_MI" localSheetId="10">#REF!</definedName>
    <definedName name="Print_Area_MI" localSheetId="7">#REF!</definedName>
    <definedName name="Print_Area_MI" localSheetId="5">#REF!</definedName>
    <definedName name="Print_Area_MI" localSheetId="1">#REF!</definedName>
    <definedName name="Print_Area_MI" localSheetId="3">#REF!</definedName>
    <definedName name="Print_Area_MI">#REF!</definedName>
    <definedName name="Print1" localSheetId="9">#REF!</definedName>
    <definedName name="Print1" localSheetId="10">#REF!</definedName>
    <definedName name="Print1" localSheetId="7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7">#REF!</definedName>
    <definedName name="PRINTMACRO" localSheetId="1">#REF!</definedName>
    <definedName name="PRINTMACRO" localSheetId="3">#REF!</definedName>
    <definedName name="PRINTMACRO" localSheetId="6">#REF!</definedName>
    <definedName name="PRINTMACRO">#REF!</definedName>
    <definedName name="PrintThis_Links">[54]Links!$A$1:$F$33</definedName>
    <definedName name="PRIV0" localSheetId="8">#REF!</definedName>
    <definedName name="PRIV0" localSheetId="9">#REF!</definedName>
    <definedName name="PRIV0" localSheetId="10">#REF!</definedName>
    <definedName name="PRIV0" localSheetId="0">#REF!</definedName>
    <definedName name="PRIV0" localSheetId="7">#REF!</definedName>
    <definedName name="PRIV0" localSheetId="5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9">#REF!</definedName>
    <definedName name="PRIV00" localSheetId="10">#REF!</definedName>
    <definedName name="PRIV00" localSheetId="7">#REF!</definedName>
    <definedName name="PRIV00" localSheetId="5">#REF!</definedName>
    <definedName name="PRIV00" localSheetId="1">#REF!</definedName>
    <definedName name="PRIV00" localSheetId="3">#REF!</definedName>
    <definedName name="PRIV00">#REF!</definedName>
    <definedName name="PRIV1" localSheetId="9">#REF!</definedName>
    <definedName name="PRIV1" localSheetId="10">#REF!</definedName>
    <definedName name="PRIV1" localSheetId="7">#REF!</definedName>
    <definedName name="PRIV1" localSheetId="5">#REF!</definedName>
    <definedName name="PRIV1" localSheetId="1">#REF!</definedName>
    <definedName name="PRIV1" localSheetId="3">#REF!</definedName>
    <definedName name="PRIV1">#REF!</definedName>
    <definedName name="PRIV11" localSheetId="9">#REF!</definedName>
    <definedName name="PRIV11" localSheetId="10">#REF!</definedName>
    <definedName name="PRIV11" localSheetId="7">#REF!</definedName>
    <definedName name="PRIV11" localSheetId="1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7">#REF!</definedName>
    <definedName name="PRIV2" localSheetId="1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7">#REF!</definedName>
    <definedName name="PRIV22" localSheetId="1">#REF!</definedName>
    <definedName name="PRIV22" localSheetId="3">#REF!</definedName>
    <definedName name="PRIV22" localSheetId="6">#REF!</definedName>
    <definedName name="PRIV22">#REF!</definedName>
    <definedName name="PRIV3" localSheetId="9">#REF!</definedName>
    <definedName name="PRIV3" localSheetId="10">#REF!</definedName>
    <definedName name="PRIV3" localSheetId="7">#REF!</definedName>
    <definedName name="PRIV3" localSheetId="1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7">#REF!</definedName>
    <definedName name="PRIV33" localSheetId="1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7">#REF!</definedName>
    <definedName name="PRMONTH" localSheetId="1">#REF!</definedName>
    <definedName name="PRMONTH" localSheetId="3">#REF!</definedName>
    <definedName name="PRMONTH" localSheetId="6">#REF!</definedName>
    <definedName name="PRMONTH">#REF!</definedName>
    <definedName name="prn">[51]FSUOUT!$B$2:$V$32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0">#REF!</definedName>
    <definedName name="Product" localSheetId="7">#REF!</definedName>
    <definedName name="Product" localSheetId="5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1998" localSheetId="8">'[72]2003'!#REF!</definedName>
    <definedName name="Prog1998" localSheetId="9">'[72]2003'!#REF!</definedName>
    <definedName name="Prog1998" localSheetId="10">'[72]2003'!#REF!</definedName>
    <definedName name="Prog1998" localSheetId="0">'[72]2003'!#REF!</definedName>
    <definedName name="Prog1998" localSheetId="7">'[72]2003'!#REF!</definedName>
    <definedName name="Prog1998" localSheetId="5">'[72]2003'!#REF!</definedName>
    <definedName name="Prog1998" localSheetId="1">'[72]2003'!#REF!</definedName>
    <definedName name="Prog1998" localSheetId="3">'[72]2003'!#REF!</definedName>
    <definedName name="Prog1998" localSheetId="6">'[72]2003'!#REF!</definedName>
    <definedName name="Prog1998">'[72]2003'!#REF!</definedName>
    <definedName name="PRYEAR" localSheetId="8">#REF!</definedName>
    <definedName name="PRYEAR" localSheetId="9">#REF!</definedName>
    <definedName name="PRYEAR" localSheetId="10">#REF!</definedName>
    <definedName name="PRYEAR" localSheetId="0">#REF!</definedName>
    <definedName name="PRYEAR" localSheetId="7">#REF!</definedName>
    <definedName name="PRYEAR" localSheetId="5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TA" localSheetId="9">#REF!</definedName>
    <definedName name="PTA" localSheetId="10">#REF!</definedName>
    <definedName name="PTA" localSheetId="7">#REF!</definedName>
    <definedName name="PTA" localSheetId="5">#REF!</definedName>
    <definedName name="PTA" localSheetId="1">#REF!</definedName>
    <definedName name="PTA" localSheetId="3">#REF!</definedName>
    <definedName name="PTA">#REF!</definedName>
    <definedName name="PTAEURO" localSheetId="9">#REF!</definedName>
    <definedName name="PTAEURO" localSheetId="10">#REF!</definedName>
    <definedName name="PTAEURO" localSheetId="7">#REF!</definedName>
    <definedName name="PTAEURO" localSheetId="5">#REF!</definedName>
    <definedName name="PTAEURO" localSheetId="1">#REF!</definedName>
    <definedName name="PTAEURO" localSheetId="3">#REF!</definedName>
    <definedName name="PTAEURO">#REF!</definedName>
    <definedName name="PUBL00" localSheetId="9">#REF!</definedName>
    <definedName name="PUBL00" localSheetId="10">#REF!</definedName>
    <definedName name="PUBL00" localSheetId="7">#REF!</definedName>
    <definedName name="PUBL00" localSheetId="1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7">#REF!</definedName>
    <definedName name="PUBL11" localSheetId="1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7">#REF!</definedName>
    <definedName name="PUBL2" localSheetId="1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7">#REF!</definedName>
    <definedName name="PUBL22" localSheetId="1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7">#REF!</definedName>
    <definedName name="PUBL33" localSheetId="1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7">#REF!</definedName>
    <definedName name="PUBL5" localSheetId="1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7">#REF!</definedName>
    <definedName name="PUBL55" localSheetId="1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7">#REF!</definedName>
    <definedName name="PUBL6" localSheetId="1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7">#REF!</definedName>
    <definedName name="PUBL66" localSheetId="1">#REF!</definedName>
    <definedName name="PUBL66" localSheetId="3">#REF!</definedName>
    <definedName name="PUBL66" localSheetId="6">#REF!</definedName>
    <definedName name="PUBL66">#REF!</definedName>
    <definedName name="Q_5" localSheetId="9">#REF!</definedName>
    <definedName name="Q_5" localSheetId="10">#REF!</definedName>
    <definedName name="Q_5" localSheetId="7">#REF!</definedName>
    <definedName name="Q_5" localSheetId="1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7">#REF!</definedName>
    <definedName name="Q_6" localSheetId="1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7">#REF!</definedName>
    <definedName name="Q_7" localSheetId="1">#REF!</definedName>
    <definedName name="Q_7" localSheetId="3">#REF!</definedName>
    <definedName name="Q_7" localSheetId="6">#REF!</definedName>
    <definedName name="Q_7">#REF!</definedName>
    <definedName name="qawde" localSheetId="9">#REF!</definedName>
    <definedName name="qawde" localSheetId="10">#REF!</definedName>
    <definedName name="qawde" localSheetId="7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0" hidden="1">{"Tab1",#N/A,FALSE,"P";"Tab2",#N/A,FALSE,"P"}</definedName>
    <definedName name="qaz" localSheetId="7" hidden="1">{"Tab1",#N/A,FALSE,"P";"Tab2",#N/A,FALSE,"P"}</definedName>
    <definedName name="qaz" localSheetId="5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0" hidden="1">{"Tab1",#N/A,FALSE,"P";"Tab2",#N/A,FALSE,"P"}</definedName>
    <definedName name="qer" localSheetId="7" hidden="1">{"Tab1",#N/A,FALSE,"P";"Tab2",#N/A,FALSE,"P"}</definedName>
    <definedName name="qer" localSheetId="5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'[73]Quarterly Raw Data'!#REF!</definedName>
    <definedName name="qq" hidden="1">'[60]J(Priv.Cap)'!#REF!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0" hidden="1">{#N/A,#N/A,FALSE,"EXTRABUDGT"}</definedName>
    <definedName name="qqq" localSheetId="7" hidden="1">{#N/A,#N/A,FALSE,"EXTRABUDGT"}</definedName>
    <definedName name="qqq" localSheetId="5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0" hidden="1">{"Minpmon",#N/A,FALSE,"Monthinput"}</definedName>
    <definedName name="qqqqq" localSheetId="7" hidden="1">{"Minpmon",#N/A,FALSE,"Monthinput"}</definedName>
    <definedName name="qqqqq" localSheetId="5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0" hidden="1">{"Tab1",#N/A,FALSE,"P";"Tab2",#N/A,FALSE,"P"}</definedName>
    <definedName name="qqqqqqqqqqqqq" localSheetId="7" hidden="1">{"Tab1",#N/A,FALSE,"P";"Tab2",#N/A,FALSE,"P"}</definedName>
    <definedName name="qqqqqqqqqqqqq" localSheetId="5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'[74]Authnot Prelim'!#REF!</definedName>
    <definedName name="QTAB7">'[73]Quarterly MacroFlow'!#REF!</definedName>
    <definedName name="QTAB7A">'[73]Quarterly MacroFlow'!#REF!</definedName>
    <definedName name="QtrData">'[74]Authnot Prelim'!#REF!</definedName>
    <definedName name="quality">[36]nonopec!$D$400:$AD$423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0" hidden="1">{"Riqfin97",#N/A,FALSE,"Tran";"Riqfinpro",#N/A,FALSE,"Tran"}</definedName>
    <definedName name="qw" localSheetId="7" hidden="1">{"Riqfin97",#N/A,FALSE,"Tran";"Riqfinpro",#N/A,FALSE,"Tran"}</definedName>
    <definedName name="qw" localSheetId="5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0">#REF!</definedName>
    <definedName name="R_" localSheetId="7">#REF!</definedName>
    <definedName name="R_" localSheetId="5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7">#REF!</definedName>
    <definedName name="RA" localSheetId="5">#REF!</definedName>
    <definedName name="RA" localSheetId="1">#REF!</definedName>
    <definedName name="RA" localSheetId="3">#REF!</definedName>
    <definedName name="RA">#REF!</definedName>
    <definedName name="raaesrr" localSheetId="9">#REF!</definedName>
    <definedName name="raaesrr" localSheetId="10">#REF!</definedName>
    <definedName name="raaesrr" localSheetId="7">#REF!</definedName>
    <definedName name="raaesrr" localSheetId="5">#REF!</definedName>
    <definedName name="raaesrr" localSheetId="1">#REF!</definedName>
    <definedName name="raaesrr" localSheetId="3">#REF!</definedName>
    <definedName name="raaesrr">#REF!</definedName>
    <definedName name="raas" localSheetId="9">#REF!</definedName>
    <definedName name="raas" localSheetId="10">#REF!</definedName>
    <definedName name="raas" localSheetId="7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D" localSheetId="9">#REF!</definedName>
    <definedName name="RD" localSheetId="10">#REF!</definedName>
    <definedName name="RD" localSheetId="7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7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E" localSheetId="9">#REF!</definedName>
    <definedName name="RE" localSheetId="10">#REF!</definedName>
    <definedName name="RE" localSheetId="7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d" localSheetId="1">#REF!</definedName>
    <definedName name="red" localSheetId="3">#REF!</definedName>
    <definedName name="red">#REF!</definedName>
    <definedName name="RED_BOP" localSheetId="9">#REF!</definedName>
    <definedName name="RED_BOP" localSheetId="10">#REF!</definedName>
    <definedName name="RED_BOP" localSheetId="7">#REF!</definedName>
    <definedName name="RED_BOP" localSheetId="1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7">#REF!</definedName>
    <definedName name="red_cpi" localSheetId="1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7">#REF!</definedName>
    <definedName name="RED_D" localSheetId="1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7">#REF!</definedName>
    <definedName name="RED_DS" localSheetId="1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7">#REF!</definedName>
    <definedName name="red_gdp_exp" localSheetId="1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7">#REF!</definedName>
    <definedName name="red_govt_empl" localSheetId="1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7">#REF!</definedName>
    <definedName name="RED_NATCPI" localSheetId="1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7">#REF!</definedName>
    <definedName name="RED_TBCPI" localSheetId="1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7">#REF!</definedName>
    <definedName name="RED_TRD" localSheetId="1">#REF!</definedName>
    <definedName name="RED_TRD" localSheetId="3">#REF!</definedName>
    <definedName name="RED_TRD" localSheetId="6">#REF!</definedName>
    <definedName name="RED_TRD">#REF!</definedName>
    <definedName name="REF" localSheetId="9">#REF!</definedName>
    <definedName name="REF" localSheetId="10">#REF!</definedName>
    <definedName name="REF" localSheetId="7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gistro" localSheetId="1">#REF!</definedName>
    <definedName name="registro" localSheetId="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7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7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7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rer" localSheetId="9" hidden="1">#REF!</definedName>
    <definedName name="rerer" localSheetId="10" hidden="1">#REF!</definedName>
    <definedName name="rerer" localSheetId="7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ERVAS" localSheetId="9">#REF!</definedName>
    <definedName name="RESERVAS" localSheetId="10">#REF!</definedName>
    <definedName name="RESERVAS" localSheetId="7">#REF!</definedName>
    <definedName name="RESERVAS" localSheetId="1">#REF!</definedName>
    <definedName name="RESERVAS" localSheetId="3">#REF!</definedName>
    <definedName name="RESERVAS" localSheetId="6">#REF!</definedName>
    <definedName name="RESERVAS">#REF!</definedName>
    <definedName name="RESUMEN" localSheetId="10">'[75]Evolución Deuda Ene-jun 2004'!#REF!</definedName>
    <definedName name="RESUMEN" localSheetId="6">'[75]Evolución Deuda Ene-jun 2004'!#REF!</definedName>
    <definedName name="RESUMEN">'[75]Evolución Deuda Ene-jun 2004'!#REF!</definedName>
    <definedName name="RESUMEN2" localSheetId="8">#REF!</definedName>
    <definedName name="RESUMEN2" localSheetId="9">#REF!</definedName>
    <definedName name="RESUMEN2" localSheetId="10">#REF!</definedName>
    <definedName name="RESUMEN2" localSheetId="0">#REF!</definedName>
    <definedName name="RESUMEN2" localSheetId="7">#REF!</definedName>
    <definedName name="RESUMEN2" localSheetId="5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9">#REF!</definedName>
    <definedName name="RESUMEN3" localSheetId="10">#REF!</definedName>
    <definedName name="RESUMEN3" localSheetId="7">#REF!</definedName>
    <definedName name="RESUMEN3" localSheetId="5">#REF!</definedName>
    <definedName name="RESUMEN3" localSheetId="1">#REF!</definedName>
    <definedName name="RESUMEN3" localSheetId="3">#REF!</definedName>
    <definedName name="RESUMEN3">#REF!</definedName>
    <definedName name="RESUMEN4" localSheetId="9">#REF!</definedName>
    <definedName name="RESUMEN4" localSheetId="10">#REF!</definedName>
    <definedName name="RESUMEN4" localSheetId="7">#REF!</definedName>
    <definedName name="RESUMEN4" localSheetId="5">#REF!</definedName>
    <definedName name="RESUMEN4" localSheetId="1">#REF!</definedName>
    <definedName name="RESUMEN4" localSheetId="3">#REF!</definedName>
    <definedName name="RESUMEN4">#REF!</definedName>
    <definedName name="RESUMEN5" localSheetId="9">#REF!</definedName>
    <definedName name="RESUMEN5" localSheetId="10">#REF!</definedName>
    <definedName name="RESUMEN5" localSheetId="7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tre" localSheetId="10" hidden="1">'[47]Fax a enviar'!#REF!</definedName>
    <definedName name="retre" localSheetId="6" hidden="1">'[47]Fax a enviar'!#REF!</definedName>
    <definedName name="retre" hidden="1">'[47]Fax a enviar'!#REF!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0" hidden="1">{"Riqfin97",#N/A,FALSE,"Tran";"Riqfinpro",#N/A,FALSE,"Tran"}</definedName>
    <definedName name="rft" localSheetId="7" hidden="1">{"Riqfin97",#N/A,FALSE,"Tran";"Riqfinpro",#N/A,FALSE,"Tran"}</definedName>
    <definedName name="rft" localSheetId="5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0" hidden="1">{"Tab1",#N/A,FALSE,"P";"Tab2",#N/A,FALSE,"P"}</definedName>
    <definedName name="rfv" localSheetId="7" hidden="1">{"Tab1",#N/A,FALSE,"P";"Tab2",#N/A,FALSE,"P"}</definedName>
    <definedName name="rfv" localSheetId="5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0" hidden="1">#REF!</definedName>
    <definedName name="rgdfgd" localSheetId="7" hidden="1">#REF!</definedName>
    <definedName name="rgdfgd" localSheetId="5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0" hidden="1">#REF!</definedName>
    <definedName name="ri" localSheetId="7" hidden="1">#REF!</definedName>
    <definedName name="ri" localSheetId="5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7">#REF!</definedName>
    <definedName name="right" localSheetId="5">#REF!</definedName>
    <definedName name="right" localSheetId="1">#REF!</definedName>
    <definedName name="right" localSheetId="3">#REF!</definedName>
    <definedName name="right">#REF!</definedName>
    <definedName name="RIN" localSheetId="9">#REF!</definedName>
    <definedName name="RIN" localSheetId="10">#REF!</definedName>
    <definedName name="RIN" localSheetId="7">#REF!</definedName>
    <definedName name="RIN" localSheetId="5">#REF!</definedName>
    <definedName name="RIN" localSheetId="1">#REF!</definedName>
    <definedName name="RIN" localSheetId="3">#REF!</definedName>
    <definedName name="RIN">#REF!</definedName>
    <definedName name="rindex" localSheetId="9">#REF!</definedName>
    <definedName name="rindex" localSheetId="10">#REF!</definedName>
    <definedName name="rindex" localSheetId="7">#REF!</definedName>
    <definedName name="rindex" localSheetId="1">#REF!</definedName>
    <definedName name="rindex" localSheetId="3">#REF!</definedName>
    <definedName name="rindex" localSheetId="6">#REF!</definedName>
    <definedName name="rindex">#REF!</definedName>
    <definedName name="rngErrorSort">[54]ErrCheck!$A$4</definedName>
    <definedName name="rngLastSave">[54]Main!$G$19</definedName>
    <definedName name="rngLastSent">[54]Main!$G$18</definedName>
    <definedName name="rngLastUpdate">[54]Links!$D$2</definedName>
    <definedName name="rngNeedsUpdate">[54]Links!$E$2</definedName>
    <definedName name="rngQuestChecked">[54]ErrCheck!$A$3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0">#REF!</definedName>
    <definedName name="Rows_Table" localSheetId="7">#REF!</definedName>
    <definedName name="Rows_Table" localSheetId="5">#REF!</definedName>
    <definedName name="Rows_Table" localSheetId="1">#REF!</definedName>
    <definedName name="Rows_Table" localSheetId="3">#REF!</definedName>
    <definedName name="Rows_Table" localSheetId="6">#REF!</definedName>
    <definedName name="Rows_Table">#REF!</definedName>
    <definedName name="RR" localSheetId="8">#REF!</definedName>
    <definedName name="RR" localSheetId="9">#REF!</definedName>
    <definedName name="RR" localSheetId="10">#REF!</definedName>
    <definedName name="RR" localSheetId="0">#REF!</definedName>
    <definedName name="RR" localSheetId="7">#REF!</definedName>
    <definedName name="RR" localSheetId="5">#REF!</definedName>
    <definedName name="RR" localSheetId="1">#REF!</definedName>
    <definedName name="RR" localSheetId="3">#REF!</definedName>
    <definedName name="RR">#REF!</definedName>
    <definedName name="rrasrra" localSheetId="9">#REF!</definedName>
    <definedName name="rrasrra" localSheetId="10">#REF!</definedName>
    <definedName name="rrasrra" localSheetId="7">#REF!</definedName>
    <definedName name="rrasrra" localSheetId="5">#REF!</definedName>
    <definedName name="rrasrra" localSheetId="1">#REF!</definedName>
    <definedName name="rrasrra" localSheetId="3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0" hidden="1">{"Riqfin97",#N/A,FALSE,"Tran";"Riqfinpro",#N/A,FALSE,"Tran"}</definedName>
    <definedName name="rrr" localSheetId="7" hidden="1">{"Riqfin97",#N/A,FALSE,"Tran";"Riqfinpro",#N/A,FALSE,"Tran"}</definedName>
    <definedName name="rrr" localSheetId="5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0" hidden="1">{"Tab1",#N/A,FALSE,"P";"Tab2",#N/A,FALSE,"P"}</definedName>
    <definedName name="rrrrrr" localSheetId="7" hidden="1">{"Tab1",#N/A,FALSE,"P";"Tab2",#N/A,FALSE,"P"}</definedName>
    <definedName name="rrrrrr" localSheetId="5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0" hidden="1">{"Tab1",#N/A,FALSE,"P";"Tab2",#N/A,FALSE,"P"}</definedName>
    <definedName name="rrrrrrr" localSheetId="7" hidden="1">{"Tab1",#N/A,FALSE,"P";"Tab2",#N/A,FALSE,"P"}</definedName>
    <definedName name="rrrrrrr" localSheetId="5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0" hidden="1">{"Tab1",#N/A,FALSE,"P";"Tab2",#N/A,FALSE,"P"}</definedName>
    <definedName name="rrrrrrrrrrrrr" localSheetId="7" hidden="1">{"Tab1",#N/A,FALSE,"P";"Tab2",#N/A,FALSE,"P"}</definedName>
    <definedName name="rrrrrrrrrrrrr" localSheetId="5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0">#REF!</definedName>
    <definedName name="RS" localSheetId="7">#REF!</definedName>
    <definedName name="RS" localSheetId="5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7">#REF!</definedName>
    <definedName name="RS1A" localSheetId="5">#REF!</definedName>
    <definedName name="RS1A" localSheetId="1">#REF!</definedName>
    <definedName name="RS1A" localSheetId="3">#REF!</definedName>
    <definedName name="RS1A">#REF!</definedName>
    <definedName name="RSB" localSheetId="9">#REF!</definedName>
    <definedName name="RSB" localSheetId="10">#REF!</definedName>
    <definedName name="RSB" localSheetId="7">#REF!</definedName>
    <definedName name="RSB" localSheetId="5">#REF!</definedName>
    <definedName name="RSB" localSheetId="1">#REF!</definedName>
    <definedName name="RSB" localSheetId="3">#REF!</definedName>
    <definedName name="RSB">#REF!</definedName>
    <definedName name="RSB_AHAP_40R" localSheetId="9">#REF!</definedName>
    <definedName name="RSB_AHAP_40R" localSheetId="10">#REF!</definedName>
    <definedName name="RSB_AHAP_40R" localSheetId="7">#REF!</definedName>
    <definedName name="RSB_AHAP_40R" localSheetId="1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7">#REF!</definedName>
    <definedName name="RSB_Bcos_Des_40R" localSheetId="1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7">#REF!</definedName>
    <definedName name="RSB_SOCFIN_40R" localSheetId="1">#REF!</definedName>
    <definedName name="RSB_SOCFIN_40R" localSheetId="3">#REF!</definedName>
    <definedName name="RSB_SOCFIN_40R" localSheetId="6">#REF!</definedName>
    <definedName name="RSB_SOCFIN_40R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0" hidden="1">{"Minpmon",#N/A,FALSE,"Monthinput"}</definedName>
    <definedName name="rt" localSheetId="7" hidden="1">{"Minpmon",#N/A,FALSE,"Monthinput"}</definedName>
    <definedName name="rt" localSheetId="5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0" hidden="1">{"Riqfin97",#N/A,FALSE,"Tran";"Riqfinpro",#N/A,FALSE,"Tran"}</definedName>
    <definedName name="rte" localSheetId="7" hidden="1">{"Riqfin97",#N/A,FALSE,"Tran";"Riqfinpro",#N/A,FALSE,"Tran"}</definedName>
    <definedName name="rte" localSheetId="5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0" hidden="1">{"Main Economic Indicators",#N/A,FALSE,"C"}</definedName>
    <definedName name="rtre" localSheetId="7" hidden="1">{"Main Economic Indicators",#N/A,FALSE,"C"}</definedName>
    <definedName name="rtre" localSheetId="5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0" hidden="1">{"Main Economic Indicators",#N/A,FALSE,"C"}</definedName>
    <definedName name="rtre1" localSheetId="7" hidden="1">{"Main Economic Indicators",#N/A,FALSE,"C"}</definedName>
    <definedName name="rtre1" localSheetId="5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0" hidden="1">{"Riqfin97",#N/A,FALSE,"Tran";"Riqfinpro",#N/A,FALSE,"Tran"}</definedName>
    <definedName name="rty" localSheetId="7" hidden="1">{"Riqfin97",#N/A,FALSE,"Tran";"Riqfinpro",#N/A,FALSE,"Tran"}</definedName>
    <definedName name="rty" localSheetId="5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0">#REF!</definedName>
    <definedName name="RUIZ" localSheetId="7">#REF!</definedName>
    <definedName name="RUIZ" localSheetId="5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'[31]COP FED'!#REF!</definedName>
    <definedName name="Rwvu.PLA2." localSheetId="9" hidden="1">'[31]COP FED'!#REF!</definedName>
    <definedName name="Rwvu.PLA2." localSheetId="10" hidden="1">'[31]COP FED'!#REF!</definedName>
    <definedName name="Rwvu.PLA2." localSheetId="0" hidden="1">'[31]COP FED'!#REF!</definedName>
    <definedName name="Rwvu.PLA2." localSheetId="7" hidden="1">'[31]COP FED'!#REF!</definedName>
    <definedName name="Rwvu.PLA2." localSheetId="5" hidden="1">'[31]COP FED'!#REF!</definedName>
    <definedName name="Rwvu.PLA2." localSheetId="1" hidden="1">'[31]COP FED'!#REF!</definedName>
    <definedName name="Rwvu.PLA2." localSheetId="3" hidden="1">'[31]COP FED'!#REF!</definedName>
    <definedName name="Rwvu.PLA2." localSheetId="6" hidden="1">'[31]COP FED'!#REF!</definedName>
    <definedName name="Rwvu.PLA2." hidden="1">'[31]COP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0" hidden="1">#REF!</definedName>
    <definedName name="rx" localSheetId="7" hidden="1">#REF!</definedName>
    <definedName name="rx" localSheetId="5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0" hidden="1">{"Tab1",#N/A,FALSE,"P";"Tab2",#N/A,FALSE,"P"}</definedName>
    <definedName name="s" localSheetId="7" hidden="1">{"Tab1",#N/A,FALSE,"P";"Tab2",#N/A,FALSE,"P"}</definedName>
    <definedName name="s" localSheetId="5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0">#REF!</definedName>
    <definedName name="S_" localSheetId="7">#REF!</definedName>
    <definedName name="S_" localSheetId="5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7">#REF!</definedName>
    <definedName name="S_1A" localSheetId="5">#REF!</definedName>
    <definedName name="S_1A" localSheetId="1">#REF!</definedName>
    <definedName name="S_1A" localSheetId="3">#REF!</definedName>
    <definedName name="S_1A">#REF!</definedName>
    <definedName name="SA_Tab" localSheetId="9">#REF!</definedName>
    <definedName name="SA_Tab" localSheetId="10">#REF!</definedName>
    <definedName name="SA_Tab" localSheetId="7">#REF!</definedName>
    <definedName name="SA_Tab" localSheetId="5">#REF!</definedName>
    <definedName name="SA_Tab" localSheetId="1">#REF!</definedName>
    <definedName name="SA_Tab" localSheetId="3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0" hidden="1">{"Riqfin97",#N/A,FALSE,"Tran";"Riqfinpro",#N/A,FALSE,"Tran"}</definedName>
    <definedName name="sad" localSheetId="7" hidden="1">{"Riqfin97",#N/A,FALSE,"Tran";"Riqfinpro",#N/A,FALSE,"Tran"}</definedName>
    <definedName name="sad" localSheetId="5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10">#REF!</definedName>
    <definedName name="SAR" localSheetId="0">#REF!</definedName>
    <definedName name="SAR" localSheetId="7">#REF!</definedName>
    <definedName name="SAR" localSheetId="5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cale" localSheetId="9">#REF!</definedName>
    <definedName name="Scale" localSheetId="10">#REF!</definedName>
    <definedName name="Scale" localSheetId="7">#REF!</definedName>
    <definedName name="Scale" localSheetId="5">#REF!</definedName>
    <definedName name="Scale" localSheetId="1">#REF!</definedName>
    <definedName name="Scale" localSheetId="3">#REF!</definedName>
    <definedName name="Scale">#REF!</definedName>
    <definedName name="ScaleLabel" localSheetId="9">#REF!</definedName>
    <definedName name="ScaleLabel" localSheetId="10">#REF!</definedName>
    <definedName name="ScaleLabel" localSheetId="7">#REF!</definedName>
    <definedName name="ScaleLabel" localSheetId="5">#REF!</definedName>
    <definedName name="ScaleLabel" localSheetId="1">#REF!</definedName>
    <definedName name="ScaleLabel" localSheetId="3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7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7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HILL" localSheetId="9">#REF!</definedName>
    <definedName name="SCHILL" localSheetId="10">#REF!</definedName>
    <definedName name="SCHILL" localSheetId="7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7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7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7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0" hidden="1">{"Riqfin97",#N/A,FALSE,"Tran";"Riqfinpro",#N/A,FALSE,"Tran"}</definedName>
    <definedName name="sdfsdfsdfsd" localSheetId="7" hidden="1">{"Riqfin97",#N/A,FALSE,"Tran";"Riqfinpro",#N/A,FALSE,"Tran"}</definedName>
    <definedName name="sdfsdfsdfsd" localSheetId="5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0">#REF!</definedName>
    <definedName name="sds_gdp_exp_lari" localSheetId="7">#REF!</definedName>
    <definedName name="sds_gdp_exp_lari" localSheetId="5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0">#REF!</definedName>
    <definedName name="sds_gdp_origin" localSheetId="7">#REF!</definedName>
    <definedName name="sds_gdp_origin" localSheetId="5">#REF!</definedName>
    <definedName name="sds_gdp_origin" localSheetId="1">#REF!</definedName>
    <definedName name="sds_gdp_origin" localSheetId="3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7">#REF!</definedName>
    <definedName name="sds_gpd_exp_gdp" localSheetId="5">#REF!</definedName>
    <definedName name="sds_gpd_exp_gdp" localSheetId="1">#REF!</definedName>
    <definedName name="sds_gpd_exp_gdp" localSheetId="3">#REF!</definedName>
    <definedName name="sds_gpd_exp_gdp">#REF!</definedName>
    <definedName name="sdsd" localSheetId="10" hidden="1">'[47]Fax a enviar'!#REF!</definedName>
    <definedName name="sdsd" localSheetId="7" hidden="1">'[47]Fax a enviar'!#REF!</definedName>
    <definedName name="sdsd" localSheetId="5" hidden="1">'[47]Fax a enviar'!#REF!</definedName>
    <definedName name="sdsd" localSheetId="1" hidden="1">'[47]Fax a enviar'!#REF!</definedName>
    <definedName name="sdsd" localSheetId="3" hidden="1">'[47]Fax a enviar'!#REF!</definedName>
    <definedName name="sdsd" hidden="1">'[47]Fax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0" hidden="1">#REF!</definedName>
    <definedName name="sdsds" localSheetId="7" hidden="1">#REF!</definedName>
    <definedName name="sdsds" localSheetId="5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guimiento" localSheetId="7">#REF!</definedName>
    <definedName name="seguimiento" localSheetId="1">#REF!</definedName>
    <definedName name="seguimiento" localSheetId="3">#REF!</definedName>
    <definedName name="seguimiento">#REF!</definedName>
    <definedName name="SEK" localSheetId="9">#REF!</definedName>
    <definedName name="SEK" localSheetId="10">#REF!</definedName>
    <definedName name="SEK" localSheetId="7">#REF!</definedName>
    <definedName name="SEK" localSheetId="5">#REF!</definedName>
    <definedName name="SEK" localSheetId="1">#REF!</definedName>
    <definedName name="SEK" localSheetId="3">#REF!</definedName>
    <definedName name="SEK">#REF!</definedName>
    <definedName name="sencount" hidden="1">2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0" hidden="1">{"Riqfin97",#N/A,FALSE,"Tran";"Riqfinpro",#N/A,FALSE,"Tran"}</definedName>
    <definedName name="ser" localSheetId="7" hidden="1">{"Riqfin97",#N/A,FALSE,"Tran";"Riqfinpro",#N/A,FALSE,"Tran"}</definedName>
    <definedName name="ser" localSheetId="5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0">#REF!</definedName>
    <definedName name="SID" localSheetId="7">#REF!</definedName>
    <definedName name="SID" localSheetId="5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NG" localSheetId="9">#REF!</definedName>
    <definedName name="SING" localSheetId="10">#REF!</definedName>
    <definedName name="SING" localSheetId="7">#REF!</definedName>
    <definedName name="SING" localSheetId="5">#REF!</definedName>
    <definedName name="SING" localSheetId="1">#REF!</definedName>
    <definedName name="SING" localSheetId="3">#REF!</definedName>
    <definedName name="SING">#REF!</definedName>
    <definedName name="SING1" localSheetId="9">#REF!</definedName>
    <definedName name="SING1" localSheetId="10">#REF!</definedName>
    <definedName name="SING1" localSheetId="7">#REF!</definedName>
    <definedName name="SING1" localSheetId="5">#REF!</definedName>
    <definedName name="SING1" localSheetId="1">#REF!</definedName>
    <definedName name="SING1" localSheetId="3">#REF!</definedName>
    <definedName name="SING1">#REF!</definedName>
    <definedName name="snp" localSheetId="10">'[66]Credit ratings on 1st issues'!#REF!</definedName>
    <definedName name="snp" localSheetId="7">'[66]Credit ratings on 1st issues'!#REF!</definedName>
    <definedName name="snp" localSheetId="5">'[66]Credit ratings on 1st issues'!#REF!</definedName>
    <definedName name="snp" localSheetId="3">'[66]Credit ratings on 1st issues'!#REF!</definedName>
    <definedName name="snp">'[66]Credit ratings on 1st issues'!#REF!</definedName>
    <definedName name="SortRange" localSheetId="8">#REF!</definedName>
    <definedName name="SortRange" localSheetId="9">#REF!</definedName>
    <definedName name="SortRange" localSheetId="10">#REF!</definedName>
    <definedName name="SortRange" localSheetId="0">#REF!</definedName>
    <definedName name="SortRange" localSheetId="7">#REF!</definedName>
    <definedName name="SortRange" localSheetId="5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N">#N/A</definedName>
    <definedName name="spnf" localSheetId="8">'[71]SPNF Acuerdo Incl. Int.'!spnf</definedName>
    <definedName name="spnf" localSheetId="10">'[71]SPNF Acuerdo Incl. Int.'!spnf</definedName>
    <definedName name="spnf" localSheetId="0">'[71]SPNF Acuerdo Incl. Int.'!spnf</definedName>
    <definedName name="spnf" localSheetId="7">'[71]SPNF Acuerdo Incl. Int.'!spnf</definedName>
    <definedName name="spnf" localSheetId="5">'[71]SPNF Acuerdo Incl. Int.'!spnf</definedName>
    <definedName name="spnf" localSheetId="1">'[71]SPNF Acuerdo Incl. Int.'!spnf</definedName>
    <definedName name="spnf">'[71]SPNF Acuerdo Incl. Int.'!spnf</definedName>
    <definedName name="Spread_Between_Highest_and_Lowest_Rates">'[37]Inter-Bank'!$N$5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0" hidden="1">{"Minpmon",#N/A,FALSE,"Monthinput"}</definedName>
    <definedName name="sss" localSheetId="7" hidden="1">{"Minpmon",#N/A,FALSE,"Monthinput"}</definedName>
    <definedName name="sss" localSheetId="5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0" hidden="1">{"Riqfin97",#N/A,FALSE,"Tran";"Riqfinpro",#N/A,FALSE,"Tran"}</definedName>
    <definedName name="ssss" localSheetId="7" hidden="1">{"Riqfin97",#N/A,FALSE,"Tran";"Riqfinpro",#N/A,FALSE,"Tran"}</definedName>
    <definedName name="ssss" localSheetId="5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TART" localSheetId="8">#REF!</definedName>
    <definedName name="START" localSheetId="9">#REF!</definedName>
    <definedName name="START" localSheetId="10">#REF!</definedName>
    <definedName name="START" localSheetId="0">#REF!</definedName>
    <definedName name="START" localSheetId="7">#REF!</definedName>
    <definedName name="START" localSheetId="5">#REF!</definedName>
    <definedName name="START" localSheetId="1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0">#REF!</definedName>
    <definedName name="StartPosition" localSheetId="7">#REF!</definedName>
    <definedName name="StartPosition" localSheetId="5">#REF!</definedName>
    <definedName name="StartPosition" localSheetId="1">#REF!</definedName>
    <definedName name="StartPosition" localSheetId="3">#REF!</definedName>
    <definedName name="StartPosition">#REF!</definedName>
    <definedName name="STFQTAB" localSheetId="9">#REF!</definedName>
    <definedName name="STFQTAB" localSheetId="10">#REF!</definedName>
    <definedName name="STFQTAB" localSheetId="7">#REF!</definedName>
    <definedName name="STFQTAB" localSheetId="5">#REF!</definedName>
    <definedName name="STFQTAB" localSheetId="1">#REF!</definedName>
    <definedName name="STFQTAB" localSheetId="3">#REF!</definedName>
    <definedName name="STFQTAB">#REF!</definedName>
    <definedName name="STOP" localSheetId="9">#REF!</definedName>
    <definedName name="STOP" localSheetId="10">#REF!</definedName>
    <definedName name="STOP" localSheetId="7">#REF!</definedName>
    <definedName name="STOP" localSheetId="1">#REF!</definedName>
    <definedName name="STOP" localSheetId="3">#REF!</definedName>
    <definedName name="STOP" localSheetId="6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10">#REF!</definedName>
    <definedName name="SUPLI" localSheetId="0">#REF!</definedName>
    <definedName name="SUPLI" localSheetId="7">#REF!</definedName>
    <definedName name="SUPLI" localSheetId="5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9">#REF!</definedName>
    <definedName name="SUPLIDORES" localSheetId="10">#REF!</definedName>
    <definedName name="SUPLIDORES" localSheetId="7">#REF!</definedName>
    <definedName name="SUPLIDORES" localSheetId="5">#REF!</definedName>
    <definedName name="SUPLIDORES" localSheetId="1">#REF!</definedName>
    <definedName name="SUPLIDORES" localSheetId="3">#REF!</definedName>
    <definedName name="SUPLIDORES">#REF!</definedName>
    <definedName name="SUPPLY">[42]MONTHLY!$A$87:$Q$193</definedName>
    <definedName name="SUPPLY2">[42]MONTHLY!$A$422:$Z$477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0" hidden="1">{"Tab1",#N/A,FALSE,"P";"Tab2",#N/A,FALSE,"P"}</definedName>
    <definedName name="swe" localSheetId="7" hidden="1">{"Tab1",#N/A,FALSE,"P";"Tab2",#N/A,FALSE,"P"}</definedName>
    <definedName name="swe" localSheetId="5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vu.PLA1." hidden="1">'[31]COP FED'!#REF!</definedName>
    <definedName name="Swvu.PLA2." hidden="1">'[31]COP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0" hidden="1">{"Riqfin97",#N/A,FALSE,"Tran";"Riqfinpro",#N/A,FALSE,"Tran"}</definedName>
    <definedName name="sxc" localSheetId="7" hidden="1">{"Riqfin97",#N/A,FALSE,"Tran";"Riqfinpro",#N/A,FALSE,"Tran"}</definedName>
    <definedName name="sxc" localSheetId="5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0" hidden="1">{"Riqfin97",#N/A,FALSE,"Tran";"Riqfinpro",#N/A,FALSE,"Tran"}</definedName>
    <definedName name="sxe" localSheetId="7" hidden="1">{"Riqfin97",#N/A,FALSE,"Tran";"Riqfinpro",#N/A,FALSE,"Tran"}</definedName>
    <definedName name="sxe" localSheetId="5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0" hidden="1">{"Minpmon",#N/A,FALSE,"Monthinput"}</definedName>
    <definedName name="t" localSheetId="7" hidden="1">{"Minpmon",#N/A,FALSE,"Monthinput"}</definedName>
    <definedName name="t" localSheetId="5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25a" localSheetId="8">#REF!</definedName>
    <definedName name="Tab25a" localSheetId="9">#REF!</definedName>
    <definedName name="Tab25a" localSheetId="10">#REF!</definedName>
    <definedName name="Tab25a" localSheetId="0">#REF!</definedName>
    <definedName name="Tab25a" localSheetId="7">#REF!</definedName>
    <definedName name="Tab25a" localSheetId="5">#REF!</definedName>
    <definedName name="Tab25a" localSheetId="1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0">#REF!</definedName>
    <definedName name="Tab25b" localSheetId="7">#REF!</definedName>
    <definedName name="Tab25b" localSheetId="5">#REF!</definedName>
    <definedName name="Tab25b" localSheetId="1">#REF!</definedName>
    <definedName name="Tab25b" localSheetId="3">#REF!</definedName>
    <definedName name="Tab25b">#REF!</definedName>
    <definedName name="Tabe" localSheetId="9">#REF!</definedName>
    <definedName name="Tabe" localSheetId="10">#REF!</definedName>
    <definedName name="Tabe" localSheetId="7">#REF!</definedName>
    <definedName name="Tabe" localSheetId="5">#REF!</definedName>
    <definedName name="Tabe" localSheetId="1">#REF!</definedName>
    <definedName name="Tabe" localSheetId="3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[76]RED47!$A$1:$I$53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0">#REF!</definedName>
    <definedName name="Table_2._Country_X___Public_Sector_Financing_1" localSheetId="7">#REF!</definedName>
    <definedName name="Table_2._Country_X___Public_Sector_Financing_1" localSheetId="5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3.5b" localSheetId="9">#REF!</definedName>
    <definedName name="Table_3.5b" localSheetId="10">#REF!</definedName>
    <definedName name="Table_3.5b" localSheetId="7">#REF!</definedName>
    <definedName name="Table_3.5b" localSheetId="5">#REF!</definedName>
    <definedName name="Table_3.5b" localSheetId="1">#REF!</definedName>
    <definedName name="Table_3.5b" localSheetId="3">#REF!</definedName>
    <definedName name="Table_3.5b">#REF!</definedName>
    <definedName name="Table_Template" localSheetId="9">#REF!</definedName>
    <definedName name="Table_Template" localSheetId="10">#REF!</definedName>
    <definedName name="Table_Template" localSheetId="7">#REF!</definedName>
    <definedName name="Table_Template" localSheetId="5">#REF!</definedName>
    <definedName name="Table_Template" localSheetId="1">#REF!</definedName>
    <definedName name="Table_Template" localSheetId="3">#REF!</definedName>
    <definedName name="Table_Template">#REF!</definedName>
    <definedName name="table1" localSheetId="9">#REF!</definedName>
    <definedName name="table1" localSheetId="10">#REF!</definedName>
    <definedName name="table1" localSheetId="7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2" localSheetId="9">#REF!</definedName>
    <definedName name="Table2" localSheetId="10">#REF!</definedName>
    <definedName name="Table2" localSheetId="7">#REF!</definedName>
    <definedName name="Table2" localSheetId="1">#REF!</definedName>
    <definedName name="Table2" localSheetId="3">#REF!</definedName>
    <definedName name="Table2" localSheetId="6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10">#REF!</definedName>
    <definedName name="TableA" localSheetId="0">#REF!</definedName>
    <definedName name="TableA" localSheetId="7">#REF!</definedName>
    <definedName name="TableA" localSheetId="5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9">#REF!</definedName>
    <definedName name="TableB1" localSheetId="10">#REF!</definedName>
    <definedName name="TableB1" localSheetId="7">#REF!</definedName>
    <definedName name="TableB1" localSheetId="5">#REF!</definedName>
    <definedName name="TableB1" localSheetId="1">#REF!</definedName>
    <definedName name="TableB1" localSheetId="3">#REF!</definedName>
    <definedName name="TableB1">#REF!</definedName>
    <definedName name="TableB2" localSheetId="9">#REF!</definedName>
    <definedName name="TableB2" localSheetId="10">#REF!</definedName>
    <definedName name="TableB2" localSheetId="7">#REF!</definedName>
    <definedName name="TableB2" localSheetId="5">#REF!</definedName>
    <definedName name="TableB2" localSheetId="1">#REF!</definedName>
    <definedName name="TableB2" localSheetId="3">#REF!</definedName>
    <definedName name="TableB2">#REF!</definedName>
    <definedName name="TableB3" localSheetId="9">#REF!</definedName>
    <definedName name="TableB3" localSheetId="10">#REF!</definedName>
    <definedName name="TableB3" localSheetId="7">#REF!</definedName>
    <definedName name="TableB3" localSheetId="1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7">#REF!</definedName>
    <definedName name="TableC1" localSheetId="1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7">#REF!</definedName>
    <definedName name="TableC2" localSheetId="1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7">#REF!</definedName>
    <definedName name="TableC3" localSheetId="1">#REF!</definedName>
    <definedName name="TableC3" localSheetId="3">#REF!</definedName>
    <definedName name="TableC3" localSheetId="6">#REF!</definedName>
    <definedName name="TableC3">#REF!</definedName>
    <definedName name="TASA" localSheetId="9">#REF!</definedName>
    <definedName name="TASA" localSheetId="10">#REF!</definedName>
    <definedName name="TASA" localSheetId="7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7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[77]A!$A$1:$T$54</definedName>
    <definedName name="tblChecks">[54]ErrCheck!$A$3:$E$5</definedName>
    <definedName name="tblLinks">[54]Links!$A$4:$F$33</definedName>
    <definedName name="tc">#VALUE!</definedName>
    <definedName name="TD" localSheetId="8">#REF!</definedName>
    <definedName name="TD" localSheetId="9">#REF!</definedName>
    <definedName name="TD" localSheetId="10">#REF!</definedName>
    <definedName name="TD" localSheetId="0">#REF!</definedName>
    <definedName name="TD" localSheetId="7">#REF!</definedName>
    <definedName name="TD" localSheetId="5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7">#REF!</definedName>
    <definedName name="TD1A" localSheetId="5">#REF!</definedName>
    <definedName name="TD1A" localSheetId="1">#REF!</definedName>
    <definedName name="TD1A" localSheetId="3">#REF!</definedName>
    <definedName name="TD1A">#REF!</definedName>
    <definedName name="teetwetw" localSheetId="9" hidden="1">#REF!</definedName>
    <definedName name="teetwetw" localSheetId="10" hidden="1">#REF!</definedName>
    <definedName name="teetwetw" localSheetId="7" hidden="1">#REF!</definedName>
    <definedName name="teetwetw" localSheetId="5" hidden="1">#REF!</definedName>
    <definedName name="teetwetw" localSheetId="1" hidden="1">#REF!</definedName>
    <definedName name="teetwetw" localSheetId="3" hidden="1">#REF!</definedName>
    <definedName name="teetwetw" hidden="1">#REF!</definedName>
    <definedName name="TELAS" localSheetId="9">#REF!</definedName>
    <definedName name="TELAS" localSheetId="10">#REF!</definedName>
    <definedName name="TELAS" localSheetId="7">#REF!</definedName>
    <definedName name="TELAS" localSheetId="1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7">#REF!</definedName>
    <definedName name="Template_Table" localSheetId="1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7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7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10" hidden="1">'[50]Fax a enviar'!#REF!</definedName>
    <definedName name="tetetwe" localSheetId="6" hidden="1">'[50]Fax a enviar'!#REF!</definedName>
    <definedName name="tetetwe" hidden="1">'[50]Fax a enviar'!#REF!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0">#REF!</definedName>
    <definedName name="textToday" localSheetId="7">#REF!</definedName>
    <definedName name="textToday" localSheetId="5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9">#REF!</definedName>
    <definedName name="TIPOCAMBIO" localSheetId="10">#REF!</definedName>
    <definedName name="TIPOCAMBIO" localSheetId="7">#REF!</definedName>
    <definedName name="TIPOCAMBIO" localSheetId="5">#REF!</definedName>
    <definedName name="TIPOCAMBIO" localSheetId="1">#REF!</definedName>
    <definedName name="TIPOCAMBIO" localSheetId="3">#REF!</definedName>
    <definedName name="TIPOCAMBIO">#REF!</definedName>
    <definedName name="TITLES" localSheetId="9">#REF!</definedName>
    <definedName name="TITLES" localSheetId="10">#REF!</definedName>
    <definedName name="TITLES" localSheetId="7">#REF!</definedName>
    <definedName name="TITLES" localSheetId="5">#REF!</definedName>
    <definedName name="TITLES" localSheetId="1">#REF!</definedName>
    <definedName name="TITLES" localSheetId="3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7">#REF!</definedName>
    <definedName name="TítuloDeColumna1" localSheetId="1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7">#REF!</definedName>
    <definedName name="TítuloDeColumna2" localSheetId="1">#REF!</definedName>
    <definedName name="TítuloDeColumna2" localSheetId="3">#REF!</definedName>
    <definedName name="TítuloDeColumna2" localSheetId="6">#REF!</definedName>
    <definedName name="TítuloDeColumna2">#REF!</definedName>
    <definedName name="_xlnm.Print_Titles" localSheetId="9">#REF!</definedName>
    <definedName name="_xlnm.Print_Titles" localSheetId="10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0" hidden="1">{"Riqfin97",#N/A,FALSE,"Tran";"Riqfinpro",#N/A,FALSE,"Tran"}</definedName>
    <definedName name="tj" localSheetId="7" hidden="1">{"Riqfin97",#N/A,FALSE,"Tran";"Riqfinpro",#N/A,FALSE,"Tran"}</definedName>
    <definedName name="tj" localSheetId="5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8">#REF!</definedName>
    <definedName name="TM" localSheetId="9">#REF!</definedName>
    <definedName name="TM" localSheetId="10">#REF!</definedName>
    <definedName name="TM" localSheetId="0">#REF!</definedName>
    <definedName name="TM" localSheetId="7">#REF!</definedName>
    <definedName name="TM" localSheetId="5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9">#REF!</definedName>
    <definedName name="TM_D" localSheetId="10">#REF!</definedName>
    <definedName name="TM_D" localSheetId="7">#REF!</definedName>
    <definedName name="TM_D" localSheetId="5">#REF!</definedName>
    <definedName name="TM_D" localSheetId="1">#REF!</definedName>
    <definedName name="TM_D" localSheetId="3">#REF!</definedName>
    <definedName name="TM_D">#REF!</definedName>
    <definedName name="TM_DPCH" localSheetId="9">#REF!</definedName>
    <definedName name="TM_DPCH" localSheetId="10">#REF!</definedName>
    <definedName name="TM_DPCH" localSheetId="7">#REF!</definedName>
    <definedName name="TM_DPCH" localSheetId="5">#REF!</definedName>
    <definedName name="TM_DPCH" localSheetId="1">#REF!</definedName>
    <definedName name="TM_DPCH" localSheetId="3">#REF!</definedName>
    <definedName name="TM_DPCH">#REF!</definedName>
    <definedName name="TM_R" localSheetId="9">#REF!</definedName>
    <definedName name="TM_R" localSheetId="10">#REF!</definedName>
    <definedName name="TM_R" localSheetId="7">#REF!</definedName>
    <definedName name="TM_R" localSheetId="1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7">#REF!</definedName>
    <definedName name="TM_RPCH" localSheetId="1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7">#REF!</definedName>
    <definedName name="TMG" localSheetId="1">#REF!</definedName>
    <definedName name="TMG" localSheetId="3">#REF!</definedName>
    <definedName name="TMG" localSheetId="6">#REF!</definedName>
    <definedName name="TMG">#REF!</definedName>
    <definedName name="TMG_D">[41]Q5!$E$23:$AH$23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0">#REF!</definedName>
    <definedName name="TMG_DPCH" localSheetId="7">#REF!</definedName>
    <definedName name="TMG_DPCH" localSheetId="5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9">#REF!</definedName>
    <definedName name="TMG_R" localSheetId="10">#REF!</definedName>
    <definedName name="TMG_R" localSheetId="7">#REF!</definedName>
    <definedName name="TMG_R" localSheetId="5">#REF!</definedName>
    <definedName name="TMG_R" localSheetId="1">#REF!</definedName>
    <definedName name="TMG_R" localSheetId="3">#REF!</definedName>
    <definedName name="TMG_R">#REF!</definedName>
    <definedName name="TMG_RPCH" localSheetId="9">#REF!</definedName>
    <definedName name="TMG_RPCH" localSheetId="10">#REF!</definedName>
    <definedName name="TMG_RPCH" localSheetId="7">#REF!</definedName>
    <definedName name="TMG_RPCH" localSheetId="5">#REF!</definedName>
    <definedName name="TMG_RPCH" localSheetId="1">#REF!</definedName>
    <definedName name="TMG_RPCH" localSheetId="3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0">#REF!</definedName>
    <definedName name="TMGO_D" localSheetId="7">#REF!</definedName>
    <definedName name="TMGO_D" localSheetId="5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7">#REF!</definedName>
    <definedName name="TMGO_DPCH" localSheetId="5">#REF!</definedName>
    <definedName name="TMGO_DPCH" localSheetId="1">#REF!</definedName>
    <definedName name="TMGO_DPCH" localSheetId="3">#REF!</definedName>
    <definedName name="TMGO_DPCH">#REF!</definedName>
    <definedName name="TMGO_R" localSheetId="9">#REF!</definedName>
    <definedName name="TMGO_R" localSheetId="10">#REF!</definedName>
    <definedName name="TMGO_R" localSheetId="7">#REF!</definedName>
    <definedName name="TMGO_R" localSheetId="5">#REF!</definedName>
    <definedName name="TMGO_R" localSheetId="1">#REF!</definedName>
    <definedName name="TMGO_R" localSheetId="3">#REF!</definedName>
    <definedName name="TMGO_R">#REF!</definedName>
    <definedName name="TMGO_RPCH" localSheetId="9">#REF!</definedName>
    <definedName name="TMGO_RPCH" localSheetId="10">#REF!</definedName>
    <definedName name="TMGO_RPCH" localSheetId="7">#REF!</definedName>
    <definedName name="TMGO_RPCH" localSheetId="1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7">#REF!</definedName>
    <definedName name="TMGXO" localSheetId="1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7">#REF!</definedName>
    <definedName name="TMGXO_D" localSheetId="1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7">#REF!</definedName>
    <definedName name="TMGXO_DPCH" localSheetId="1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7">#REF!</definedName>
    <definedName name="TMGXO_R" localSheetId="1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7">#REF!</definedName>
    <definedName name="TMGXO_RPCH" localSheetId="1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7">#REF!</definedName>
    <definedName name="TMS" localSheetId="1">#REF!</definedName>
    <definedName name="TMS" localSheetId="3">#REF!</definedName>
    <definedName name="TMS" localSheetId="6">#REF!</definedName>
    <definedName name="TMS">#REF!</definedName>
    <definedName name="TOC" localSheetId="9">#REF!</definedName>
    <definedName name="TOC" localSheetId="10">#REF!</definedName>
    <definedName name="TOC" localSheetId="7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[78]BCC!$A$1:$N$821,[78]BCC!$A$822:$N$1624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0">#REF!</definedName>
    <definedName name="TOT00" localSheetId="7">#REF!</definedName>
    <definedName name="TOT00" localSheetId="5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9">#REF!</definedName>
    <definedName name="TOTAL" localSheetId="10">#REF!</definedName>
    <definedName name="TOTAL" localSheetId="7">#REF!</definedName>
    <definedName name="TOTAL" localSheetId="5">#REF!</definedName>
    <definedName name="TOTAL" localSheetId="1">#REF!</definedName>
    <definedName name="TOTAL" localSheetId="3">#REF!</definedName>
    <definedName name="TOTAL">#REF!</definedName>
    <definedName name="Trade" localSheetId="9">#REF!</definedName>
    <definedName name="Trade" localSheetId="10">#REF!</definedName>
    <definedName name="Trade" localSheetId="7">#REF!</definedName>
    <definedName name="Trade" localSheetId="5">#REF!</definedName>
    <definedName name="Trade" localSheetId="1">#REF!</definedName>
    <definedName name="Trade" localSheetId="3">#REF!</definedName>
    <definedName name="Trade">#REF!</definedName>
    <definedName name="TRADE3" localSheetId="10">[14]Trade!#REF!</definedName>
    <definedName name="TRADE3" localSheetId="7">[14]Trade!#REF!</definedName>
    <definedName name="TRADE3" localSheetId="5">[14]Trade!#REF!</definedName>
    <definedName name="TRADE3" localSheetId="3">[14]Trade!#REF!</definedName>
    <definedName name="TRADE3">[14]Trade!#REF!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0">OFFSET(TransList,0,0,COUNTA(TransList),1)</definedName>
    <definedName name="TransChoice" localSheetId="7">OFFSET(TransList,0,0,COUNTA(TransList),1)</definedName>
    <definedName name="TransChoice" localSheetId="5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ert" localSheetId="8" hidden="1">'[50]Fax a enviar'!#REF!</definedName>
    <definedName name="trert" localSheetId="9" hidden="1">'[50]Fax a enviar'!#REF!</definedName>
    <definedName name="trert" localSheetId="10" hidden="1">'[50]Fax a enviar'!#REF!</definedName>
    <definedName name="trert" localSheetId="0" hidden="1">'[50]Fax a enviar'!#REF!</definedName>
    <definedName name="trert" localSheetId="7" hidden="1">'[50]Fax a enviar'!#REF!</definedName>
    <definedName name="trert" localSheetId="5" hidden="1">'[50]Fax a enviar'!#REF!</definedName>
    <definedName name="trert" localSheetId="1" hidden="1">'[50]Fax a enviar'!#REF!</definedName>
    <definedName name="trert" localSheetId="3" hidden="1">'[50]Fax a enviar'!#REF!</definedName>
    <definedName name="trert" localSheetId="6" hidden="1">'[50]Fax a enviar'!#REF!</definedName>
    <definedName name="trert" hidden="1">'[50]Fax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0">#REF!</definedName>
    <definedName name="TRIGO" localSheetId="7">#REF!</definedName>
    <definedName name="TRIGO" localSheetId="5">#REF!</definedName>
    <definedName name="TRIGO" localSheetId="1">#REF!</definedName>
    <definedName name="TRIGO" localSheetId="3">#REF!</definedName>
    <definedName name="TRIGO">#REF!</definedName>
    <definedName name="Trim">[65]Codigos!$A$5:$E$11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0" hidden="1">#REF!</definedName>
    <definedName name="trrtr" localSheetId="7" hidden="1">#REF!</definedName>
    <definedName name="trrtr" localSheetId="5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'[50]Fax a enviar'!#REF!</definedName>
    <definedName name="trtert" localSheetId="9" hidden="1">'[50]Fax a enviar'!#REF!</definedName>
    <definedName name="trtert" localSheetId="10" hidden="1">'[50]Fax a enviar'!#REF!</definedName>
    <definedName name="trtert" localSheetId="0" hidden="1">'[50]Fax a enviar'!#REF!</definedName>
    <definedName name="trtert" localSheetId="7" hidden="1">'[50]Fax a enviar'!#REF!</definedName>
    <definedName name="trtert" localSheetId="5" hidden="1">'[50]Fax a enviar'!#REF!</definedName>
    <definedName name="trtert" localSheetId="1" hidden="1">'[50]Fax a enviar'!#REF!</definedName>
    <definedName name="trtert" localSheetId="3" hidden="1">'[50]Fax a enviar'!#REF!</definedName>
    <definedName name="trtert" localSheetId="6" hidden="1">'[50]Fax a enviar'!#REF!</definedName>
    <definedName name="trtert" hidden="1">'[50]Fax a enviar'!#REF!</definedName>
    <definedName name="trtr" localSheetId="8" hidden="1">'[50]Fax a enviar'!#REF!</definedName>
    <definedName name="trtr" localSheetId="10" hidden="1">'[50]Fax a enviar'!#REF!</definedName>
    <definedName name="trtr" localSheetId="0" hidden="1">'[50]Fax a enviar'!#REF!</definedName>
    <definedName name="trtr" localSheetId="7" hidden="1">'[50]Fax a enviar'!#REF!</definedName>
    <definedName name="trtr" localSheetId="5" hidden="1">'[50]Fax a enviar'!#REF!</definedName>
    <definedName name="trtr" localSheetId="1" hidden="1">'[50]Fax a enviar'!#REF!</definedName>
    <definedName name="trtr" localSheetId="3" hidden="1">'[50]Fax a enviar'!#REF!</definedName>
    <definedName name="trtr" localSheetId="6" hidden="1">'[50]Fax a enviar'!#REF!</definedName>
    <definedName name="trtr" hidden="1">'[50]Fax a enviar'!#REF!</definedName>
    <definedName name="tt" localSheetId="8">#REF!</definedName>
    <definedName name="tt" localSheetId="9">#REF!</definedName>
    <definedName name="tt" localSheetId="10">#REF!</definedName>
    <definedName name="tt" localSheetId="0">#REF!</definedName>
    <definedName name="tt" localSheetId="7">#REF!</definedName>
    <definedName name="tt" localSheetId="5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9">#REF!</definedName>
    <definedName name="tta" localSheetId="10">#REF!</definedName>
    <definedName name="tta" localSheetId="7">#REF!</definedName>
    <definedName name="tta" localSheetId="5">#REF!</definedName>
    <definedName name="tta" localSheetId="1">#REF!</definedName>
    <definedName name="tta" localSheetId="3">#REF!</definedName>
    <definedName name="tta">#REF!</definedName>
    <definedName name="ttaa" localSheetId="9">#REF!</definedName>
    <definedName name="ttaa" localSheetId="10">#REF!</definedName>
    <definedName name="ttaa" localSheetId="7">#REF!</definedName>
    <definedName name="ttaa" localSheetId="5">#REF!</definedName>
    <definedName name="ttaa" localSheetId="1">#REF!</definedName>
    <definedName name="ttaa" localSheetId="3">#REF!</definedName>
    <definedName name="ttaa">#REF!</definedName>
    <definedName name="ttetet" localSheetId="10" hidden="1">'[50]Fax a enviar'!#REF!</definedName>
    <definedName name="ttetet" localSheetId="7" hidden="1">'[50]Fax a enviar'!#REF!</definedName>
    <definedName name="ttetet" localSheetId="5" hidden="1">'[50]Fax a enviar'!#REF!</definedName>
    <definedName name="ttetet" localSheetId="3" hidden="1">'[50]Fax a enviar'!#REF!</definedName>
    <definedName name="ttetet" hidden="1">'[50]Fax a enviar'!#REF!</definedName>
    <definedName name="ttt" localSheetId="10" hidden="1">'[47]Fax a enviar'!#REF!</definedName>
    <definedName name="ttt" localSheetId="7" hidden="1">'[47]Fax a enviar'!#REF!</definedName>
    <definedName name="ttt" localSheetId="5" hidden="1">'[47]Fax a enviar'!#REF!</definedName>
    <definedName name="ttt" localSheetId="3" hidden="1">'[47]Fax a enviar'!#REF!</definedName>
    <definedName name="ttt" hidden="1">'[47]Fax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0" hidden="1">{"Tab1",#N/A,FALSE,"P";"Tab2",#N/A,FALSE,"P"}</definedName>
    <definedName name="tttt" localSheetId="7" hidden="1">{"Tab1",#N/A,FALSE,"P";"Tab2",#N/A,FALSE,"P"}</definedName>
    <definedName name="tttt" localSheetId="5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[64]M!#REF!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0" hidden="1">#REF!</definedName>
    <definedName name="twetwee" localSheetId="7" hidden="1">#REF!</definedName>
    <definedName name="twetwee" localSheetId="5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9">#REF!</definedName>
    <definedName name="TX" localSheetId="10">#REF!</definedName>
    <definedName name="TX" localSheetId="7">#REF!</definedName>
    <definedName name="TX" localSheetId="5">#REF!</definedName>
    <definedName name="TX" localSheetId="1">#REF!</definedName>
    <definedName name="TX" localSheetId="3">#REF!</definedName>
    <definedName name="TX">#REF!</definedName>
    <definedName name="TX_D" localSheetId="9">#REF!</definedName>
    <definedName name="TX_D" localSheetId="10">#REF!</definedName>
    <definedName name="TX_D" localSheetId="7">#REF!</definedName>
    <definedName name="TX_D" localSheetId="5">#REF!</definedName>
    <definedName name="TX_D" localSheetId="1">#REF!</definedName>
    <definedName name="TX_D" localSheetId="3">#REF!</definedName>
    <definedName name="TX_D">#REF!</definedName>
    <definedName name="TX_DPCH" localSheetId="9">#REF!</definedName>
    <definedName name="TX_DPCH" localSheetId="10">#REF!</definedName>
    <definedName name="TX_DPCH" localSheetId="7">#REF!</definedName>
    <definedName name="TX_DPCH" localSheetId="1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7">#REF!</definedName>
    <definedName name="TX_R" localSheetId="1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7">#REF!</definedName>
    <definedName name="TX_RPCH" localSheetId="1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7">#REF!</definedName>
    <definedName name="TXG" localSheetId="1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0">#REF!</definedName>
    <definedName name="TXG_DPCH" localSheetId="7">#REF!</definedName>
    <definedName name="TXG_DPCH" localSheetId="5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7">#REF!</definedName>
    <definedName name="TXG_R" localSheetId="5">#REF!</definedName>
    <definedName name="TXG_R" localSheetId="1">#REF!</definedName>
    <definedName name="TXG_R" localSheetId="3">#REF!</definedName>
    <definedName name="TXG_R">#REF!</definedName>
    <definedName name="TXG_RPCH" localSheetId="9">#REF!</definedName>
    <definedName name="TXG_RPCH" localSheetId="10">#REF!</definedName>
    <definedName name="TXG_RPCH" localSheetId="7">#REF!</definedName>
    <definedName name="TXG_RPCH" localSheetId="5">#REF!</definedName>
    <definedName name="TXG_RPCH" localSheetId="1">#REF!</definedName>
    <definedName name="TXG_RPCH" localSheetId="3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0">#REF!</definedName>
    <definedName name="TXGO_D" localSheetId="7">#REF!</definedName>
    <definedName name="TXGO_D" localSheetId="5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7">#REF!</definedName>
    <definedName name="TXGO_DPCH" localSheetId="5">#REF!</definedName>
    <definedName name="TXGO_DPCH" localSheetId="1">#REF!</definedName>
    <definedName name="TXGO_DPCH" localSheetId="3">#REF!</definedName>
    <definedName name="TXGO_DPCH">#REF!</definedName>
    <definedName name="TXGO_R" localSheetId="9">#REF!</definedName>
    <definedName name="TXGO_R" localSheetId="10">#REF!</definedName>
    <definedName name="TXGO_R" localSheetId="7">#REF!</definedName>
    <definedName name="TXGO_R" localSheetId="5">#REF!</definedName>
    <definedName name="TXGO_R" localSheetId="1">#REF!</definedName>
    <definedName name="TXGO_R" localSheetId="3">#REF!</definedName>
    <definedName name="TXGO_R">#REF!</definedName>
    <definedName name="TXGO_RPCH" localSheetId="9">#REF!</definedName>
    <definedName name="TXGO_RPCH" localSheetId="10">#REF!</definedName>
    <definedName name="TXGO_RPCH" localSheetId="7">#REF!</definedName>
    <definedName name="TXGO_RPCH" localSheetId="1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7">#REF!</definedName>
    <definedName name="TXGXO" localSheetId="1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7">#REF!</definedName>
    <definedName name="TXGXO_D" localSheetId="1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7">#REF!</definedName>
    <definedName name="TXGXO_DPCH" localSheetId="1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7">#REF!</definedName>
    <definedName name="TXGXO_R" localSheetId="1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7">#REF!</definedName>
    <definedName name="TXGXO_RPCH" localSheetId="1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7">#REF!</definedName>
    <definedName name="TXS" localSheetId="1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0" hidden="1">{"Riqfin97",#N/A,FALSE,"Tran";"Riqfinpro",#N/A,FALSE,"Tran"}</definedName>
    <definedName name="ty" localSheetId="7" hidden="1">{"Riqfin97",#N/A,FALSE,"Tran";"Riqfinpro",#N/A,FALSE,"Tran"}</definedName>
    <definedName name="ty" localSheetId="5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0">#REF!</definedName>
    <definedName name="UAED" localSheetId="7">#REF!</definedName>
    <definedName name="UAED" localSheetId="5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7">#REF!</definedName>
    <definedName name="UAED1" localSheetId="5">#REF!</definedName>
    <definedName name="UAED1" localSheetId="1">#REF!</definedName>
    <definedName name="UAED1" localSheetId="3">#REF!</definedName>
    <definedName name="UAED1">#REF!</definedName>
    <definedName name="UC" localSheetId="9">#REF!</definedName>
    <definedName name="UC" localSheetId="10">#REF!</definedName>
    <definedName name="UC" localSheetId="7">#REF!</definedName>
    <definedName name="UC" localSheetId="5">#REF!</definedName>
    <definedName name="UC" localSheetId="1">#REF!</definedName>
    <definedName name="UC" localSheetId="3">#REF!</definedName>
    <definedName name="UC">#REF!</definedName>
    <definedName name="UC1A" localSheetId="9">#REF!</definedName>
    <definedName name="UC1A" localSheetId="10">#REF!</definedName>
    <definedName name="UC1A" localSheetId="7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0">#REF!</definedName>
    <definedName name="unemp_96Q3" localSheetId="7">#REF!</definedName>
    <definedName name="unemp_96Q3" localSheetId="5">#REF!</definedName>
    <definedName name="unemp_96Q3" localSheetId="1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0">#REF!</definedName>
    <definedName name="unemp_96Q4" localSheetId="7">#REF!</definedName>
    <definedName name="unemp_96Q4" localSheetId="5">#REF!</definedName>
    <definedName name="unemp_96Q4" localSheetId="1">#REF!</definedName>
    <definedName name="unemp_96Q4" localSheetId="3">#REF!</definedName>
    <definedName name="unemp_96Q4">#REF!</definedName>
    <definedName name="unemp_97Q1" localSheetId="9">#REF!</definedName>
    <definedName name="unemp_97Q1" localSheetId="10">#REF!</definedName>
    <definedName name="unemp_97Q1" localSheetId="7">#REF!</definedName>
    <definedName name="unemp_97Q1" localSheetId="5">#REF!</definedName>
    <definedName name="unemp_97Q1" localSheetId="1">#REF!</definedName>
    <definedName name="unemp_97Q1" localSheetId="3">#REF!</definedName>
    <definedName name="unemp_97Q1">#REF!</definedName>
    <definedName name="unemp_97Q2" localSheetId="9">#REF!</definedName>
    <definedName name="unemp_97Q2" localSheetId="10">#REF!</definedName>
    <definedName name="unemp_97Q2" localSheetId="7">#REF!</definedName>
    <definedName name="unemp_97Q2" localSheetId="1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7">#REF!</definedName>
    <definedName name="unemp_nat" localSheetId="1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7">#REF!</definedName>
    <definedName name="unemp_urbrural" localSheetId="1">#REF!</definedName>
    <definedName name="unemp_urbrural" localSheetId="3">#REF!</definedName>
    <definedName name="unemp_urbrural" localSheetId="6">#REF!</definedName>
    <definedName name="unemp_urbrural">#REF!</definedName>
    <definedName name="UnitsLabel" localSheetId="9">#REF!</definedName>
    <definedName name="UnitsLabel" localSheetId="10">#REF!</definedName>
    <definedName name="UnitsLabel" localSheetId="7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S_1" localSheetId="9">OFFSET(#REF!,0,0,COUNT(#REF!),1)</definedName>
    <definedName name="US_1" localSheetId="10">OFFSET(#REF!,0,0,COUNT(#REF!),1)</definedName>
    <definedName name="US_1" localSheetId="7">OFFSET(#REF!,0,0,COUNT(#REF!),1)</definedName>
    <definedName name="US_1" localSheetId="5">OFFSET(#REF!,0,0,COUNT(#REF!),1)</definedName>
    <definedName name="US_1" localSheetId="1">OFFSET(#REF!,0,0,COUNT(#REF!),1)</definedName>
    <definedName name="US_1" localSheetId="3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7">OFFSET(#REF!,0,0,COUNT(#REF!),1)</definedName>
    <definedName name="US_2" localSheetId="1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7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0">#REF!</definedName>
    <definedName name="USCRUDE87" localSheetId="7">#REF!</definedName>
    <definedName name="USCRUDE87" localSheetId="5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7">#REF!</definedName>
    <definedName name="USCRUDE88" localSheetId="5">#REF!</definedName>
    <definedName name="USCRUDE88" localSheetId="1">#REF!</definedName>
    <definedName name="USCRUDE88" localSheetId="3">#REF!</definedName>
    <definedName name="USCRUDE88">#REF!</definedName>
    <definedName name="USDIST87" localSheetId="9">#REF!</definedName>
    <definedName name="USDIST87" localSheetId="10">#REF!</definedName>
    <definedName name="USDIST87" localSheetId="7">#REF!</definedName>
    <definedName name="USDIST87" localSheetId="5">#REF!</definedName>
    <definedName name="USDIST87" localSheetId="1">#REF!</definedName>
    <definedName name="USDIST87" localSheetId="3">#REF!</definedName>
    <definedName name="USDIST87">#REF!</definedName>
    <definedName name="USDIST88" localSheetId="9">#REF!</definedName>
    <definedName name="USDIST88" localSheetId="10">#REF!</definedName>
    <definedName name="USDIST88" localSheetId="7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7">#REF!</definedName>
    <definedName name="USDSR" localSheetId="1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7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7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7">OFFSET(#REF!,0,0,COUNT(#REF!),1)</definedName>
    <definedName name="USmin" localSheetId="5">OFFSET(#REF!,0,0,COUNT(#REF!),1)</definedName>
    <definedName name="USmin" localSheetId="1">OFFSET(#REF!,0,0,COUNT(#REF!),1)</definedName>
    <definedName name="USmin" localSheetId="3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0">#REF!</definedName>
    <definedName name="USPROD87" localSheetId="7">#REF!</definedName>
    <definedName name="USPROD87" localSheetId="5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7">#REF!</definedName>
    <definedName name="USPROD88" localSheetId="5">#REF!</definedName>
    <definedName name="USPROD88" localSheetId="1">#REF!</definedName>
    <definedName name="USPROD88" localSheetId="3">#REF!</definedName>
    <definedName name="USPROD88">#REF!</definedName>
    <definedName name="USRFO87" localSheetId="9">#REF!</definedName>
    <definedName name="USRFO87" localSheetId="10">#REF!</definedName>
    <definedName name="USRFO87" localSheetId="7">#REF!</definedName>
    <definedName name="USRFO87" localSheetId="5">#REF!</definedName>
    <definedName name="USRFO87" localSheetId="1">#REF!</definedName>
    <definedName name="USRFO87" localSheetId="3">#REF!</definedName>
    <definedName name="USRFO87">#REF!</definedName>
    <definedName name="USRFO88" localSheetId="9">#REF!</definedName>
    <definedName name="USRFO88" localSheetId="10">#REF!</definedName>
    <definedName name="USRFO88" localSheetId="7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7">OFFSET(#REF!,0,0,COUNT(#REF!),1)</definedName>
    <definedName name="USrng" localSheetId="5">OFFSET(#REF!,0,0,COUNT(#REF!),1)</definedName>
    <definedName name="USrng" localSheetId="1">OFFSET(#REF!,0,0,COUNT(#REF!),1)</definedName>
    <definedName name="USrng" localSheetId="3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0">#REF!</definedName>
    <definedName name="USSR" localSheetId="7">#REF!</definedName>
    <definedName name="USSR" localSheetId="5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7">#REF!</definedName>
    <definedName name="USTOT87" localSheetId="5">#REF!</definedName>
    <definedName name="USTOT87" localSheetId="1">#REF!</definedName>
    <definedName name="USTOT87" localSheetId="3">#REF!</definedName>
    <definedName name="USTOT87">#REF!</definedName>
    <definedName name="USTOT88" localSheetId="9">#REF!</definedName>
    <definedName name="USTOT88" localSheetId="10">#REF!</definedName>
    <definedName name="USTOT88" localSheetId="7">#REF!</definedName>
    <definedName name="USTOT88" localSheetId="5">#REF!</definedName>
    <definedName name="USTOT88" localSheetId="1">#REF!</definedName>
    <definedName name="USTOT88" localSheetId="3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0" hidden="1">{"Riqfin97",#N/A,FALSE,"Tran";"Riqfinpro",#N/A,FALSE,"Tran"}</definedName>
    <definedName name="uu" localSheetId="7" hidden="1">{"Riqfin97",#N/A,FALSE,"Tran";"Riqfinpro",#N/A,FALSE,"Tran"}</definedName>
    <definedName name="uu" localSheetId="5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0" hidden="1">{"Riqfin97",#N/A,FALSE,"Tran";"Riqfinpro",#N/A,FALSE,"Tran"}</definedName>
    <definedName name="uuu" localSheetId="7" hidden="1">{"Riqfin97",#N/A,FALSE,"Tran";"Riqfinpro",#N/A,FALSE,"Tran"}</definedName>
    <definedName name="uuu" localSheetId="5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0" hidden="1">{"Riqfin97",#N/A,FALSE,"Tran";"Riqfinpro",#N/A,FALSE,"Tran"}</definedName>
    <definedName name="uuuuuu" localSheetId="7" hidden="1">{"Riqfin97",#N/A,FALSE,"Tran";"Riqfinpro",#N/A,FALSE,"Tran"}</definedName>
    <definedName name="uuuuuu" localSheetId="5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0">#REF!</definedName>
    <definedName name="VALID_FORMATS" localSheetId="7">#REF!</definedName>
    <definedName name="VALID_FORMATS" localSheetId="5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7">#REF!</definedName>
    <definedName name="VenceHoy" localSheetId="5">#REF!</definedName>
    <definedName name="VenceHoy" localSheetId="1">#REF!</definedName>
    <definedName name="VenceHoy" localSheetId="3">#REF!</definedName>
    <definedName name="VenceHoy">#REF!</definedName>
    <definedName name="VENEZU" localSheetId="9">#REF!</definedName>
    <definedName name="VENEZU" localSheetId="10">#REF!</definedName>
    <definedName name="VENEZU" localSheetId="7">#REF!</definedName>
    <definedName name="VENEZU" localSheetId="5">#REF!</definedName>
    <definedName name="VENEZU" localSheetId="1">#REF!</definedName>
    <definedName name="VENEZU" localSheetId="3">#REF!</definedName>
    <definedName name="VENEZU">#REF!</definedName>
    <definedName name="VIAAEREA" localSheetId="9">#REF!</definedName>
    <definedName name="VIAAEREA" localSheetId="10">#REF!</definedName>
    <definedName name="VIAAEREA" localSheetId="7">#REF!</definedName>
    <definedName name="VIAAEREA" localSheetId="1">#REF!</definedName>
    <definedName name="VIAAEREA" localSheetId="3">#REF!</definedName>
    <definedName name="VIAAEREA" localSheetId="6">#REF!</definedName>
    <definedName name="VIAAEREA">#REF!</definedName>
    <definedName name="VTITLES" localSheetId="9">#REF!</definedName>
    <definedName name="VTITLES" localSheetId="10">#REF!</definedName>
    <definedName name="VTITLES" localSheetId="7">#REF!</definedName>
    <definedName name="VTITLES" localSheetId="1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0" hidden="1">{"Tab1",#N/A,FALSE,"P";"Tab2",#N/A,FALSE,"P"}</definedName>
    <definedName name="vv" localSheetId="7" hidden="1">{"Tab1",#N/A,FALSE,"P";"Tab2",#N/A,FALSE,"P"}</definedName>
    <definedName name="vv" localSheetId="5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0" hidden="1">{"Tab1",#N/A,FALSE,"P";"Tab2",#N/A,FALSE,"P"}</definedName>
    <definedName name="vvv" localSheetId="7" hidden="1">{"Tab1",#N/A,FALSE,"P";"Tab2",#N/A,FALSE,"P"}</definedName>
    <definedName name="vvv" localSheetId="5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0" hidden="1">{"Minpmon",#N/A,FALSE,"Monthinput"}</definedName>
    <definedName name="vvvv" localSheetId="7" hidden="1">{"Minpmon",#N/A,FALSE,"Monthinput"}</definedName>
    <definedName name="vvvv" localSheetId="5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0" hidden="1">{"Riqfin97",#N/A,FALSE,"Tran";"Riqfinpro",#N/A,FALSE,"Tran"}</definedName>
    <definedName name="vvvvvvvvvvvv" localSheetId="7" hidden="1">{"Riqfin97",#N/A,FALSE,"Tran";"Riqfinpro",#N/A,FALSE,"Tran"}</definedName>
    <definedName name="vvvvvvvvvvvv" localSheetId="5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0" hidden="1">{"Tab1",#N/A,FALSE,"P";"Tab2",#N/A,FALSE,"P"}</definedName>
    <definedName name="vvvvvvvvvvvvv" localSheetId="7" hidden="1">{"Tab1",#N/A,FALSE,"P";"Tab2",#N/A,FALSE,"P"}</definedName>
    <definedName name="vvvvvvvvvvvvv" localSheetId="5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0" hidden="1">{"Minpmon",#N/A,FALSE,"Monthinput"}</definedName>
    <definedName name="w" localSheetId="7" hidden="1">{"Minpmon",#N/A,FALSE,"Monthinput"}</definedName>
    <definedName name="w" localSheetId="5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0">#REF!</definedName>
    <definedName name="wage_govt_sector" localSheetId="7">#REF!</definedName>
    <definedName name="wage_govt_sector" localSheetId="5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0">#REF!</definedName>
    <definedName name="WAPR" localSheetId="7">#REF!</definedName>
    <definedName name="WAPR" localSheetId="5">#REF!</definedName>
    <definedName name="WAPR" localSheetId="1">#REF!</definedName>
    <definedName name="WAPR" localSheetId="3">#REF!</definedName>
    <definedName name="WAPR">#REF!</definedName>
    <definedName name="Weekly_Depreciation">'[37]Inter-Bank'!$I$5</definedName>
    <definedName name="Weighted_Average_Inter_Bank_Exchange_Rate">'[37]Inter-Bank'!$C$5</definedName>
    <definedName name="WEO" localSheetId="8">#REF!</definedName>
    <definedName name="WEO" localSheetId="9">#REF!</definedName>
    <definedName name="WEO" localSheetId="10">#REF!</definedName>
    <definedName name="WEO" localSheetId="0">#REF!</definedName>
    <definedName name="WEO" localSheetId="7">#REF!</definedName>
    <definedName name="WEO" localSheetId="5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0" hidden="1">{"Riqfin97",#N/A,FALSE,"Tran";"Riqfinpro",#N/A,FALSE,"Tran"}</definedName>
    <definedName name="wer" localSheetId="7" hidden="1">{"Riqfin97",#N/A,FALSE,"Tran";"Riqfinpro",#N/A,FALSE,"Tran"}</definedName>
    <definedName name="wer" localSheetId="5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'[71]SPNF Acuerdo Incl. Int.'!will</definedName>
    <definedName name="will" localSheetId="10">'[71]SPNF Acuerdo Incl. Int.'!will</definedName>
    <definedName name="will" localSheetId="0">'[71]SPNF Acuerdo Incl. Int.'!will</definedName>
    <definedName name="will" localSheetId="7">'[71]SPNF Acuerdo Incl. Int.'!will</definedName>
    <definedName name="will" localSheetId="5">'[71]SPNF Acuerdo Incl. Int.'!will</definedName>
    <definedName name="will" localSheetId="1">'[71]SPNF Acuerdo Incl. Int.'!will</definedName>
    <definedName name="will">'[71]SPNF Acuerdo Incl. Int.'!will</definedName>
    <definedName name="WPCP33_D" localSheetId="8">#REF!</definedName>
    <definedName name="WPCP33_D" localSheetId="9">#REF!</definedName>
    <definedName name="WPCP33_D" localSheetId="10">#REF!</definedName>
    <definedName name="WPCP33_D" localSheetId="0">#REF!</definedName>
    <definedName name="WPCP33_D" localSheetId="7">#REF!</definedName>
    <definedName name="WPCP33_D" localSheetId="5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9">#REF!</definedName>
    <definedName name="WPCP33pch" localSheetId="10">#REF!</definedName>
    <definedName name="WPCP33pch" localSheetId="7">#REF!</definedName>
    <definedName name="WPCP33pch" localSheetId="5">#REF!</definedName>
    <definedName name="WPCP33pch" localSheetId="1">#REF!</definedName>
    <definedName name="WPCP33pch" localSheetId="3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0" hidden="1">{"Main Economic Indicators",#N/A,FALSE,"C"}</definedName>
    <definedName name="wrn" localSheetId="7" hidden="1">{"Main Economic Indicators",#N/A,FALSE,"C"}</definedName>
    <definedName name="wrn" localSheetId="5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0" hidden="1">{#N/A,#N/A,FALSE,"BANKS"}</definedName>
    <definedName name="wrn.BANKS." localSheetId="7" hidden="1">{#N/A,#N/A,FALSE,"BANKS"}</definedName>
    <definedName name="wrn.BANKS." localSheetId="5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0" hidden="1">{#N/A,#N/A,FALSE,"BOP"}</definedName>
    <definedName name="wrn.BOP." localSheetId="7" hidden="1">{#N/A,#N/A,FALSE,"BOP"}</definedName>
    <definedName name="wrn.BOP." localSheetId="5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0" hidden="1">{"BOP_TAB",#N/A,FALSE,"N";"MIDTERM_TAB",#N/A,FALSE,"O"}</definedName>
    <definedName name="wrn.BOP_MIDTERM." localSheetId="7" hidden="1">{"BOP_TAB",#N/A,FALSE,"N";"MIDTERM_TAB",#N/A,FALSE,"O"}</definedName>
    <definedName name="wrn.BOP_MIDTERM." localSheetId="5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0" hidden="1">{#N/A,#N/A,FALSE,"CelPIB"}</definedName>
    <definedName name="wrn.CelPIB." localSheetId="7" hidden="1">{#N/A,#N/A,FALSE,"CelPIB"}</definedName>
    <definedName name="wrn.CelPIB." localSheetId="5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0" hidden="1">{#N/A,#N/A,FALSE,"NFPS GDP"}</definedName>
    <definedName name="wrn.CGvt._.Revenue._.GDP." localSheetId="7" hidden="1">{#N/A,#N/A,FALSE,"NFPS GDP"}</definedName>
    <definedName name="wrn.CGvt._.Revenue._.GDP." localSheetId="5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0" hidden="1">{#N/A,#N/A,FALSE,"CREDIT"}</definedName>
    <definedName name="wrn.CREDIT." localSheetId="7" hidden="1">{#N/A,#N/A,FALSE,"CREDIT"}</definedName>
    <definedName name="wrn.CREDIT." localSheetId="5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0" hidden="1">{#N/A,#N/A,FALSE,"DEBTSVC"}</definedName>
    <definedName name="wrn.DEBTSVC." localSheetId="7" hidden="1">{#N/A,#N/A,FALSE,"DEBTSVC"}</definedName>
    <definedName name="wrn.DEBTSVC." localSheetId="5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0" hidden="1">{#N/A,#N/A,FALSE,"DEPO"}</definedName>
    <definedName name="wrn.DEPO." localSheetId="7" hidden="1">{#N/A,#N/A,FALSE,"DEPO"}</definedName>
    <definedName name="wrn.DEPO." localSheetId="5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0" hidden="1">{#N/A,#N/A,FALSE,"EntpsPIB"}</definedName>
    <definedName name="wrn.EntpsPIB." localSheetId="7" hidden="1">{#N/A,#N/A,FALSE,"EntpsPIB"}</definedName>
    <definedName name="wrn.EntpsPIB." localSheetId="5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0" hidden="1">{#N/A,#N/A,FALSE,"EXCISE"}</definedName>
    <definedName name="wrn.EXCISE." localSheetId="7" hidden="1">{#N/A,#N/A,FALSE,"EXCISE"}</definedName>
    <definedName name="wrn.EXCISE." localSheetId="5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0" hidden="1">{#N/A,#N/A,FALSE,"EXRATE"}</definedName>
    <definedName name="wrn.EXRATE." localSheetId="7" hidden="1">{#N/A,#N/A,FALSE,"EXRATE"}</definedName>
    <definedName name="wrn.EXRATE." localSheetId="5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0" hidden="1">{#N/A,#N/A,FALSE,"EXTDEBT"}</definedName>
    <definedName name="wrn.EXTDEBT." localSheetId="7" hidden="1">{#N/A,#N/A,FALSE,"EXTDEBT"}</definedName>
    <definedName name="wrn.EXTDEBT." localSheetId="5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0" hidden="1">{#N/A,#N/A,FALSE,"EXTRABUDGT"}</definedName>
    <definedName name="wrn.EXTRABUDGT." localSheetId="7" hidden="1">{#N/A,#N/A,FALSE,"EXTRABUDGT"}</definedName>
    <definedName name="wrn.EXTRABUDGT." localSheetId="5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0" hidden="1">{#N/A,#N/A,FALSE,"EXTRABUDGT2"}</definedName>
    <definedName name="wrn.EXTRABUDGT2." localSheetId="7" hidden="1">{#N/A,#N/A,FALSE,"EXTRABUDGT2"}</definedName>
    <definedName name="wrn.EXTRABUDGT2." localSheetId="5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0" hidden="1">{#N/A,#N/A,FALSE,"GDP_ORIGIN";#N/A,#N/A,FALSE,"EMP_POP"}</definedName>
    <definedName name="wrn.GDP." localSheetId="7" hidden="1">{#N/A,#N/A,FALSE,"GDP_ORIGIN";#N/A,#N/A,FALSE,"EMP_POP"}</definedName>
    <definedName name="wrn.GDP." localSheetId="5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0" hidden="1">{#N/A,#N/A,FALSE,"GGOVT"}</definedName>
    <definedName name="wrn.GGOVT." localSheetId="7" hidden="1">{#N/A,#N/A,FALSE,"GGOVT"}</definedName>
    <definedName name="wrn.GGOVT." localSheetId="5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0" hidden="1">{#N/A,#N/A,FALSE,"GGOVT2"}</definedName>
    <definedName name="wrn.GGOVT2." localSheetId="7" hidden="1">{#N/A,#N/A,FALSE,"GGOVT2"}</definedName>
    <definedName name="wrn.GGOVT2." localSheetId="5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0" hidden="1">{#N/A,#N/A,FALSE,"GGOVT%"}</definedName>
    <definedName name="wrn.GGOVTPC." localSheetId="7" hidden="1">{#N/A,#N/A,FALSE,"GGOVT%"}</definedName>
    <definedName name="wrn.GGOVTPC." localSheetId="5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0" hidden="1">{#N/A,#N/A,FALSE,"INCOMETX"}</definedName>
    <definedName name="wrn.INCOMETX." localSheetId="7" hidden="1">{#N/A,#N/A,FALSE,"INCOMETX"}</definedName>
    <definedName name="wrn.INCOMETX." localSheetId="5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0" hidden="1">{#N/A,#N/A,FALSE,"INTERST"}</definedName>
    <definedName name="wrn.INTERST." localSheetId="7" hidden="1">{#N/A,#N/A,FALSE,"INTERST"}</definedName>
    <definedName name="wrn.INTERST." localSheetId="5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0" hidden="1">{"MONA",#N/A,FALSE,"S"}</definedName>
    <definedName name="wrn.MONA." localSheetId="7" hidden="1">{"MONA",#N/A,FALSE,"S"}</definedName>
    <definedName name="wrn.MONA." localSheetId="5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0" hidden="1">{"Minpmon",#N/A,FALSE,"Monthinput"}</definedName>
    <definedName name="wrn.Monthsheet." localSheetId="7" hidden="1">{"Minpmon",#N/A,FALSE,"Monthinput"}</definedName>
    <definedName name="wrn.Monthsheet." localSheetId="5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0" hidden="1">{#N/A,#N/A,FALSE,"MS"}</definedName>
    <definedName name="wrn.MS." localSheetId="7" hidden="1">{#N/A,#N/A,FALSE,"MS"}</definedName>
    <definedName name="wrn.MS." localSheetId="5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0" hidden="1">{#N/A,#N/A,FALSE,"NBG"}</definedName>
    <definedName name="wrn.NBG." localSheetId="7" hidden="1">{#N/A,#N/A,FALSE,"NBG"}</definedName>
    <definedName name="wrn.NBG." localSheetId="5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0" hidden="1">{#N/A,#N/A,FALSE,"NFPS GDP"}</definedName>
    <definedName name="wrn.NFPS._.GDP." localSheetId="7" hidden="1">{#N/A,#N/A,FALSE,"NFPS GDP"}</definedName>
    <definedName name="wrn.NFPS._.GDP." localSheetId="5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0" hidden="1">{#N/A,#N/A,FALSE,"PCPI"}</definedName>
    <definedName name="wrn.PCPI." localSheetId="7" hidden="1">{#N/A,#N/A,FALSE,"PCPI"}</definedName>
    <definedName name="wrn.PCPI." localSheetId="5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0" hidden="1">{#N/A,#N/A,FALSE,"PENSION"}</definedName>
    <definedName name="wrn.PENSION." localSheetId="7" hidden="1">{#N/A,#N/A,FALSE,"PENSION"}</definedName>
    <definedName name="wrn.PENSION." localSheetId="5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0" hidden="1">{"Tab1",#N/A,FALSE,"P";"Tab2",#N/A,FALSE,"P"}</definedName>
    <definedName name="wrn.Program." localSheetId="7" hidden="1">{"Tab1",#N/A,FALSE,"P";"Tab2",#N/A,FALSE,"P"}</definedName>
    <definedName name="wrn.Program." localSheetId="5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0" hidden="1">{#N/A,#N/A,FALSE,"PRUDENT"}</definedName>
    <definedName name="wrn.PRUDENT." localSheetId="7" hidden="1">{#N/A,#N/A,FALSE,"PRUDENT"}</definedName>
    <definedName name="wrn.PRUDENT." localSheetId="5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0" hidden="1">{#N/A,#N/A,FALSE,"PUBLEXP"}</definedName>
    <definedName name="wrn.PUBLEXP." localSheetId="7" hidden="1">{#N/A,#N/A,FALSE,"PUBLEXP"}</definedName>
    <definedName name="wrn.PUBLEXP." localSheetId="5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0" hidden="1">{#N/A,#N/A,FALSE,"RestGGPIB"}</definedName>
    <definedName name="wrn.RestGGPIB." localSheetId="7" hidden="1">{#N/A,#N/A,FALSE,"RestGGPIB"}</definedName>
    <definedName name="wrn.RestGGPIB." localSheetId="5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0" hidden="1">{#N/A,#N/A,FALSE,"REVSHARE"}</definedName>
    <definedName name="wrn.REVSHARE." localSheetId="7" hidden="1">{#N/A,#N/A,FALSE,"REVSHARE"}</definedName>
    <definedName name="wrn.REVSHARE." localSheetId="5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0" hidden="1">{"Riqfin97",#N/A,FALSE,"Tran";"Riqfinpro",#N/A,FALSE,"Tran"}</definedName>
    <definedName name="wrn.Riqfin." localSheetId="7" hidden="1">{"Riqfin97",#N/A,FALSE,"Tran";"Riqfinpro",#N/A,FALSE,"Tran"}</definedName>
    <definedName name="wrn.Riqfin." localSheetId="5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0" hidden="1">{#N/A,#N/A,FALSE,"SSPIB"}</definedName>
    <definedName name="wrn.SSPIB." localSheetId="7" hidden="1">{#N/A,#N/A,FALSE,"SSPIB"}</definedName>
    <definedName name="wrn.SSPIB." localSheetId="5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0" hidden="1">{#N/A,#N/A,FALSE,"STATE"}</definedName>
    <definedName name="wrn.STATE." localSheetId="7" hidden="1">{#N/A,#N/A,FALSE,"STATE"}</definedName>
    <definedName name="wrn.STATE." localSheetId="5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0" hidden="1">{#N/A,#N/A,FALSE,"TAXARREARS"}</definedName>
    <definedName name="wrn.TAXARREARS." localSheetId="7" hidden="1">{#N/A,#N/A,FALSE,"TAXARREARS"}</definedName>
    <definedName name="wrn.TAXARREARS." localSheetId="5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0" hidden="1">{#N/A,#N/A,FALSE,"TAXPAYRS"}</definedName>
    <definedName name="wrn.TAXPAYRS." localSheetId="7" hidden="1">{#N/A,#N/A,FALSE,"TAXPAYRS"}</definedName>
    <definedName name="wrn.TAXPAYRS." localSheetId="5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0" hidden="1">{#N/A,#N/A,FALSE,"TRADE"}</definedName>
    <definedName name="wrn.TRADE." localSheetId="7" hidden="1">{#N/A,#N/A,FALSE,"TRADE"}</definedName>
    <definedName name="wrn.TRADE." localSheetId="5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0" hidden="1">{#N/A,#N/A,FALSE,"TRANPORT"}</definedName>
    <definedName name="wrn.TRANSPORT." localSheetId="7" hidden="1">{#N/A,#N/A,FALSE,"TRANPORT"}</definedName>
    <definedName name="wrn.TRANSPORT." localSheetId="5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0" hidden="1">{#N/A,#N/A,FALSE,"EMP_POP";#N/A,#N/A,FALSE,"UNEMPL"}</definedName>
    <definedName name="wrn.UNEMPL." localSheetId="7" hidden="1">{#N/A,#N/A,FALSE,"EMP_POP";#N/A,#N/A,FALSE,"UNEMPL"}</definedName>
    <definedName name="wrn.UNEMPL." localSheetId="5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0" hidden="1">{#N/A,#N/A,FALSE,"WAGES"}</definedName>
    <definedName name="wrn.WAGES." localSheetId="7" hidden="1">{#N/A,#N/A,FALSE,"WAGES"}</definedName>
    <definedName name="wrn.WAGES." localSheetId="5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0" hidden="1">{"WEO",#N/A,FALSE,"T"}</definedName>
    <definedName name="wrn.WEO." localSheetId="7" hidden="1">{"WEO",#N/A,FALSE,"T"}</definedName>
    <definedName name="wrn.WEO." localSheetId="5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0" hidden="1">#REF!</definedName>
    <definedName name="wtewt" localSheetId="7" hidden="1">#REF!</definedName>
    <definedName name="wtewt" localSheetId="5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[64]M!#REF!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0" hidden="1">{"Riqfin97",#N/A,FALSE,"Tran";"Riqfinpro",#N/A,FALSE,"Tran"}</definedName>
    <definedName name="www" localSheetId="7" hidden="1">{"Riqfin97",#N/A,FALSE,"Tran";"Riqfinpro",#N/A,FALSE,"Tran"}</definedName>
    <definedName name="www" localSheetId="5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[79]M!#REF!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0" hidden="1">{"Minpmon",#N/A,FALSE,"Monthinput"}</definedName>
    <definedName name="wwwww" localSheetId="7" hidden="1">{"Minpmon",#N/A,FALSE,"Monthinput"}</definedName>
    <definedName name="wwwww" localSheetId="5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0" hidden="1">{"Riqfin97",#N/A,FALSE,"Tran";"Riqfinpro",#N/A,FALSE,"Tran"}</definedName>
    <definedName name="wwwwwww" localSheetId="7" hidden="1">{"Riqfin97",#N/A,FALSE,"Tran";"Riqfinpro",#N/A,FALSE,"Tran"}</definedName>
    <definedName name="wwwwwww" localSheetId="5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0" hidden="1">{"Tab1",#N/A,FALSE,"P";"Tab2",#N/A,FALSE,"P"}</definedName>
    <definedName name="wwwwwwww" localSheetId="7" hidden="1">{"Tab1",#N/A,FALSE,"P";"Tab2",#N/A,FALSE,"P"}</definedName>
    <definedName name="wwwwwwww" localSheetId="5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0">#REF!</definedName>
    <definedName name="X" localSheetId="7">#REF!</definedName>
    <definedName name="X" localSheetId="5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axis" localSheetId="9">#REF!</definedName>
    <definedName name="Xaxis" localSheetId="10">#REF!</definedName>
    <definedName name="Xaxis" localSheetId="7">#REF!</definedName>
    <definedName name="Xaxis" localSheetId="5">#REF!</definedName>
    <definedName name="Xaxis" localSheetId="1">#REF!</definedName>
    <definedName name="Xaxis" localSheetId="3">#REF!</definedName>
    <definedName name="Xaxis">#REF!</definedName>
    <definedName name="XBANANO" localSheetId="9">#REF!</definedName>
    <definedName name="XBANANO" localSheetId="10">#REF!</definedName>
    <definedName name="XBANANO" localSheetId="7">#REF!</definedName>
    <definedName name="XBANANO" localSheetId="5">#REF!</definedName>
    <definedName name="XBANANO" localSheetId="1">#REF!</definedName>
    <definedName name="XBANANO" localSheetId="3">#REF!</definedName>
    <definedName name="XBANANO">#REF!</definedName>
    <definedName name="XCAFE" localSheetId="9">#REF!</definedName>
    <definedName name="XCAFE" localSheetId="10">#REF!</definedName>
    <definedName name="XCAFE" localSheetId="7">#REF!</definedName>
    <definedName name="XCAFE" localSheetId="1">#REF!</definedName>
    <definedName name="XCAFE" localSheetId="3">#REF!</definedName>
    <definedName name="XCAFE" localSheetId="6">#REF!</definedName>
    <definedName name="XCAFE">#REF!</definedName>
    <definedName name="XGS" localSheetId="9">#REF!</definedName>
    <definedName name="XGS" localSheetId="10">#REF!</definedName>
    <definedName name="XGS" localSheetId="7">#REF!</definedName>
    <definedName name="XGS" localSheetId="1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7">#REF!</definedName>
    <definedName name="XMENSUALES" localSheetId="1">#REF!</definedName>
    <definedName name="XMENSUALES" localSheetId="3">#REF!</definedName>
    <definedName name="XMENSUALES" localSheetId="6">#REF!</definedName>
    <definedName name="XMENSUALES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0" hidden="1">{"Riqfin97",#N/A,FALSE,"Tran";"Riqfinpro",#N/A,FALSE,"Tran"}</definedName>
    <definedName name="xx" localSheetId="7" hidden="1">{"Riqfin97",#N/A,FALSE,"Tran";"Riqfinpro",#N/A,FALSE,"Tran"}</definedName>
    <definedName name="xx" localSheetId="5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10">#REF!</definedName>
    <definedName name="xxWRS_2" localSheetId="0">#REF!</definedName>
    <definedName name="xxWRS_2" localSheetId="7">#REF!</definedName>
    <definedName name="xxWRS_2" localSheetId="5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3" localSheetId="9">#REF!</definedName>
    <definedName name="xxWRS_3" localSheetId="10">#REF!</definedName>
    <definedName name="xxWRS_3" localSheetId="7">#REF!</definedName>
    <definedName name="xxWRS_3" localSheetId="5">#REF!</definedName>
    <definedName name="xxWRS_3" localSheetId="1">#REF!</definedName>
    <definedName name="xxWRS_3" localSheetId="3">#REF!</definedName>
    <definedName name="xxWRS_3">#REF!</definedName>
    <definedName name="xxWRS_4">[51]Q5!$A$1:$A$104</definedName>
    <definedName name="xxWRS_5">[51]Q6!$A$1:$A$160</definedName>
    <definedName name="xxWRS_6">[51]Q7!$A$1:$A$59</definedName>
    <definedName name="xxWRS_7">[51]Q5!$A$1:$A$109</definedName>
    <definedName name="xxWRS_8">[51]Q6!$A$1:$A$162</definedName>
    <definedName name="xxWRS_9">[51]Q7!$A$1:$A$61</definedName>
    <definedName name="xxx">[57]GDP_WEO!$A$3:$AB$188</definedName>
    <definedName name="XXX1" localSheetId="8">#REF!</definedName>
    <definedName name="XXX1" localSheetId="9">#REF!</definedName>
    <definedName name="XXX1" localSheetId="10">#REF!</definedName>
    <definedName name="XXX1" localSheetId="0">#REF!</definedName>
    <definedName name="XXX1" localSheetId="7">#REF!</definedName>
    <definedName name="XXX1" localSheetId="5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0" hidden="1">{"Riqfin97",#N/A,FALSE,"Tran";"Riqfinpro",#N/A,FALSE,"Tran"}</definedName>
    <definedName name="xxxx" localSheetId="7" hidden="1">{"Riqfin97",#N/A,FALSE,"Tran";"Riqfinpro",#N/A,FALSE,"Tran"}</definedName>
    <definedName name="xxxx" localSheetId="5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0" hidden="1">#REF!</definedName>
    <definedName name="y" localSheetId="7" hidden="1">#REF!</definedName>
    <definedName name="y" localSheetId="5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7">#REF!</definedName>
    <definedName name="ycirr" localSheetId="5">#REF!</definedName>
    <definedName name="ycirr" localSheetId="1">#REF!</definedName>
    <definedName name="ycirr" localSheetId="3">#REF!</definedName>
    <definedName name="ycirr">#REF!</definedName>
    <definedName name="Year" localSheetId="9">#REF!</definedName>
    <definedName name="Year" localSheetId="10">#REF!</definedName>
    <definedName name="Year" localSheetId="7">#REF!</definedName>
    <definedName name="Year" localSheetId="5">#REF!</definedName>
    <definedName name="Year" localSheetId="1">#REF!</definedName>
    <definedName name="Year" localSheetId="3">#REF!</definedName>
    <definedName name="Year">#REF!</definedName>
    <definedName name="Years" localSheetId="9">#REF!</definedName>
    <definedName name="Years" localSheetId="10">#REF!</definedName>
    <definedName name="Years" localSheetId="7">#REF!</definedName>
    <definedName name="Years" localSheetId="1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7">#REF!</definedName>
    <definedName name="yenr" localSheetId="1">#REF!</definedName>
    <definedName name="yenr" localSheetId="3">#REF!</definedName>
    <definedName name="yenr" localSheetId="6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'[35]Fax a enviar'!#REF!</definedName>
    <definedName name="ytyry" localSheetId="9" hidden="1">'[35]Fax a enviar'!#REF!</definedName>
    <definedName name="ytyry" localSheetId="10" hidden="1">'[35]Fax a enviar'!#REF!</definedName>
    <definedName name="ytyry" localSheetId="0" hidden="1">'[35]Fax a enviar'!#REF!</definedName>
    <definedName name="ytyry" localSheetId="7" hidden="1">'[35]Fax a enviar'!#REF!</definedName>
    <definedName name="ytyry" localSheetId="5" hidden="1">'[35]Fax a enviar'!#REF!</definedName>
    <definedName name="ytyry" localSheetId="1" hidden="1">'[35]Fax a enviar'!#REF!</definedName>
    <definedName name="ytyry" localSheetId="3" hidden="1">'[35]Fax a enviar'!#REF!</definedName>
    <definedName name="ytyry" localSheetId="6" hidden="1">'[35]Fax a enviar'!#REF!</definedName>
    <definedName name="ytyry" hidden="1">'[35]Fax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0" hidden="1">#REF!</definedName>
    <definedName name="ytytryry" localSheetId="7" hidden="1">#REF!</definedName>
    <definedName name="ytytryry" localSheetId="5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10" hidden="1">'[24]Fax a enviar'!#REF!</definedName>
    <definedName name="ytyty" localSheetId="0" hidden="1">'[24]Fax a enviar'!#REF!</definedName>
    <definedName name="ytyty" localSheetId="7" hidden="1">'[24]Fax a enviar'!#REF!</definedName>
    <definedName name="ytyty" localSheetId="5" hidden="1">'[24]Fax a enviar'!#REF!</definedName>
    <definedName name="ytyty" localSheetId="1" hidden="1">'[24]Fax a enviar'!#REF!</definedName>
    <definedName name="ytyty" localSheetId="3" hidden="1">'[24]Fax a enviar'!#REF!</definedName>
    <definedName name="ytyty" localSheetId="6" hidden="1">'[24]Fax a enviar'!#REF!</definedName>
    <definedName name="ytyty" hidden="1">'[24]Fax a enviar'!#REF!</definedName>
    <definedName name="ytytyt" localSheetId="8" hidden="1">'[24]Fax a enviar'!#REF!</definedName>
    <definedName name="ytytyt" localSheetId="10" hidden="1">'[24]Fax a enviar'!#REF!</definedName>
    <definedName name="ytytyt" localSheetId="7" hidden="1">'[24]Fax a enviar'!#REF!</definedName>
    <definedName name="ytytyt" localSheetId="5" hidden="1">'[24]Fax a enviar'!#REF!</definedName>
    <definedName name="ytytyt" localSheetId="3" hidden="1">'[24]Fax a enviar'!#REF!</definedName>
    <definedName name="ytytyt" hidden="1">'[24]Fax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0" hidden="1">{"Tab1",#N/A,FALSE,"P";"Tab2",#N/A,FALSE,"P"}</definedName>
    <definedName name="yu" localSheetId="7" hidden="1">{"Tab1",#N/A,FALSE,"P";"Tab2",#N/A,FALSE,"P"}</definedName>
    <definedName name="yu" localSheetId="5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'[49]Fax a enviar'!#REF!</definedName>
    <definedName name="YY" localSheetId="8">#REF!</definedName>
    <definedName name="YY" localSheetId="9">#REF!</definedName>
    <definedName name="YY" localSheetId="10">#REF!</definedName>
    <definedName name="YY" localSheetId="0">#REF!</definedName>
    <definedName name="YY" localSheetId="7">#REF!</definedName>
    <definedName name="YY" localSheetId="5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9">#REF!</definedName>
    <definedName name="YY1A" localSheetId="10">#REF!</definedName>
    <definedName name="YY1A" localSheetId="7">#REF!</definedName>
    <definedName name="YY1A" localSheetId="5">#REF!</definedName>
    <definedName name="YY1A" localSheetId="1">#REF!</definedName>
    <definedName name="YY1A" localSheetId="3">#REF!</definedName>
    <definedName name="YY1A">#REF!</definedName>
    <definedName name="yytutyu" localSheetId="9" hidden="1">#REF!</definedName>
    <definedName name="yytutyu" localSheetId="10" hidden="1">#REF!</definedName>
    <definedName name="yytutyu" localSheetId="7" hidden="1">#REF!</definedName>
    <definedName name="yytutyu" localSheetId="5" hidden="1">#REF!</definedName>
    <definedName name="yytutyu" localSheetId="1" hidden="1">#REF!</definedName>
    <definedName name="yytutyu" localSheetId="3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0" hidden="1">{"Tab1",#N/A,FALSE,"P";"Tab2",#N/A,FALSE,"P"}</definedName>
    <definedName name="yyy" localSheetId="7" hidden="1">{"Tab1",#N/A,FALSE,"P";"Tab2",#N/A,FALSE,"P"}</definedName>
    <definedName name="yyy" localSheetId="5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yy" hidden="1">'[50]Fax a enviar'!#REF!</definedName>
    <definedName name="yyyyyyyy" hidden="1">'[50]Fax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0" hidden="1">#REF!</definedName>
    <definedName name="yyyyyyyyyyyyy" localSheetId="7" hidden="1">#REF!</definedName>
    <definedName name="yyyyyyyyyyyyy" localSheetId="5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'[50]Fax a enviar'!#REF!</definedName>
    <definedName name="yyyyyyyyyyyyyyy" localSheetId="9" hidden="1">'[50]Fax a enviar'!#REF!</definedName>
    <definedName name="yyyyyyyyyyyyyyy" localSheetId="10" hidden="1">'[50]Fax a enviar'!#REF!</definedName>
    <definedName name="yyyyyyyyyyyyyyy" localSheetId="0" hidden="1">'[50]Fax a enviar'!#REF!</definedName>
    <definedName name="yyyyyyyyyyyyyyy" localSheetId="7" hidden="1">'[50]Fax a enviar'!#REF!</definedName>
    <definedName name="yyyyyyyyyyyyyyy" localSheetId="5" hidden="1">'[50]Fax a enviar'!#REF!</definedName>
    <definedName name="yyyyyyyyyyyyyyy" localSheetId="1" hidden="1">'[50]Fax a enviar'!#REF!</definedName>
    <definedName name="yyyyyyyyyyyyyyy" localSheetId="3" hidden="1">'[50]Fax a enviar'!#REF!</definedName>
    <definedName name="yyyyyyyyyyyyyyy" localSheetId="6" hidden="1">'[50]Fax a enviar'!#REF!</definedName>
    <definedName name="yyyyyyyyyyyyyyy" hidden="1">'[50]Fax a enviar'!#REF!</definedName>
    <definedName name="yyyyyyyyyyyyyyyyyyyyyy" localSheetId="0" hidden="1">'[47]Fax a enviar'!#REF!</definedName>
    <definedName name="yyyyyyyyyyyyyyyyyyyyyy" localSheetId="7" hidden="1">'[47]Fax a enviar'!#REF!</definedName>
    <definedName name="yyyyyyyyyyyyyyyyyyyyyy" localSheetId="1" hidden="1">'[47]Fax a enviar'!#REF!</definedName>
    <definedName name="yyyyyyyyyyyyyyyyyyyyyy" localSheetId="3" hidden="1">'[47]Fax a enviar'!#REF!</definedName>
    <definedName name="yyyyyyyyyyyyyyyyyyyyyy" localSheetId="6" hidden="1">'[47]Fax a enviar'!#REF!</definedName>
    <definedName name="yyyyyyyyyyyyyyyyyyyyyy" hidden="1">'[47]Fax a enviar'!#REF!</definedName>
    <definedName name="Z" localSheetId="8">#REF!</definedName>
    <definedName name="Z" localSheetId="9">#REF!</definedName>
    <definedName name="Z" localSheetId="10">#REF!</definedName>
    <definedName name="Z" localSheetId="0">#REF!</definedName>
    <definedName name="Z" localSheetId="7">#REF!</definedName>
    <definedName name="Z" localSheetId="5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0" hidden="1">#REF!,#REF!,#REF!</definedName>
    <definedName name="Z_1A8C061B_2301_11D3_BFD1_000039E37209_.wvu.Cols" localSheetId="7" hidden="1">#REF!,#REF!,#REF!</definedName>
    <definedName name="Z_1A8C061B_2301_11D3_BFD1_000039E37209_.wvu.Cols" localSheetId="5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7" hidden="1">#REF!,#REF!,#REF!</definedName>
    <definedName name="Z_1A8C061B_2301_11D3_BFD1_000039E37209_.wvu.Rows" localSheetId="5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7" hidden="1">#REF!,#REF!,#REF!</definedName>
    <definedName name="Z_1A8C061C_2301_11D3_BFD1_000039E37209_.wvu.Cols" localSheetId="5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7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7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7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7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7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0" hidden="1">#REF!</definedName>
    <definedName name="Z_95224721_0485_11D4_BFD1_00508B5F4DA4_.wvu.Cols" localSheetId="7" hidden="1">#REF!</definedName>
    <definedName name="Z_95224721_0485_11D4_BFD1_00508B5F4DA4_.wvu.Cols" localSheetId="5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0" hidden="1">{"Riqfin97",#N/A,FALSE,"Tran";"Riqfinpro",#N/A,FALSE,"Tran"}</definedName>
    <definedName name="zc" localSheetId="7" hidden="1">{"Riqfin97",#N/A,FALSE,"Tran";"Riqfinpro",#N/A,FALSE,"Tran"}</definedName>
    <definedName name="zc" localSheetId="5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0" hidden="1">{"Tab1",#N/A,FALSE,"P";"Tab2",#N/A,FALSE,"P"}</definedName>
    <definedName name="zio" localSheetId="7" hidden="1">{"Tab1",#N/A,FALSE,"P";"Tab2",#N/A,FALSE,"P"}</definedName>
    <definedName name="zio" localSheetId="5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0">#REF!</definedName>
    <definedName name="zrrae" localSheetId="7">#REF!</definedName>
    <definedName name="zrrae" localSheetId="5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0" hidden="1">{"Tab1",#N/A,FALSE,"P";"Tab2",#N/A,FALSE,"P"}</definedName>
    <definedName name="zv" localSheetId="7" hidden="1">{"Tab1",#N/A,FALSE,"P";"Tab2",#N/A,FALSE,"P"}</definedName>
    <definedName name="zv" localSheetId="5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0" hidden="1">{"Tab1",#N/A,FALSE,"P";"Tab2",#N/A,FALSE,"P"}</definedName>
    <definedName name="zx" localSheetId="7" hidden="1">{"Tab1",#N/A,FALSE,"P";"Tab2",#N/A,FALSE,"P"}</definedName>
    <definedName name="zx" localSheetId="5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0" hidden="1">{"Tab1",#N/A,FALSE,"P";"Tab2",#N/A,FALSE,"P"}</definedName>
    <definedName name="zz" localSheetId="7" hidden="1">{"Tab1",#N/A,FALSE,"P";"Tab2",#N/A,FALSE,"P"}</definedName>
    <definedName name="zz" localSheetId="5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0">#REF!</definedName>
    <definedName name="zzrr" localSheetId="7">#REF!</definedName>
    <definedName name="zzrr" localSheetId="5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0" hidden="1">{"Tab1",#N/A,FALSE,"P";"Tab2",#N/A,FALSE,"P"}</definedName>
    <definedName name="zzzz" localSheetId="7" hidden="1">{"Tab1",#N/A,FALSE,"P";"Tab2",#N/A,FALSE,"P"}</definedName>
    <definedName name="zzzz" localSheetId="5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0" l="1"/>
  <c r="G51" i="10" s="1"/>
  <c r="F612" i="9"/>
  <c r="E612" i="9"/>
  <c r="D612" i="9"/>
  <c r="D611" i="9" s="1"/>
  <c r="D610" i="9" s="1"/>
  <c r="F611" i="9"/>
  <c r="F610" i="9" s="1"/>
  <c r="E611" i="9"/>
  <c r="E610" i="9" s="1"/>
  <c r="F608" i="9"/>
  <c r="F607" i="9" s="1"/>
  <c r="F606" i="9" s="1"/>
  <c r="E608" i="9"/>
  <c r="E607" i="9" s="1"/>
  <c r="E606" i="9" s="1"/>
  <c r="D608" i="9"/>
  <c r="D607" i="9" s="1"/>
  <c r="D606" i="9" s="1"/>
  <c r="F604" i="9"/>
  <c r="F603" i="9" s="1"/>
  <c r="F602" i="9" s="1"/>
  <c r="E604" i="9"/>
  <c r="E603" i="9" s="1"/>
  <c r="E602" i="9" s="1"/>
  <c r="D604" i="9"/>
  <c r="D603" i="9" s="1"/>
  <c r="D602" i="9" s="1"/>
  <c r="F599" i="9"/>
  <c r="F598" i="9" s="1"/>
  <c r="F597" i="9" s="1"/>
  <c r="E599" i="9"/>
  <c r="E598" i="9" s="1"/>
  <c r="E597" i="9" s="1"/>
  <c r="D599" i="9"/>
  <c r="D598" i="9" s="1"/>
  <c r="D597" i="9" s="1"/>
  <c r="F594" i="9"/>
  <c r="F593" i="9" s="1"/>
  <c r="F592" i="9" s="1"/>
  <c r="E594" i="9"/>
  <c r="E593" i="9" s="1"/>
  <c r="E592" i="9" s="1"/>
  <c r="D594" i="9"/>
  <c r="D593" i="9" s="1"/>
  <c r="D592" i="9" s="1"/>
  <c r="F589" i="9"/>
  <c r="F588" i="9" s="1"/>
  <c r="F587" i="9" s="1"/>
  <c r="E589" i="9"/>
  <c r="E588" i="9" s="1"/>
  <c r="E587" i="9" s="1"/>
  <c r="D589" i="9"/>
  <c r="D588" i="9" s="1"/>
  <c r="D587" i="9" s="1"/>
  <c r="F584" i="9"/>
  <c r="F583" i="9" s="1"/>
  <c r="F582" i="9" s="1"/>
  <c r="E584" i="9"/>
  <c r="E583" i="9" s="1"/>
  <c r="E582" i="9" s="1"/>
  <c r="D584" i="9"/>
  <c r="D583" i="9" s="1"/>
  <c r="D582" i="9" s="1"/>
  <c r="F576" i="9"/>
  <c r="F575" i="9" s="1"/>
  <c r="F574" i="9" s="1"/>
  <c r="E576" i="9"/>
  <c r="E575" i="9" s="1"/>
  <c r="E574" i="9" s="1"/>
  <c r="D576" i="9"/>
  <c r="D575" i="9" s="1"/>
  <c r="D574" i="9" s="1"/>
  <c r="F571" i="9"/>
  <c r="F570" i="9" s="1"/>
  <c r="F569" i="9" s="1"/>
  <c r="E571" i="9"/>
  <c r="E570" i="9" s="1"/>
  <c r="E569" i="9" s="1"/>
  <c r="D571" i="9"/>
  <c r="D570" i="9" s="1"/>
  <c r="D569" i="9" s="1"/>
  <c r="F564" i="9"/>
  <c r="F563" i="9" s="1"/>
  <c r="F562" i="9" s="1"/>
  <c r="E564" i="9"/>
  <c r="E563" i="9" s="1"/>
  <c r="E562" i="9" s="1"/>
  <c r="D564" i="9"/>
  <c r="D563" i="9" s="1"/>
  <c r="D562" i="9" s="1"/>
  <c r="F560" i="9"/>
  <c r="E560" i="9"/>
  <c r="D560" i="9"/>
  <c r="F553" i="9"/>
  <c r="E553" i="9"/>
  <c r="E552" i="9" s="1"/>
  <c r="E551" i="9" s="1"/>
  <c r="D553" i="9"/>
  <c r="F549" i="9"/>
  <c r="E549" i="9"/>
  <c r="D549" i="9"/>
  <c r="F547" i="9"/>
  <c r="E547" i="9"/>
  <c r="D547" i="9"/>
  <c r="F543" i="9"/>
  <c r="E543" i="9"/>
  <c r="D543" i="9"/>
  <c r="F539" i="9"/>
  <c r="E539" i="9"/>
  <c r="D539" i="9"/>
  <c r="F537" i="9"/>
  <c r="E537" i="9"/>
  <c r="D537" i="9"/>
  <c r="F535" i="9"/>
  <c r="E535" i="9"/>
  <c r="D535" i="9"/>
  <c r="F533" i="9"/>
  <c r="E533" i="9"/>
  <c r="D533" i="9"/>
  <c r="F525" i="9"/>
  <c r="E525" i="9"/>
  <c r="D525" i="9"/>
  <c r="F511" i="9"/>
  <c r="F510" i="9" s="1"/>
  <c r="F509" i="9" s="1"/>
  <c r="E511" i="9"/>
  <c r="E510" i="9" s="1"/>
  <c r="E509" i="9" s="1"/>
  <c r="D511" i="9"/>
  <c r="D510" i="9" s="1"/>
  <c r="D509" i="9" s="1"/>
  <c r="F496" i="9"/>
  <c r="F495" i="9" s="1"/>
  <c r="E496" i="9"/>
  <c r="E495" i="9" s="1"/>
  <c r="E494" i="9" s="1"/>
  <c r="D496" i="9"/>
  <c r="D495" i="9" s="1"/>
  <c r="D494" i="9" s="1"/>
  <c r="F494" i="9"/>
  <c r="F491" i="9"/>
  <c r="F490" i="9" s="1"/>
  <c r="F489" i="9" s="1"/>
  <c r="E491" i="9"/>
  <c r="E490" i="9" s="1"/>
  <c r="E489" i="9" s="1"/>
  <c r="D491" i="9"/>
  <c r="D490" i="9" s="1"/>
  <c r="D489" i="9" s="1"/>
  <c r="F475" i="9"/>
  <c r="F474" i="9" s="1"/>
  <c r="F473" i="9" s="1"/>
  <c r="E475" i="9"/>
  <c r="E474" i="9" s="1"/>
  <c r="E473" i="9" s="1"/>
  <c r="D475" i="9"/>
  <c r="D474" i="9" s="1"/>
  <c r="D473" i="9" s="1"/>
  <c r="F465" i="9"/>
  <c r="F464" i="9" s="1"/>
  <c r="F463" i="9" s="1"/>
  <c r="E465" i="9"/>
  <c r="E464" i="9" s="1"/>
  <c r="E463" i="9" s="1"/>
  <c r="D465" i="9"/>
  <c r="D464" i="9"/>
  <c r="D463" i="9" s="1"/>
  <c r="F458" i="9"/>
  <c r="F457" i="9" s="1"/>
  <c r="F456" i="9" s="1"/>
  <c r="E458" i="9"/>
  <c r="E457" i="9" s="1"/>
  <c r="E456" i="9" s="1"/>
  <c r="D458" i="9"/>
  <c r="D457" i="9" s="1"/>
  <c r="D456" i="9" s="1"/>
  <c r="F449" i="9"/>
  <c r="F448" i="9" s="1"/>
  <c r="F447" i="9" s="1"/>
  <c r="E449" i="9"/>
  <c r="E448" i="9" s="1"/>
  <c r="E447" i="9" s="1"/>
  <c r="D449" i="9"/>
  <c r="D448" i="9" s="1"/>
  <c r="D447" i="9" s="1"/>
  <c r="F431" i="9"/>
  <c r="F430" i="9" s="1"/>
  <c r="F429" i="9" s="1"/>
  <c r="E431" i="9"/>
  <c r="E430" i="9" s="1"/>
  <c r="E429" i="9" s="1"/>
  <c r="D431" i="9"/>
  <c r="D430" i="9" s="1"/>
  <c r="D429" i="9" s="1"/>
  <c r="F404" i="9"/>
  <c r="F403" i="9" s="1"/>
  <c r="F402" i="9" s="1"/>
  <c r="E404" i="9"/>
  <c r="E403" i="9" s="1"/>
  <c r="E402" i="9" s="1"/>
  <c r="D404" i="9"/>
  <c r="D403" i="9" s="1"/>
  <c r="D402" i="9" s="1"/>
  <c r="F386" i="9"/>
  <c r="F385" i="9" s="1"/>
  <c r="F384" i="9" s="1"/>
  <c r="E386" i="9"/>
  <c r="E385" i="9" s="1"/>
  <c r="E384" i="9" s="1"/>
  <c r="D386" i="9"/>
  <c r="D385" i="9" s="1"/>
  <c r="D384" i="9" s="1"/>
  <c r="F377" i="9"/>
  <c r="F376" i="9" s="1"/>
  <c r="F375" i="9" s="1"/>
  <c r="E377" i="9"/>
  <c r="E376" i="9" s="1"/>
  <c r="E375" i="9" s="1"/>
  <c r="D377" i="9"/>
  <c r="D376" i="9" s="1"/>
  <c r="D375" i="9" s="1"/>
  <c r="F373" i="9"/>
  <c r="E373" i="9"/>
  <c r="D373" i="9"/>
  <c r="F365" i="9"/>
  <c r="E365" i="9"/>
  <c r="D365" i="9"/>
  <c r="F342" i="9"/>
  <c r="F341" i="9" s="1"/>
  <c r="F340" i="9" s="1"/>
  <c r="E342" i="9"/>
  <c r="E341" i="9" s="1"/>
  <c r="E340" i="9" s="1"/>
  <c r="D342" i="9"/>
  <c r="D341" i="9" s="1"/>
  <c r="D340" i="9" s="1"/>
  <c r="F313" i="9"/>
  <c r="F312" i="9" s="1"/>
  <c r="F311" i="9" s="1"/>
  <c r="E313" i="9"/>
  <c r="E312" i="9" s="1"/>
  <c r="E311" i="9" s="1"/>
  <c r="D313" i="9"/>
  <c r="D312" i="9" s="1"/>
  <c r="D311" i="9" s="1"/>
  <c r="F287" i="9"/>
  <c r="F286" i="9" s="1"/>
  <c r="F285" i="9" s="1"/>
  <c r="E287" i="9"/>
  <c r="E286" i="9" s="1"/>
  <c r="E285" i="9" s="1"/>
  <c r="D287" i="9"/>
  <c r="D286" i="9" s="1"/>
  <c r="D285" i="9" s="1"/>
  <c r="F273" i="9"/>
  <c r="F272" i="9" s="1"/>
  <c r="F271" i="9" s="1"/>
  <c r="E273" i="9"/>
  <c r="E272" i="9" s="1"/>
  <c r="E271" i="9" s="1"/>
  <c r="D273" i="9"/>
  <c r="D272" i="9" s="1"/>
  <c r="D271" i="9" s="1"/>
  <c r="F257" i="9"/>
  <c r="F254" i="9" s="1"/>
  <c r="E257" i="9"/>
  <c r="E254" i="9" s="1"/>
  <c r="D257" i="9"/>
  <c r="D256" i="9" s="1"/>
  <c r="D255" i="9" s="1"/>
  <c r="F252" i="9"/>
  <c r="E252" i="9"/>
  <c r="D252" i="9"/>
  <c r="F250" i="9"/>
  <c r="E250" i="9"/>
  <c r="D250" i="9"/>
  <c r="F246" i="9"/>
  <c r="E246" i="9"/>
  <c r="D246" i="9"/>
  <c r="F242" i="9"/>
  <c r="E242" i="9"/>
  <c r="D242" i="9"/>
  <c r="F239" i="9"/>
  <c r="E239" i="9"/>
  <c r="D239" i="9"/>
  <c r="F237" i="9"/>
  <c r="E237" i="9"/>
  <c r="D237" i="9"/>
  <c r="F226" i="9"/>
  <c r="E226" i="9"/>
  <c r="D226" i="9"/>
  <c r="F224" i="9"/>
  <c r="E224" i="9"/>
  <c r="D224" i="9"/>
  <c r="F222" i="9"/>
  <c r="E222" i="9"/>
  <c r="D222" i="9"/>
  <c r="F220" i="9"/>
  <c r="E220" i="9"/>
  <c r="D220" i="9"/>
  <c r="F218" i="9"/>
  <c r="E218" i="9"/>
  <c r="D218" i="9"/>
  <c r="F216" i="9"/>
  <c r="E216" i="9"/>
  <c r="D216" i="9"/>
  <c r="F214" i="9"/>
  <c r="E214" i="9"/>
  <c r="D214" i="9"/>
  <c r="F212" i="9"/>
  <c r="E212" i="9"/>
  <c r="D212" i="9"/>
  <c r="F210" i="9"/>
  <c r="E210" i="9"/>
  <c r="D210" i="9"/>
  <c r="F208" i="9"/>
  <c r="E208" i="9"/>
  <c r="D208" i="9"/>
  <c r="F206" i="9"/>
  <c r="E206" i="9"/>
  <c r="D206" i="9"/>
  <c r="F204" i="9"/>
  <c r="E204" i="9"/>
  <c r="D204" i="9"/>
  <c r="F202" i="9"/>
  <c r="E202" i="9"/>
  <c r="D202" i="9"/>
  <c r="F200" i="9"/>
  <c r="E200" i="9"/>
  <c r="D200" i="9"/>
  <c r="F198" i="9"/>
  <c r="E198" i="9"/>
  <c r="D198" i="9"/>
  <c r="F196" i="9"/>
  <c r="E196" i="9"/>
  <c r="D196" i="9"/>
  <c r="F194" i="9"/>
  <c r="E194" i="9"/>
  <c r="D194" i="9"/>
  <c r="F192" i="9"/>
  <c r="E192" i="9"/>
  <c r="D192" i="9"/>
  <c r="F190" i="9"/>
  <c r="E190" i="9"/>
  <c r="D190" i="9"/>
  <c r="F186" i="9"/>
  <c r="E186" i="9"/>
  <c r="D186" i="9"/>
  <c r="F184" i="9"/>
  <c r="E184" i="9"/>
  <c r="D184" i="9"/>
  <c r="F182" i="9"/>
  <c r="E182" i="9"/>
  <c r="D182" i="9"/>
  <c r="F179" i="9"/>
  <c r="E179" i="9"/>
  <c r="D179" i="9"/>
  <c r="F177" i="9"/>
  <c r="E177" i="9"/>
  <c r="D177" i="9"/>
  <c r="F173" i="9"/>
  <c r="E173" i="9"/>
  <c r="D173" i="9"/>
  <c r="F171" i="9"/>
  <c r="E171" i="9"/>
  <c r="D171" i="9"/>
  <c r="F167" i="9"/>
  <c r="E167" i="9"/>
  <c r="D167" i="9"/>
  <c r="F165" i="9"/>
  <c r="E165" i="9"/>
  <c r="D165" i="9"/>
  <c r="F163" i="9"/>
  <c r="E163" i="9"/>
  <c r="D163" i="9"/>
  <c r="F161" i="9"/>
  <c r="E161" i="9"/>
  <c r="D161" i="9"/>
  <c r="F157" i="9"/>
  <c r="E157" i="9"/>
  <c r="D157" i="9"/>
  <c r="F155" i="9"/>
  <c r="E155" i="9"/>
  <c r="D155" i="9"/>
  <c r="F151" i="9"/>
  <c r="E151" i="9"/>
  <c r="D151" i="9"/>
  <c r="F143" i="9"/>
  <c r="E143" i="9"/>
  <c r="D143" i="9"/>
  <c r="F141" i="9"/>
  <c r="E141" i="9"/>
  <c r="D141" i="9"/>
  <c r="F139" i="9"/>
  <c r="E139" i="9"/>
  <c r="D139" i="9"/>
  <c r="F137" i="9"/>
  <c r="E137" i="9"/>
  <c r="D137" i="9"/>
  <c r="F135" i="9"/>
  <c r="E135" i="9"/>
  <c r="D135" i="9"/>
  <c r="F133" i="9"/>
  <c r="E133" i="9"/>
  <c r="D133" i="9"/>
  <c r="F131" i="9"/>
  <c r="E131" i="9"/>
  <c r="D131" i="9"/>
  <c r="F129" i="9"/>
  <c r="E129" i="9"/>
  <c r="D129" i="9"/>
  <c r="F127" i="9"/>
  <c r="E127" i="9"/>
  <c r="D127" i="9"/>
  <c r="F119" i="9"/>
  <c r="E119" i="9"/>
  <c r="D119" i="9"/>
  <c r="F115" i="9"/>
  <c r="E115" i="9"/>
  <c r="D115" i="9"/>
  <c r="F113" i="9"/>
  <c r="E113" i="9"/>
  <c r="D113" i="9"/>
  <c r="F111" i="9"/>
  <c r="E111" i="9"/>
  <c r="D111" i="9"/>
  <c r="F109" i="9"/>
  <c r="E109" i="9"/>
  <c r="D109" i="9"/>
  <c r="F107" i="9"/>
  <c r="E107" i="9"/>
  <c r="D107" i="9"/>
  <c r="F105" i="9"/>
  <c r="E105" i="9"/>
  <c r="D105" i="9"/>
  <c r="F103" i="9"/>
  <c r="E103" i="9"/>
  <c r="D103" i="9"/>
  <c r="F99" i="9"/>
  <c r="E99" i="9"/>
  <c r="D99" i="9"/>
  <c r="F95" i="9"/>
  <c r="E95" i="9"/>
  <c r="D95" i="9"/>
  <c r="F92" i="9"/>
  <c r="E92" i="9"/>
  <c r="D92" i="9"/>
  <c r="F89" i="9"/>
  <c r="E89" i="9"/>
  <c r="D89" i="9"/>
  <c r="F86" i="9"/>
  <c r="E86" i="9"/>
  <c r="D86" i="9"/>
  <c r="F84" i="9"/>
  <c r="E84" i="9"/>
  <c r="D84" i="9"/>
  <c r="F80" i="9"/>
  <c r="E80" i="9"/>
  <c r="D80" i="9"/>
  <c r="F76" i="9"/>
  <c r="E76" i="9"/>
  <c r="D76" i="9"/>
  <c r="F72" i="9"/>
  <c r="E72" i="9"/>
  <c r="D72" i="9"/>
  <c r="F68" i="9"/>
  <c r="E68" i="9"/>
  <c r="D68" i="9"/>
  <c r="F66" i="9"/>
  <c r="E66" i="9"/>
  <c r="D66" i="9"/>
  <c r="F64" i="9"/>
  <c r="E64" i="9"/>
  <c r="D64" i="9"/>
  <c r="F62" i="9"/>
  <c r="E62" i="9"/>
  <c r="D62" i="9"/>
  <c r="F59" i="9"/>
  <c r="E59" i="9"/>
  <c r="D59" i="9"/>
  <c r="F55" i="9"/>
  <c r="E55" i="9"/>
  <c r="D55" i="9"/>
  <c r="F52" i="9"/>
  <c r="E52" i="9"/>
  <c r="D52" i="9"/>
  <c r="F50" i="9"/>
  <c r="E50" i="9"/>
  <c r="D50" i="9"/>
  <c r="F48" i="9"/>
  <c r="E48" i="9"/>
  <c r="D48" i="9"/>
  <c r="F46" i="9"/>
  <c r="E46" i="9"/>
  <c r="D46" i="9"/>
  <c r="F44" i="9"/>
  <c r="E44" i="9"/>
  <c r="D44" i="9"/>
  <c r="F42" i="9"/>
  <c r="E42" i="9"/>
  <c r="D42" i="9"/>
  <c r="F40" i="9"/>
  <c r="E40" i="9"/>
  <c r="D40" i="9"/>
  <c r="F38" i="9"/>
  <c r="E38" i="9"/>
  <c r="D38" i="9"/>
  <c r="F34" i="9"/>
  <c r="E34" i="9"/>
  <c r="D34" i="9"/>
  <c r="F30" i="9"/>
  <c r="E30" i="9"/>
  <c r="D30" i="9"/>
  <c r="F26" i="9"/>
  <c r="E26" i="9"/>
  <c r="D26" i="9"/>
  <c r="F20" i="9"/>
  <c r="E20" i="9"/>
  <c r="D20" i="9"/>
  <c r="F15" i="9"/>
  <c r="F14" i="9" s="1"/>
  <c r="F13" i="9" s="1"/>
  <c r="E15" i="9"/>
  <c r="E14" i="9" s="1"/>
  <c r="E13" i="9" s="1"/>
  <c r="D15" i="9"/>
  <c r="D14" i="9" s="1"/>
  <c r="D13" i="9" s="1"/>
  <c r="F10" i="9"/>
  <c r="F9" i="9" s="1"/>
  <c r="F8" i="9" s="1"/>
  <c r="E10" i="9"/>
  <c r="E9" i="9" s="1"/>
  <c r="E8" i="9" s="1"/>
  <c r="D10" i="9"/>
  <c r="D9" i="9" s="1"/>
  <c r="D8" i="9" s="1"/>
  <c r="F246" i="8"/>
  <c r="G246" i="8" s="1"/>
  <c r="F245" i="8"/>
  <c r="G245" i="8" s="1"/>
  <c r="F244" i="8"/>
  <c r="G244" i="8" s="1"/>
  <c r="F243" i="8"/>
  <c r="G243" i="8" s="1"/>
  <c r="F242" i="8"/>
  <c r="G242" i="8" s="1"/>
  <c r="F241" i="8"/>
  <c r="G241" i="8" s="1"/>
  <c r="F240" i="8"/>
  <c r="G240" i="8" s="1"/>
  <c r="F239" i="8"/>
  <c r="G239" i="8" s="1"/>
  <c r="F238" i="8"/>
  <c r="G238" i="8" s="1"/>
  <c r="F237" i="8"/>
  <c r="G237" i="8" s="1"/>
  <c r="E236" i="8"/>
  <c r="E235" i="8" s="1"/>
  <c r="D236" i="8"/>
  <c r="D235" i="8" s="1"/>
  <c r="F234" i="8"/>
  <c r="G234" i="8" s="1"/>
  <c r="E233" i="8"/>
  <c r="D233" i="8"/>
  <c r="D232" i="8" s="1"/>
  <c r="F231" i="8"/>
  <c r="G231" i="8" s="1"/>
  <c r="F230" i="8"/>
  <c r="G230" i="8" s="1"/>
  <c r="E229" i="8"/>
  <c r="D229" i="8"/>
  <c r="F228" i="8"/>
  <c r="G228" i="8" s="1"/>
  <c r="F227" i="8"/>
  <c r="G227" i="8" s="1"/>
  <c r="F226" i="8"/>
  <c r="G226" i="8" s="1"/>
  <c r="F225" i="8"/>
  <c r="G225" i="8" s="1"/>
  <c r="F224" i="8"/>
  <c r="G224" i="8" s="1"/>
  <c r="F223" i="8"/>
  <c r="G223" i="8" s="1"/>
  <c r="F222" i="8"/>
  <c r="G222" i="8" s="1"/>
  <c r="F221" i="8"/>
  <c r="G221" i="8" s="1"/>
  <c r="E220" i="8"/>
  <c r="D220" i="8"/>
  <c r="F219" i="8"/>
  <c r="G219" i="8" s="1"/>
  <c r="F218" i="8"/>
  <c r="G218" i="8" s="1"/>
  <c r="F217" i="8"/>
  <c r="G217" i="8" s="1"/>
  <c r="F216" i="8"/>
  <c r="G216" i="8" s="1"/>
  <c r="F215" i="8"/>
  <c r="G215" i="8" s="1"/>
  <c r="F214" i="8"/>
  <c r="G214" i="8" s="1"/>
  <c r="F213" i="8"/>
  <c r="G213" i="8" s="1"/>
  <c r="F212" i="8"/>
  <c r="G212" i="8" s="1"/>
  <c r="E211" i="8"/>
  <c r="D211" i="8"/>
  <c r="F209" i="8"/>
  <c r="G209" i="8" s="1"/>
  <c r="F208" i="8"/>
  <c r="G208" i="8" s="1"/>
  <c r="F207" i="8"/>
  <c r="G207" i="8" s="1"/>
  <c r="F206" i="8"/>
  <c r="G206" i="8" s="1"/>
  <c r="E205" i="8"/>
  <c r="D205" i="8"/>
  <c r="F204" i="8"/>
  <c r="G204" i="8" s="1"/>
  <c r="F203" i="8"/>
  <c r="G203" i="8" s="1"/>
  <c r="F202" i="8"/>
  <c r="G202" i="8" s="1"/>
  <c r="E201" i="8"/>
  <c r="D201" i="8"/>
  <c r="F200" i="8"/>
  <c r="G200" i="8" s="1"/>
  <c r="F199" i="8"/>
  <c r="G199" i="8" s="1"/>
  <c r="F198" i="8"/>
  <c r="G198" i="8" s="1"/>
  <c r="F197" i="8"/>
  <c r="G197" i="8" s="1"/>
  <c r="F196" i="8"/>
  <c r="G196" i="8" s="1"/>
  <c r="E195" i="8"/>
  <c r="D195" i="8"/>
  <c r="F193" i="8"/>
  <c r="G193" i="8" s="1"/>
  <c r="E192" i="8"/>
  <c r="D192" i="8"/>
  <c r="F191" i="8"/>
  <c r="G191" i="8" s="1"/>
  <c r="F190" i="8"/>
  <c r="G190" i="8" s="1"/>
  <c r="F189" i="8"/>
  <c r="G189" i="8" s="1"/>
  <c r="F188" i="8"/>
  <c r="G188" i="8" s="1"/>
  <c r="F187" i="8"/>
  <c r="G187" i="8" s="1"/>
  <c r="E186" i="8"/>
  <c r="D186" i="8"/>
  <c r="F185" i="8"/>
  <c r="G185" i="8" s="1"/>
  <c r="F184" i="8"/>
  <c r="G184" i="8" s="1"/>
  <c r="F183" i="8"/>
  <c r="G183" i="8" s="1"/>
  <c r="F182" i="8"/>
  <c r="G182" i="8" s="1"/>
  <c r="F181" i="8"/>
  <c r="G181" i="8" s="1"/>
  <c r="F180" i="8"/>
  <c r="G180" i="8" s="1"/>
  <c r="E179" i="8"/>
  <c r="D179" i="8"/>
  <c r="F178" i="8"/>
  <c r="G178" i="8" s="1"/>
  <c r="F177" i="8"/>
  <c r="G177" i="8" s="1"/>
  <c r="F176" i="8"/>
  <c r="G176" i="8" s="1"/>
  <c r="E175" i="8"/>
  <c r="D175" i="8"/>
  <c r="F173" i="8"/>
  <c r="G173" i="8" s="1"/>
  <c r="E172" i="8"/>
  <c r="D172" i="8"/>
  <c r="F171" i="8"/>
  <c r="G171" i="8" s="1"/>
  <c r="F170" i="8"/>
  <c r="G170" i="8" s="1"/>
  <c r="F169" i="8"/>
  <c r="G169" i="8" s="1"/>
  <c r="F168" i="8"/>
  <c r="G168" i="8" s="1"/>
  <c r="F167" i="8"/>
  <c r="G167" i="8" s="1"/>
  <c r="F166" i="8"/>
  <c r="G166" i="8" s="1"/>
  <c r="E165" i="8"/>
  <c r="D165" i="8"/>
  <c r="F164" i="8"/>
  <c r="G164" i="8" s="1"/>
  <c r="F163" i="8"/>
  <c r="G163" i="8" s="1"/>
  <c r="F162" i="8"/>
  <c r="G162" i="8" s="1"/>
  <c r="E161" i="8"/>
  <c r="D161" i="8"/>
  <c r="F159" i="8"/>
  <c r="G159" i="8" s="1"/>
  <c r="F158" i="8"/>
  <c r="G158" i="8" s="1"/>
  <c r="F157" i="8"/>
  <c r="G157" i="8" s="1"/>
  <c r="F156" i="8"/>
  <c r="G156" i="8" s="1"/>
  <c r="F155" i="8"/>
  <c r="G155" i="8" s="1"/>
  <c r="F154" i="8"/>
  <c r="G154" i="8" s="1"/>
  <c r="F153" i="8"/>
  <c r="G153" i="8" s="1"/>
  <c r="F152" i="8"/>
  <c r="G152" i="8" s="1"/>
  <c r="E151" i="8"/>
  <c r="D151" i="8"/>
  <c r="F150" i="8"/>
  <c r="G150" i="8" s="1"/>
  <c r="F149" i="8"/>
  <c r="G149" i="8" s="1"/>
  <c r="F148" i="8"/>
  <c r="G148" i="8" s="1"/>
  <c r="F147" i="8"/>
  <c r="G147" i="8" s="1"/>
  <c r="E146" i="8"/>
  <c r="D146" i="8"/>
  <c r="F145" i="8"/>
  <c r="G145" i="8" s="1"/>
  <c r="F144" i="8"/>
  <c r="G144" i="8" s="1"/>
  <c r="F143" i="8"/>
  <c r="G143" i="8" s="1"/>
  <c r="F142" i="8"/>
  <c r="G142" i="8" s="1"/>
  <c r="F141" i="8"/>
  <c r="G141" i="8" s="1"/>
  <c r="F140" i="8"/>
  <c r="G140" i="8" s="1"/>
  <c r="F139" i="8"/>
  <c r="G139" i="8" s="1"/>
  <c r="E138" i="8"/>
  <c r="D138" i="8"/>
  <c r="F137" i="8"/>
  <c r="G137" i="8" s="1"/>
  <c r="F136" i="8"/>
  <c r="G136" i="8" s="1"/>
  <c r="F135" i="8"/>
  <c r="G135" i="8" s="1"/>
  <c r="F134" i="8"/>
  <c r="G134" i="8" s="1"/>
  <c r="F133" i="8"/>
  <c r="G133" i="8" s="1"/>
  <c r="E132" i="8"/>
  <c r="D132" i="8"/>
  <c r="F130" i="8"/>
  <c r="G130" i="8" s="1"/>
  <c r="F129" i="8"/>
  <c r="G129" i="8" s="1"/>
  <c r="F128" i="8"/>
  <c r="G128" i="8" s="1"/>
  <c r="E127" i="8"/>
  <c r="D127" i="8"/>
  <c r="F126" i="8"/>
  <c r="G126" i="8" s="1"/>
  <c r="F125" i="8"/>
  <c r="G125" i="8" s="1"/>
  <c r="F124" i="8"/>
  <c r="G124" i="8" s="1"/>
  <c r="F123" i="8"/>
  <c r="G123" i="8" s="1"/>
  <c r="F122" i="8"/>
  <c r="G122" i="8" s="1"/>
  <c r="F121" i="8"/>
  <c r="G121" i="8" s="1"/>
  <c r="F120" i="8"/>
  <c r="G120" i="8" s="1"/>
  <c r="E119" i="8"/>
  <c r="D119" i="8"/>
  <c r="F118" i="8"/>
  <c r="G118" i="8" s="1"/>
  <c r="F117" i="8"/>
  <c r="G117" i="8" s="1"/>
  <c r="F116" i="8"/>
  <c r="G116" i="8" s="1"/>
  <c r="F115" i="8"/>
  <c r="G115" i="8" s="1"/>
  <c r="E114" i="8"/>
  <c r="D114" i="8"/>
  <c r="F113" i="8"/>
  <c r="G113" i="8" s="1"/>
  <c r="F112" i="8"/>
  <c r="G112" i="8" s="1"/>
  <c r="F111" i="8"/>
  <c r="G111" i="8" s="1"/>
  <c r="F110" i="8"/>
  <c r="G110" i="8" s="1"/>
  <c r="F109" i="8"/>
  <c r="G109" i="8" s="1"/>
  <c r="F108" i="8"/>
  <c r="G108" i="8" s="1"/>
  <c r="E107" i="8"/>
  <c r="D107" i="8"/>
  <c r="F105" i="8"/>
  <c r="G105" i="8" s="1"/>
  <c r="E104" i="8"/>
  <c r="D104" i="8"/>
  <c r="F103" i="8"/>
  <c r="G103" i="8" s="1"/>
  <c r="F102" i="8"/>
  <c r="G102" i="8" s="1"/>
  <c r="F101" i="8"/>
  <c r="G101" i="8" s="1"/>
  <c r="E100" i="8"/>
  <c r="D100" i="8"/>
  <c r="F99" i="8"/>
  <c r="G99" i="8" s="1"/>
  <c r="F98" i="8"/>
  <c r="G98" i="8" s="1"/>
  <c r="F97" i="8"/>
  <c r="G97" i="8" s="1"/>
  <c r="F96" i="8"/>
  <c r="G96" i="8" s="1"/>
  <c r="E95" i="8"/>
  <c r="D95" i="8"/>
  <c r="F94" i="8"/>
  <c r="G94" i="8" s="1"/>
  <c r="F93" i="8"/>
  <c r="G93" i="8" s="1"/>
  <c r="F92" i="8"/>
  <c r="G92" i="8" s="1"/>
  <c r="F91" i="8"/>
  <c r="G91" i="8" s="1"/>
  <c r="F90" i="8"/>
  <c r="G90" i="8" s="1"/>
  <c r="F89" i="8"/>
  <c r="G89" i="8" s="1"/>
  <c r="F88" i="8"/>
  <c r="G88" i="8" s="1"/>
  <c r="E87" i="8"/>
  <c r="D87" i="8"/>
  <c r="F86" i="8"/>
  <c r="G86" i="8" s="1"/>
  <c r="F85" i="8"/>
  <c r="G85" i="8" s="1"/>
  <c r="F84" i="8"/>
  <c r="G84" i="8" s="1"/>
  <c r="F83" i="8"/>
  <c r="G83" i="8" s="1"/>
  <c r="F82" i="8"/>
  <c r="G82" i="8" s="1"/>
  <c r="E81" i="8"/>
  <c r="D81" i="8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E71" i="8"/>
  <c r="D71" i="8"/>
  <c r="F70" i="8"/>
  <c r="G70" i="8" s="1"/>
  <c r="F69" i="8"/>
  <c r="G69" i="8" s="1"/>
  <c r="E68" i="8"/>
  <c r="D68" i="8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E61" i="8"/>
  <c r="D61" i="8"/>
  <c r="F60" i="8"/>
  <c r="G60" i="8" s="1"/>
  <c r="F59" i="8"/>
  <c r="G59" i="8" s="1"/>
  <c r="F58" i="8"/>
  <c r="G58" i="8" s="1"/>
  <c r="F57" i="8"/>
  <c r="G57" i="8" s="1"/>
  <c r="F56" i="8"/>
  <c r="G56" i="8" s="1"/>
  <c r="F55" i="8"/>
  <c r="G55" i="8" s="1"/>
  <c r="F54" i="8"/>
  <c r="G54" i="8" s="1"/>
  <c r="E53" i="8"/>
  <c r="D53" i="8"/>
  <c r="F51" i="8"/>
  <c r="G51" i="8" s="1"/>
  <c r="F50" i="8"/>
  <c r="G50" i="8" s="1"/>
  <c r="F49" i="8"/>
  <c r="G49" i="8" s="1"/>
  <c r="F48" i="8"/>
  <c r="G48" i="8" s="1"/>
  <c r="E47" i="8"/>
  <c r="D47" i="8"/>
  <c r="F46" i="8"/>
  <c r="G46" i="8" s="1"/>
  <c r="F45" i="8"/>
  <c r="G45" i="8" s="1"/>
  <c r="E44" i="8"/>
  <c r="D44" i="8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E36" i="8"/>
  <c r="D36" i="8"/>
  <c r="F34" i="8"/>
  <c r="G34" i="8" s="1"/>
  <c r="E33" i="8"/>
  <c r="D33" i="8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E24" i="8"/>
  <c r="D24" i="8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E15" i="8"/>
  <c r="D15" i="8"/>
  <c r="F14" i="8"/>
  <c r="G14" i="8" s="1"/>
  <c r="F13" i="8"/>
  <c r="G13" i="8" s="1"/>
  <c r="F12" i="8"/>
  <c r="G12" i="8" s="1"/>
  <c r="F11" i="8"/>
  <c r="G11" i="8" s="1"/>
  <c r="F10" i="8"/>
  <c r="G10" i="8" s="1"/>
  <c r="F9" i="8"/>
  <c r="G9" i="8" s="1"/>
  <c r="E8" i="8"/>
  <c r="D8" i="8"/>
  <c r="D187" i="7"/>
  <c r="D186" i="7" s="1"/>
  <c r="C187" i="7"/>
  <c r="C186" i="7" s="1"/>
  <c r="D184" i="7"/>
  <c r="D180" i="7"/>
  <c r="D179" i="7" s="1"/>
  <c r="D172" i="7"/>
  <c r="D171" i="7" s="1"/>
  <c r="D167" i="7"/>
  <c r="D166" i="7" s="1"/>
  <c r="D164" i="7"/>
  <c r="D161" i="7"/>
  <c r="D159" i="7"/>
  <c r="D149" i="7"/>
  <c r="D147" i="7"/>
  <c r="D135" i="7"/>
  <c r="D124" i="7"/>
  <c r="D121" i="7"/>
  <c r="D117" i="7"/>
  <c r="D114" i="7"/>
  <c r="D112" i="7"/>
  <c r="D105" i="7"/>
  <c r="D61" i="7"/>
  <c r="D42" i="7"/>
  <c r="D11" i="7"/>
  <c r="K51" i="6"/>
  <c r="I51" i="6"/>
  <c r="J51" i="6" s="1"/>
  <c r="K50" i="6"/>
  <c r="I50" i="6"/>
  <c r="J50" i="6" s="1"/>
  <c r="H49" i="6"/>
  <c r="G49" i="6"/>
  <c r="K49" i="6" s="1"/>
  <c r="F49" i="6"/>
  <c r="E49" i="6"/>
  <c r="D49" i="6"/>
  <c r="K48" i="6"/>
  <c r="I48" i="6"/>
  <c r="J48" i="6" s="1"/>
  <c r="K47" i="6"/>
  <c r="I47" i="6"/>
  <c r="J47" i="6" s="1"/>
  <c r="K46" i="6"/>
  <c r="I46" i="6"/>
  <c r="J46" i="6" s="1"/>
  <c r="K45" i="6"/>
  <c r="I45" i="6"/>
  <c r="J45" i="6" s="1"/>
  <c r="K44" i="6"/>
  <c r="I44" i="6"/>
  <c r="J44" i="6" s="1"/>
  <c r="K43" i="6"/>
  <c r="I43" i="6"/>
  <c r="J43" i="6" s="1"/>
  <c r="H42" i="6"/>
  <c r="G42" i="6"/>
  <c r="F42" i="6"/>
  <c r="E42" i="6"/>
  <c r="D42" i="6"/>
  <c r="K41" i="6"/>
  <c r="I41" i="6"/>
  <c r="J41" i="6" s="1"/>
  <c r="H40" i="6"/>
  <c r="G40" i="6"/>
  <c r="I40" i="6" s="1"/>
  <c r="J40" i="6" s="1"/>
  <c r="F40" i="6"/>
  <c r="E40" i="6"/>
  <c r="D40" i="6"/>
  <c r="K39" i="6"/>
  <c r="I39" i="6"/>
  <c r="J39" i="6" s="1"/>
  <c r="K38" i="6"/>
  <c r="I38" i="6"/>
  <c r="J38" i="6" s="1"/>
  <c r="K37" i="6"/>
  <c r="I37" i="6"/>
  <c r="J37" i="6" s="1"/>
  <c r="K36" i="6"/>
  <c r="I36" i="6"/>
  <c r="J36" i="6" s="1"/>
  <c r="K35" i="6"/>
  <c r="I35" i="6"/>
  <c r="J35" i="6" s="1"/>
  <c r="K34" i="6"/>
  <c r="I34" i="6"/>
  <c r="J34" i="6" s="1"/>
  <c r="K33" i="6"/>
  <c r="I33" i="6"/>
  <c r="J33" i="6" s="1"/>
  <c r="K32" i="6"/>
  <c r="I32" i="6"/>
  <c r="J32" i="6" s="1"/>
  <c r="K31" i="6"/>
  <c r="I31" i="6"/>
  <c r="J31" i="6" s="1"/>
  <c r="K30" i="6"/>
  <c r="I30" i="6"/>
  <c r="J30" i="6" s="1"/>
  <c r="K29" i="6"/>
  <c r="I29" i="6"/>
  <c r="J29" i="6" s="1"/>
  <c r="K28" i="6"/>
  <c r="I28" i="6"/>
  <c r="J28" i="6" s="1"/>
  <c r="K27" i="6"/>
  <c r="I27" i="6"/>
  <c r="J27" i="6" s="1"/>
  <c r="K26" i="6"/>
  <c r="I26" i="6"/>
  <c r="J26" i="6" s="1"/>
  <c r="K25" i="6"/>
  <c r="I25" i="6"/>
  <c r="J25" i="6" s="1"/>
  <c r="K24" i="6"/>
  <c r="I24" i="6"/>
  <c r="J24" i="6" s="1"/>
  <c r="K23" i="6"/>
  <c r="J23" i="6"/>
  <c r="I23" i="6"/>
  <c r="K22" i="6"/>
  <c r="I22" i="6"/>
  <c r="J22" i="6" s="1"/>
  <c r="K21" i="6"/>
  <c r="I21" i="6"/>
  <c r="J21" i="6" s="1"/>
  <c r="K20" i="6"/>
  <c r="I20" i="6"/>
  <c r="J20" i="6" s="1"/>
  <c r="K19" i="6"/>
  <c r="I19" i="6"/>
  <c r="J19" i="6" s="1"/>
  <c r="K18" i="6"/>
  <c r="I18" i="6"/>
  <c r="J18" i="6" s="1"/>
  <c r="K17" i="6"/>
  <c r="I17" i="6"/>
  <c r="J17" i="6" s="1"/>
  <c r="H16" i="6"/>
  <c r="G16" i="6"/>
  <c r="F16" i="6"/>
  <c r="E16" i="6"/>
  <c r="D16" i="6"/>
  <c r="K15" i="6"/>
  <c r="I15" i="6"/>
  <c r="J15" i="6" s="1"/>
  <c r="K14" i="6"/>
  <c r="I14" i="6"/>
  <c r="J14" i="6" s="1"/>
  <c r="H13" i="6"/>
  <c r="G13" i="6"/>
  <c r="K13" i="6" s="1"/>
  <c r="F13" i="6"/>
  <c r="E13" i="6"/>
  <c r="D13" i="6"/>
  <c r="E88" i="9" l="1"/>
  <c r="H52" i="6"/>
  <c r="D160" i="8"/>
  <c r="E364" i="9"/>
  <c r="E363" i="9" s="1"/>
  <c r="D552" i="9"/>
  <c r="D551" i="9" s="1"/>
  <c r="D194" i="8"/>
  <c r="F87" i="8"/>
  <c r="G87" i="8" s="1"/>
  <c r="F119" i="8"/>
  <c r="G119" i="8" s="1"/>
  <c r="F127" i="8"/>
  <c r="G127" i="8" s="1"/>
  <c r="D542" i="9"/>
  <c r="D541" i="9" s="1"/>
  <c r="F47" i="8"/>
  <c r="G47" i="8" s="1"/>
  <c r="E228" i="9"/>
  <c r="D116" i="7"/>
  <c r="D7" i="8"/>
  <c r="F15" i="8"/>
  <c r="G15" i="8" s="1"/>
  <c r="F205" i="8"/>
  <c r="G205" i="8" s="1"/>
  <c r="F364" i="9"/>
  <c r="F363" i="9" s="1"/>
  <c r="F100" i="8"/>
  <c r="G100" i="8" s="1"/>
  <c r="F107" i="8"/>
  <c r="G107" i="8" s="1"/>
  <c r="F132" i="8"/>
  <c r="G132" i="8" s="1"/>
  <c r="D524" i="9"/>
  <c r="D523" i="9" s="1"/>
  <c r="F146" i="8"/>
  <c r="G146" i="8" s="1"/>
  <c r="F151" i="8"/>
  <c r="G151" i="8" s="1"/>
  <c r="F175" i="8"/>
  <c r="G175" i="8" s="1"/>
  <c r="E52" i="8"/>
  <c r="F52" i="6"/>
  <c r="F145" i="9"/>
  <c r="D131" i="8"/>
  <c r="E118" i="9"/>
  <c r="F138" i="8"/>
  <c r="G138" i="8" s="1"/>
  <c r="E256" i="9"/>
  <c r="E255" i="9" s="1"/>
  <c r="E19" i="9"/>
  <c r="E176" i="9"/>
  <c r="D146" i="7"/>
  <c r="F161" i="8"/>
  <c r="G161" i="8" s="1"/>
  <c r="F19" i="9"/>
  <c r="E54" i="9"/>
  <c r="G52" i="6"/>
  <c r="F68" i="8"/>
  <c r="G68" i="8" s="1"/>
  <c r="F95" i="8"/>
  <c r="G95" i="8" s="1"/>
  <c r="F192" i="8"/>
  <c r="G192" i="8" s="1"/>
  <c r="D176" i="9"/>
  <c r="F176" i="9"/>
  <c r="D364" i="9"/>
  <c r="D363" i="9" s="1"/>
  <c r="F54" i="9"/>
  <c r="F88" i="9"/>
  <c r="D10" i="7"/>
  <c r="D123" i="7"/>
  <c r="F104" i="8"/>
  <c r="G104" i="8" s="1"/>
  <c r="F33" i="8"/>
  <c r="G33" i="8" s="1"/>
  <c r="F220" i="8"/>
  <c r="G220" i="8" s="1"/>
  <c r="E52" i="6"/>
  <c r="F61" i="8"/>
  <c r="G61" i="8" s="1"/>
  <c r="F114" i="8"/>
  <c r="G114" i="8" s="1"/>
  <c r="D19" i="9"/>
  <c r="F228" i="9"/>
  <c r="D254" i="9"/>
  <c r="F524" i="9"/>
  <c r="F523" i="9" s="1"/>
  <c r="D178" i="7"/>
  <c r="F165" i="8"/>
  <c r="G165" i="8" s="1"/>
  <c r="F195" i="8"/>
  <c r="G195" i="8" s="1"/>
  <c r="F235" i="8"/>
  <c r="G235" i="8" s="1"/>
  <c r="D52" i="6"/>
  <c r="D158" i="7"/>
  <c r="E106" i="8"/>
  <c r="E194" i="8"/>
  <c r="F94" i="9"/>
  <c r="E145" i="9"/>
  <c r="D145" i="9"/>
  <c r="D228" i="9"/>
  <c r="E542" i="9"/>
  <c r="E541" i="9" s="1"/>
  <c r="F8" i="8"/>
  <c r="G8" i="8" s="1"/>
  <c r="E160" i="8"/>
  <c r="F160" i="8" s="1"/>
  <c r="G160" i="8" s="1"/>
  <c r="I42" i="6"/>
  <c r="J42" i="6" s="1"/>
  <c r="E35" i="8"/>
  <c r="F71" i="8"/>
  <c r="G71" i="8" s="1"/>
  <c r="F81" i="8"/>
  <c r="G81" i="8" s="1"/>
  <c r="F172" i="8"/>
  <c r="G172" i="8" s="1"/>
  <c r="F186" i="8"/>
  <c r="G186" i="8" s="1"/>
  <c r="F201" i="8"/>
  <c r="G201" i="8" s="1"/>
  <c r="F542" i="9"/>
  <c r="F541" i="9" s="1"/>
  <c r="E232" i="8"/>
  <c r="F232" i="8" s="1"/>
  <c r="G232" i="8" s="1"/>
  <c r="F233" i="8"/>
  <c r="G233" i="8" s="1"/>
  <c r="K40" i="6"/>
  <c r="E7" i="8"/>
  <c r="F24" i="8"/>
  <c r="G24" i="8" s="1"/>
  <c r="F36" i="8"/>
  <c r="G36" i="8" s="1"/>
  <c r="E210" i="8"/>
  <c r="F229" i="8"/>
  <c r="G229" i="8" s="1"/>
  <c r="D118" i="9"/>
  <c r="F118" i="9"/>
  <c r="I16" i="6"/>
  <c r="J16" i="6" s="1"/>
  <c r="D52" i="8"/>
  <c r="F53" i="8"/>
  <c r="G53" i="8" s="1"/>
  <c r="D106" i="8"/>
  <c r="D174" i="8"/>
  <c r="D210" i="8"/>
  <c r="D54" i="9"/>
  <c r="I13" i="6"/>
  <c r="J13" i="6" s="1"/>
  <c r="K16" i="6"/>
  <c r="K42" i="6"/>
  <c r="I49" i="6"/>
  <c r="J49" i="6" s="1"/>
  <c r="E131" i="8"/>
  <c r="E174" i="8"/>
  <c r="F174" i="8" s="1"/>
  <c r="G174" i="8" s="1"/>
  <c r="F179" i="8"/>
  <c r="G179" i="8" s="1"/>
  <c r="F211" i="8"/>
  <c r="G211" i="8" s="1"/>
  <c r="D94" i="9"/>
  <c r="E80" i="8"/>
  <c r="D241" i="9"/>
  <c r="F552" i="9"/>
  <c r="F551" i="9" s="1"/>
  <c r="F236" i="8"/>
  <c r="G236" i="8" s="1"/>
  <c r="D88" i="9"/>
  <c r="E94" i="9"/>
  <c r="E241" i="9"/>
  <c r="E524" i="9"/>
  <c r="E523" i="9" s="1"/>
  <c r="F44" i="8"/>
  <c r="G44" i="8" s="1"/>
  <c r="D35" i="8"/>
  <c r="D80" i="8"/>
  <c r="F241" i="9"/>
  <c r="F256" i="9"/>
  <c r="F255" i="9" s="1"/>
  <c r="I52" i="6" l="1"/>
  <c r="J52" i="6" s="1"/>
  <c r="F131" i="8"/>
  <c r="G131" i="8" s="1"/>
  <c r="K52" i="6"/>
  <c r="F194" i="8"/>
  <c r="G194" i="8" s="1"/>
  <c r="F52" i="8"/>
  <c r="G52" i="8" s="1"/>
  <c r="F117" i="9"/>
  <c r="E175" i="9"/>
  <c r="D18" i="9"/>
  <c r="D117" i="9"/>
  <c r="E117" i="9"/>
  <c r="E18" i="9"/>
  <c r="F35" i="8"/>
  <c r="G35" i="8" s="1"/>
  <c r="F18" i="9"/>
  <c r="D9" i="7"/>
  <c r="D8" i="7" s="1"/>
  <c r="F80" i="8"/>
  <c r="G80" i="8" s="1"/>
  <c r="F175" i="9"/>
  <c r="F106" i="8"/>
  <c r="G106" i="8" s="1"/>
  <c r="F210" i="8"/>
  <c r="G210" i="8" s="1"/>
  <c r="D247" i="8"/>
  <c r="D175" i="9"/>
  <c r="F7" i="8"/>
  <c r="G7" i="8" s="1"/>
  <c r="E247" i="8"/>
  <c r="F618" i="9" l="1"/>
  <c r="D618" i="9"/>
  <c r="E618" i="9"/>
  <c r="D189" i="7"/>
  <c r="F247" i="8"/>
  <c r="G247" i="8" s="1"/>
  <c r="K35" i="4" l="1"/>
  <c r="I35" i="4"/>
  <c r="J35" i="4" s="1"/>
  <c r="H35" i="4"/>
  <c r="K34" i="4"/>
  <c r="I34" i="4"/>
  <c r="J34" i="4" s="1"/>
  <c r="H34" i="4"/>
  <c r="K33" i="4"/>
  <c r="I33" i="4"/>
  <c r="J33" i="4" s="1"/>
  <c r="H33" i="4"/>
  <c r="K32" i="4"/>
  <c r="I32" i="4"/>
  <c r="J32" i="4" s="1"/>
  <c r="H32" i="4"/>
  <c r="G31" i="4"/>
  <c r="G26" i="4" s="1"/>
  <c r="F31" i="4"/>
  <c r="K31" i="4" s="1"/>
  <c r="E31" i="4"/>
  <c r="E26" i="4" s="1"/>
  <c r="D31" i="4"/>
  <c r="D26" i="4" s="1"/>
  <c r="C31" i="4"/>
  <c r="C26" i="4" s="1"/>
  <c r="K30" i="4"/>
  <c r="I30" i="4"/>
  <c r="J30" i="4" s="1"/>
  <c r="H30" i="4"/>
  <c r="K29" i="4"/>
  <c r="I29" i="4"/>
  <c r="J29" i="4" s="1"/>
  <c r="H29" i="4"/>
  <c r="K28" i="4"/>
  <c r="I28" i="4"/>
  <c r="J28" i="4" s="1"/>
  <c r="H28" i="4"/>
  <c r="K27" i="4"/>
  <c r="I27" i="4"/>
  <c r="J27" i="4" s="1"/>
  <c r="H27" i="4"/>
  <c r="K25" i="4"/>
  <c r="I25" i="4"/>
  <c r="J25" i="4" s="1"/>
  <c r="H25" i="4"/>
  <c r="K24" i="4"/>
  <c r="I24" i="4"/>
  <c r="J24" i="4" s="1"/>
  <c r="H24" i="4"/>
  <c r="K23" i="4"/>
  <c r="I23" i="4"/>
  <c r="J23" i="4" s="1"/>
  <c r="H23" i="4"/>
  <c r="K22" i="4"/>
  <c r="I22" i="4"/>
  <c r="J22" i="4" s="1"/>
  <c r="H22" i="4"/>
  <c r="K21" i="4"/>
  <c r="I21" i="4"/>
  <c r="J21" i="4" s="1"/>
  <c r="H21" i="4"/>
  <c r="G20" i="4"/>
  <c r="F20" i="4"/>
  <c r="E20" i="4"/>
  <c r="D20" i="4"/>
  <c r="C20" i="4"/>
  <c r="K19" i="4"/>
  <c r="I19" i="4"/>
  <c r="J19" i="4" s="1"/>
  <c r="H19" i="4"/>
  <c r="K18" i="4"/>
  <c r="I18" i="4"/>
  <c r="J18" i="4" s="1"/>
  <c r="H18" i="4"/>
  <c r="K17" i="4"/>
  <c r="I17" i="4"/>
  <c r="J17" i="4" s="1"/>
  <c r="H17" i="4"/>
  <c r="K16" i="4"/>
  <c r="I16" i="4"/>
  <c r="J16" i="4" s="1"/>
  <c r="H16" i="4"/>
  <c r="K15" i="4"/>
  <c r="I15" i="4"/>
  <c r="J15" i="4" s="1"/>
  <c r="H15" i="4"/>
  <c r="K14" i="4"/>
  <c r="I14" i="4"/>
  <c r="J14" i="4" s="1"/>
  <c r="H14" i="4"/>
  <c r="K13" i="4"/>
  <c r="I13" i="4"/>
  <c r="J13" i="4" s="1"/>
  <c r="H13" i="4"/>
  <c r="K12" i="4"/>
  <c r="I12" i="4"/>
  <c r="J12" i="4" s="1"/>
  <c r="H12" i="4"/>
  <c r="G11" i="4"/>
  <c r="F11" i="4"/>
  <c r="K11" i="4" s="1"/>
  <c r="E11" i="4"/>
  <c r="D11" i="4"/>
  <c r="C11" i="4"/>
  <c r="D10" i="4" l="1"/>
  <c r="C10" i="4"/>
  <c r="C36" i="4" s="1"/>
  <c r="I20" i="4"/>
  <c r="J20" i="4" s="1"/>
  <c r="G10" i="4"/>
  <c r="G36" i="4" s="1"/>
  <c r="E10" i="4"/>
  <c r="E36" i="4" s="1"/>
  <c r="F10" i="4"/>
  <c r="H10" i="4" s="1"/>
  <c r="K20" i="4"/>
  <c r="F26" i="4"/>
  <c r="K26" i="4" s="1"/>
  <c r="D36" i="4"/>
  <c r="H11" i="4"/>
  <c r="H31" i="4"/>
  <c r="I11" i="4"/>
  <c r="J11" i="4" s="1"/>
  <c r="H20" i="4"/>
  <c r="I31" i="4"/>
  <c r="J31" i="4" s="1"/>
  <c r="K10" i="4" l="1"/>
  <c r="I10" i="4"/>
  <c r="J10" i="4" s="1"/>
  <c r="H26" i="4"/>
  <c r="F36" i="4"/>
  <c r="I26" i="4"/>
  <c r="J26" i="4" s="1"/>
  <c r="H36" i="4" l="1"/>
  <c r="K36" i="4"/>
  <c r="I36" i="4"/>
  <c r="J36" i="4" s="1"/>
  <c r="I39" i="2"/>
  <c r="G39" i="2"/>
  <c r="H39" i="2" s="1"/>
  <c r="F39" i="2"/>
  <c r="B39" i="2"/>
  <c r="I38" i="2"/>
  <c r="G38" i="2"/>
  <c r="H38" i="2" s="1"/>
  <c r="F38" i="2"/>
  <c r="B38" i="2"/>
  <c r="E37" i="2"/>
  <c r="I37" i="2" s="1"/>
  <c r="D37" i="2"/>
  <c r="C37" i="2"/>
  <c r="I35" i="2"/>
  <c r="G35" i="2"/>
  <c r="H35" i="2" s="1"/>
  <c r="F35" i="2"/>
  <c r="I34" i="2"/>
  <c r="G34" i="2"/>
  <c r="H34" i="2" s="1"/>
  <c r="F34" i="2"/>
  <c r="I33" i="2"/>
  <c r="G33" i="2"/>
  <c r="H33" i="2" s="1"/>
  <c r="F33" i="2"/>
  <c r="E32" i="2"/>
  <c r="D32" i="2"/>
  <c r="C32" i="2"/>
  <c r="I31" i="2"/>
  <c r="G31" i="2"/>
  <c r="H31" i="2" s="1"/>
  <c r="F31" i="2"/>
  <c r="I30" i="2"/>
  <c r="G30" i="2"/>
  <c r="H30" i="2" s="1"/>
  <c r="F30" i="2"/>
  <c r="I29" i="2"/>
  <c r="G29" i="2"/>
  <c r="H29" i="2" s="1"/>
  <c r="F29" i="2"/>
  <c r="I28" i="2"/>
  <c r="G28" i="2"/>
  <c r="H28" i="2" s="1"/>
  <c r="F28" i="2"/>
  <c r="I27" i="2"/>
  <c r="G27" i="2"/>
  <c r="H27" i="2" s="1"/>
  <c r="F27" i="2"/>
  <c r="E26" i="2"/>
  <c r="D26" i="2"/>
  <c r="C26" i="2"/>
  <c r="I25" i="2"/>
  <c r="G25" i="2"/>
  <c r="H25" i="2" s="1"/>
  <c r="F25" i="2"/>
  <c r="I24" i="2"/>
  <c r="G24" i="2"/>
  <c r="H24" i="2" s="1"/>
  <c r="F24" i="2"/>
  <c r="E23" i="2"/>
  <c r="D23" i="2"/>
  <c r="C23" i="2"/>
  <c r="I22" i="2"/>
  <c r="G22" i="2"/>
  <c r="H22" i="2" s="1"/>
  <c r="F22" i="2"/>
  <c r="I21" i="2"/>
  <c r="G21" i="2"/>
  <c r="H21" i="2" s="1"/>
  <c r="F21" i="2"/>
  <c r="E20" i="2"/>
  <c r="D20" i="2"/>
  <c r="C20" i="2"/>
  <c r="I19" i="2"/>
  <c r="G19" i="2"/>
  <c r="H19" i="2" s="1"/>
  <c r="F19" i="2"/>
  <c r="I18" i="2"/>
  <c r="G18" i="2"/>
  <c r="H18" i="2" s="1"/>
  <c r="F18" i="2"/>
  <c r="I17" i="2"/>
  <c r="G17" i="2"/>
  <c r="H17" i="2" s="1"/>
  <c r="F17" i="2"/>
  <c r="I16" i="2"/>
  <c r="G16" i="2"/>
  <c r="H16" i="2" s="1"/>
  <c r="F16" i="2"/>
  <c r="I15" i="2"/>
  <c r="G15" i="2"/>
  <c r="H15" i="2" s="1"/>
  <c r="F15" i="2"/>
  <c r="I14" i="2"/>
  <c r="G14" i="2"/>
  <c r="H14" i="2" s="1"/>
  <c r="F14" i="2"/>
  <c r="E13" i="2"/>
  <c r="I13" i="2" s="1"/>
  <c r="D13" i="2"/>
  <c r="C13" i="2"/>
  <c r="L5" i="2"/>
  <c r="F32" i="2" l="1"/>
  <c r="I32" i="2"/>
  <c r="F13" i="2"/>
  <c r="G32" i="2"/>
  <c r="H32" i="2" s="1"/>
  <c r="G26" i="2"/>
  <c r="H26" i="2" s="1"/>
  <c r="F37" i="2"/>
  <c r="C12" i="2"/>
  <c r="C36" i="2" s="1"/>
  <c r="C40" i="2" s="1"/>
  <c r="G20" i="2"/>
  <c r="H20" i="2" s="1"/>
  <c r="G37" i="2"/>
  <c r="H37" i="2" s="1"/>
  <c r="I20" i="2"/>
  <c r="G13" i="2"/>
  <c r="H13" i="2" s="1"/>
  <c r="F23" i="2"/>
  <c r="I23" i="2"/>
  <c r="D12" i="2"/>
  <c r="D36" i="2" s="1"/>
  <c r="D40" i="2" s="1"/>
  <c r="F20" i="2"/>
  <c r="G23" i="2"/>
  <c r="H23" i="2" s="1"/>
  <c r="E12" i="2"/>
  <c r="I26" i="2"/>
  <c r="F26" i="2"/>
  <c r="E36" i="2" l="1"/>
  <c r="I12" i="2"/>
  <c r="G12" i="2"/>
  <c r="H12" i="2" s="1"/>
  <c r="F12" i="2"/>
  <c r="I36" i="2" l="1"/>
  <c r="G36" i="2"/>
  <c r="H36" i="2" s="1"/>
  <c r="E40" i="2"/>
  <c r="F36" i="2"/>
  <c r="I40" i="2" l="1"/>
  <c r="G40" i="2"/>
  <c r="H40" i="2" s="1"/>
  <c r="F40" i="2"/>
</calcChain>
</file>

<file path=xl/sharedStrings.xml><?xml version="1.0" encoding="utf-8"?>
<sst xmlns="http://schemas.openxmlformats.org/spreadsheetml/2006/main" count="1274" uniqueCount="827">
  <si>
    <t xml:space="preserve">Tabla 1. Ingresos por Clasificación Económica </t>
  </si>
  <si>
    <t>Mayo 2022 y 2023</t>
  </si>
  <si>
    <t>Valores en Millones de RD$</t>
  </si>
  <si>
    <t>PIB Nominal (Millones RD$)</t>
  </si>
  <si>
    <t>DETALLE</t>
  </si>
  <si>
    <t>VARIACIÓN 2023/2022</t>
  </si>
  <si>
    <t>% PIB</t>
  </si>
  <si>
    <t>PERCIBIDO MAYO</t>
  </si>
  <si>
    <t>PRESUPUESTO INICIAL</t>
  </si>
  <si>
    <t>MAYO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</si>
  <si>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</si>
  <si>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</si>
  <si>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</si>
  <si>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</si>
  <si>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</si>
  <si>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</si>
  <si>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</si>
  <si>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</si>
  <si>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</si>
  <si>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</si>
  <si>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</si>
  <si>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</si>
  <si>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</si>
  <si>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</si>
  <si>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</si>
  <si>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</si>
  <si>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</si>
  <si>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</si>
  <si>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</si>
  <si>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</si>
  <si>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</si>
  <si>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</si>
  <si>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</si>
  <si>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</si>
  <si>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</si>
  <si>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</si>
  <si>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</si>
  <si>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</si>
  <si>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</si>
  <si>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</si>
  <si>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</si>
  <si>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</si>
  <si>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</si>
  <si>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</si>
  <si>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</si>
  <si>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</si>
  <si>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</si>
  <si>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31/05/2023 // Fecha de registro al 07/06/2023</t>
  </si>
  <si>
    <t>3. Se utilizó el PIB del Panorama Macroeconómico actualizado al 6 de junio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</si>
  <si>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</si>
  <si>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</si>
  <si>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</si>
  <si>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t>En millones de RD$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</si>
  <si>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</si>
  <si>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2. Gastos de Gobierno Central por Clasificación Económica (Mayo 2022 y 2023)</t>
  </si>
  <si>
    <t>EJECUCIÓN
% PIB</t>
  </si>
  <si>
    <t>DEVENGADO MAYO</t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</si>
  <si>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</si>
  <si>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</si>
  <si>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</si>
  <si>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>% EJECUCION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</si>
  <si>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</si>
  <si>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</si>
  <si>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</si>
  <si>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</si>
  <si>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</si>
  <si>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</si>
  <si>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</si>
  <si>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</si>
  <si>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</si>
  <si>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</si>
  <si>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</si>
  <si>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</si>
  <si>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</si>
  <si>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</si>
  <si>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</si>
  <si>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</si>
  <si>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</si>
  <si>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</si>
  <si>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</si>
  <si>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</si>
  <si>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</si>
  <si>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</si>
  <si>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</si>
  <si>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</si>
  <si>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</si>
  <si>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</si>
  <si>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</si>
  <si>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</si>
  <si>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</si>
  <si>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</si>
  <si>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</si>
  <si>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</si>
  <si>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31/05/2023 // Fecha de registro al 07/06/2023.</t>
  </si>
  <si>
    <t>2. Se utilizó el PIB del Panorama Macroeconómico actualizado al 06 de junio del 2023,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</si>
  <si>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</si>
  <si>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2 . Top 3 de Instituciones con Mayor Ejecución de Gastos (Mayo 2023)</t>
  </si>
  <si>
    <t>1.Fecha de imputación al 31/05/2023 // Fecha de registro al 07/06/2023</t>
  </si>
  <si>
    <t>MINISTERIO DE HACIENDA</t>
  </si>
  <si>
    <t>DIRECCIÓN GENERAL DE PRESUPUESTO</t>
  </si>
  <si>
    <t>DIRECCIÓN DE ESTUDIOS ECONÓMICOS Y SEGUIMIENTO FINANCIERO</t>
  </si>
  <si>
    <t>Tabla 3. Gastos de Gobierno Central por Clasificación Institucional (Mayo 2022 - 2023)</t>
  </si>
  <si>
    <t>Valores en millones de RD$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</si>
  <si>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</si>
  <si>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</si>
  <si>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</si>
  <si>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</si>
  <si>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</si>
  <si>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</si>
  <si>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</si>
  <si>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</si>
  <si>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</si>
  <si>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</si>
  <si>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</si>
  <si>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</si>
  <si>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</si>
  <si>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</si>
  <si>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</si>
  <si>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</si>
  <si>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</si>
  <si>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</si>
  <si>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</si>
  <si>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</si>
  <si>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</si>
  <si>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</si>
  <si>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</si>
  <si>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</si>
  <si>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</si>
  <si>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</si>
  <si>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</si>
  <si>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</si>
  <si>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</si>
  <si>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</si>
  <si>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</si>
  <si>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</si>
  <si>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</si>
  <si>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</si>
  <si>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</si>
  <si>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</si>
  <si>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</si>
  <si>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</si>
  <si>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</si>
  <si>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</si>
  <si>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</si>
  <si>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</si>
  <si>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</si>
  <si>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</si>
  <si>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</si>
  <si>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</si>
  <si>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2. Se utilizó el PIB del Panorama Macroeconómico actualizado al 6 de junio del 2023, elaborado por el Ministerio de Economía Planificación y Desarrollo. </t>
  </si>
  <si>
    <t>Anexo 1. Ingresos por Clasificación Económica (Mayo 2023)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</si>
  <si>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</si>
  <si>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</si>
  <si>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</si>
  <si>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</si>
  <si>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</si>
  <si>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</si>
  <si>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</si>
  <si>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</si>
  <si>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</si>
  <si>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</si>
  <si>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</si>
  <si>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</si>
  <si>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</si>
  <si>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</si>
  <si>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</si>
  <si>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</si>
  <si>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</si>
  <si>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</si>
  <si>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</si>
  <si>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</si>
  <si>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</si>
  <si>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</si>
  <si>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</si>
  <si>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</si>
  <si>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</si>
  <si>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</si>
  <si>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</si>
  <si>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</si>
  <si>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</si>
  <si>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</si>
  <si>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</si>
  <si>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</si>
  <si>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</si>
  <si>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</si>
  <si>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</si>
  <si>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</si>
  <si>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</si>
  <si>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</si>
  <si>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</si>
  <si>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</si>
  <si>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</si>
  <si>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</si>
  <si>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</si>
  <si>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</si>
  <si>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</si>
  <si>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</si>
  <si>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</si>
  <si>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</si>
  <si>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</si>
  <si>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</si>
  <si>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</si>
  <si>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</si>
  <si>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</si>
  <si>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</si>
  <si>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</si>
  <si>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</si>
  <si>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</si>
  <si>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</si>
  <si>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</si>
  <si>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</si>
  <si>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</si>
  <si>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</si>
  <si>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</si>
  <si>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</si>
  <si>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</si>
  <si>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</si>
  <si>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</si>
  <si>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</si>
  <si>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</si>
  <si>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</si>
  <si>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</si>
  <si>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</si>
  <si>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</si>
  <si>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</si>
  <si>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</si>
  <si>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</si>
  <si>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</si>
  <si>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</si>
  <si>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</si>
  <si>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</si>
  <si>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</si>
  <si>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</si>
  <si>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</si>
  <si>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</si>
  <si>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</si>
  <si>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</si>
  <si>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</si>
  <si>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</si>
  <si>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</si>
  <si>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</si>
  <si>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</si>
  <si>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</si>
  <si>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</si>
  <si>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</si>
  <si>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</si>
  <si>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</si>
  <si>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</si>
  <si>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</si>
  <si>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</si>
  <si>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</si>
  <si>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</si>
  <si>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</si>
  <si>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</si>
  <si>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</si>
  <si>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</si>
  <si>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</si>
  <si>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</si>
  <si>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</si>
  <si>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</si>
  <si>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</si>
  <si>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</si>
  <si>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</si>
  <si>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</si>
  <si>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</si>
  <si>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</si>
  <si>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</si>
  <si>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</si>
  <si>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</si>
  <si>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</si>
  <si>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</si>
  <si>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</si>
  <si>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</si>
  <si>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</si>
  <si>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</si>
  <si>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</si>
  <si>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</si>
  <si>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</si>
  <si>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</si>
  <si>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</si>
  <si>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</si>
  <si>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</si>
  <si>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</si>
  <si>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</si>
  <si>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</si>
  <si>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</si>
  <si>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</si>
  <si>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</si>
  <si>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</si>
  <si>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</si>
  <si>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</si>
  <si>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</si>
  <si>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</si>
  <si>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</si>
  <si>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</si>
  <si>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</si>
  <si>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</si>
  <si>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</si>
  <si>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</si>
  <si>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</si>
  <si>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</si>
  <si>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</si>
  <si>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</si>
  <si>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</si>
  <si>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</si>
  <si>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</si>
  <si>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</si>
  <si>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</si>
  <si>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</si>
  <si>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</si>
  <si>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</si>
  <si>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</si>
  <si>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</si>
  <si>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</si>
  <si>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</si>
  <si>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</si>
  <si>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</si>
  <si>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</si>
  <si>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</si>
  <si>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</si>
  <si>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</si>
  <si>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</si>
  <si>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</si>
  <si>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</si>
  <si>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</si>
  <si>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</si>
  <si>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</si>
  <si>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</si>
  <si>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</si>
  <si>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</si>
  <si>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</si>
  <si>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</si>
  <si>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</si>
  <si>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</si>
  <si>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</si>
  <si>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t>1. Fecha de recaudación al 31/05/2023 // Fecha de registro al 07/06/2023</t>
  </si>
  <si>
    <t>Anexo 2. Distribución Geográfica de Proyectos de Inversión (Mayo 2022 y 2023)</t>
  </si>
  <si>
    <t>PRESUPUESTO INICIAL (Ley 366-22)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</si>
  <si>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</si>
  <si>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</si>
  <si>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</si>
  <si>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</si>
  <si>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</si>
  <si>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</si>
  <si>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</si>
  <si>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</si>
  <si>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</si>
  <si>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</si>
  <si>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</si>
  <si>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</si>
  <si>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</si>
  <si>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</si>
  <si>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</si>
  <si>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</si>
  <si>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</si>
  <si>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</si>
  <si>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</si>
  <si>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</si>
  <si>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</si>
  <si>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</si>
  <si>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</si>
  <si>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</si>
  <si>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</si>
  <si>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</si>
  <si>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</si>
  <si>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</si>
  <si>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</si>
  <si>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2.4-Energía y combustible</t>
  </si>
  <si>
    <t>2.9-Otros servicios económicos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</si>
  <si>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</si>
  <si>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</si>
  <si>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</si>
  <si>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</si>
  <si>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</si>
  <si>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</si>
  <si>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</si>
  <si>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</si>
  <si>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</si>
  <si>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</si>
  <si>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</si>
  <si>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</si>
  <si>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</si>
  <si>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</si>
  <si>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</si>
  <si>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</si>
  <si>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</si>
  <si>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</si>
  <si>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</si>
  <si>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</si>
  <si>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</si>
  <si>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</si>
  <si>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</si>
  <si>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</si>
  <si>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</si>
  <si>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</si>
  <si>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</si>
  <si>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</si>
  <si>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</si>
  <si>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</si>
  <si>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</si>
  <si>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2.5-Minería, manufactura y construcción</t>
  </si>
  <si>
    <t>88-MULTIREGIONAL</t>
  </si>
  <si>
    <t>98-NACIONAL</t>
  </si>
  <si>
    <t>4.6-Equidad de género</t>
  </si>
  <si>
    <t>Anexo 3. Ejecución por Clasificación Programática (mayo 2023)</t>
  </si>
  <si>
    <t>COMPROMISO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</si>
  <si>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</si>
  <si>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</si>
  <si>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</si>
  <si>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</si>
  <si>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</si>
  <si>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</si>
  <si>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</si>
  <si>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</si>
  <si>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</si>
  <si>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</si>
  <si>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</si>
  <si>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</si>
  <si>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</si>
  <si>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0001-MINISTERIO DE LA PRESIDENCIA</t>
  </si>
  <si>
    <t>01-Actividades centrales</t>
  </si>
  <si>
    <t>11-Control fiscal</t>
  </si>
  <si>
    <t>11-Fondo a cargo del Poder Ejecutivo</t>
  </si>
  <si>
    <t>99-Administración de activos, pasivos y transferencias</t>
  </si>
  <si>
    <t>0001-SECRETARIADO ADMINISTRATIVO DE LA PRESIDENCIA</t>
  </si>
  <si>
    <t>0005-GOBERNACIÓN  DEL EDIFICIO GUBERNAMENTAL JUAN PABLO DUARTE</t>
  </si>
  <si>
    <t>0009-DIRECCIÓN GENERAL DE PROYECTOS ESTRATÉGICOS Y ESPECIALES DE LA PRESIDENCIA DE LA REPÚBLICA (PROPEEP)</t>
  </si>
  <si>
    <t>22-Apoyo al desarrollo provincial</t>
  </si>
  <si>
    <t>0009-COMISIÓN PRESIDENCIAL DE APOYO AL DESARROLLO PROVINCIAL</t>
  </si>
  <si>
    <t>0010-UNIDAD TECNICA EJECUTORA DE TITULACION DE TERRENOS DEL ESTADO</t>
  </si>
  <si>
    <t>24-Formulación de políticas para la mitigación y adaptación al cambio climático</t>
  </si>
  <si>
    <t>0010-CONSEJO NACIONAL PARA EL CAMBIO CLIMÁTICO Y MECANISMO DE DESARROLLO LIMPIO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</si>
  <si>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</si>
  <si>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</si>
  <si>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</si>
  <si>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</si>
  <si>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</si>
  <si>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</si>
  <si>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</si>
  <si>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</si>
  <si>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</si>
  <si>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</si>
  <si>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</si>
  <si>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02-GABINETE DE LA POLÍTICA SOCIAL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</si>
  <si>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</si>
  <si>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</si>
  <si>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</si>
  <si>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</si>
  <si>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</si>
  <si>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0004-SERVICIO INTEGRAL DE EMERGENCIAS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</si>
  <si>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</si>
  <si>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</si>
  <si>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</si>
  <si>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</si>
  <si>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0008-DIRECCION GENERAL DE ETICA E INTEGRIDAD GUBERNAMENTAL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</si>
  <si>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</si>
  <si>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</si>
  <si>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</si>
  <si>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</si>
  <si>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</si>
  <si>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</si>
  <si>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06-MINISTERIO DE LA PRESIDENCIA</t>
  </si>
  <si>
    <t>13-Atención, prevención de desastres</t>
  </si>
  <si>
    <t>12-Servicio integral de emergencias</t>
  </si>
  <si>
    <t>18-Desarrollo territorial y de comunidades</t>
  </si>
  <si>
    <t>0005-UNIDAD EJECUTORA PARA LA READECUACION DE BARRIOS  Y ENTORNOS (URBE)</t>
  </si>
  <si>
    <t>0006-CENTRO DE OPERACIONES DE EMERGENCIAS (COE)</t>
  </si>
  <si>
    <t>16-Promoción y fomento de la ética en el sector público</t>
  </si>
  <si>
    <t>19-Coordinación e Implementación  de Intervenciones Estratégica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</si>
  <si>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</si>
  <si>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</si>
  <si>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</si>
  <si>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</si>
  <si>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</si>
  <si>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</si>
  <si>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</si>
  <si>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</si>
  <si>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</si>
  <si>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</si>
  <si>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</si>
  <si>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</si>
  <si>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</si>
  <si>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</si>
  <si>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</si>
  <si>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</si>
  <si>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</si>
  <si>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</si>
  <si>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</si>
  <si>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</si>
  <si>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</si>
  <si>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</si>
  <si>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</si>
  <si>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50-Reducción de crímenes y delitos que afectan a la seguridad ciudadana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</si>
  <si>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</si>
  <si>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</si>
  <si>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</si>
  <si>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14-Servicios de salud, seguridad y bienestar social de la P.N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</si>
  <si>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</si>
  <si>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</si>
  <si>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</si>
  <si>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</si>
  <si>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</si>
  <si>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0001-ARMADA DE LA REPUBLICA DOMINICANA</t>
  </si>
  <si>
    <t>0001-MINISTERIO DE DEFENSA</t>
  </si>
  <si>
    <t>0002-DIRECCION GENERAL DE DRAGAS, PRESAS Y BALIZAMIENTO, M.G</t>
  </si>
  <si>
    <t>13-Educación y capacitación militar</t>
  </si>
  <si>
    <t>0002-DIRECCION GENERAL DE ESCUELAS VOCACIONALES</t>
  </si>
  <si>
    <t>0003-SERVICIOS DE PESCA</t>
  </si>
  <si>
    <t>12-Servicios de salud y asistencia social</t>
  </si>
  <si>
    <t>0003-FOMENTO Y PRODUCCION CUNARIA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</si>
  <si>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</si>
  <si>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</si>
  <si>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</si>
  <si>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</si>
  <si>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</si>
  <si>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</si>
  <si>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</si>
  <si>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</si>
  <si>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</si>
  <si>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</si>
  <si>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</si>
  <si>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</si>
  <si>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</si>
  <si>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</si>
  <si>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</si>
  <si>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</si>
  <si>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</si>
  <si>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</si>
  <si>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</si>
  <si>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</si>
  <si>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</si>
  <si>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</si>
  <si>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</si>
  <si>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</si>
  <si>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</si>
  <si>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</si>
  <si>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11-Defensa naval</t>
  </si>
  <si>
    <t>12-Educación y capacitación naval</t>
  </si>
  <si>
    <t>13-Servicios de salud</t>
  </si>
  <si>
    <t>04-FUERZA AEREA DE LA  REPUBLICA DOMINICANA</t>
  </si>
  <si>
    <t>0001-FUERZA AEREA DE LA  REPUBLICA DOMINICANA</t>
  </si>
  <si>
    <t>11-Defensa aérea</t>
  </si>
  <si>
    <t>13-Servicio de salud</t>
  </si>
  <si>
    <t>0002-HOSPITAL MILITAR FAD DR RAMON DE LARA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</si>
  <si>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</si>
  <si>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</si>
  <si>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</si>
  <si>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</si>
  <si>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</si>
  <si>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</si>
  <si>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</si>
  <si>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</si>
  <si>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</si>
  <si>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</si>
  <si>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</si>
  <si>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</si>
  <si>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</si>
  <si>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</si>
  <si>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</si>
  <si>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</si>
  <si>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</si>
  <si>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</si>
  <si>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</si>
  <si>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</si>
  <si>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</si>
  <si>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</si>
  <si>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</si>
  <si>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</si>
  <si>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</si>
  <si>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</si>
  <si>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</si>
  <si>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</si>
  <si>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</si>
  <si>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</si>
  <si>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</si>
  <si>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</si>
  <si>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</si>
  <si>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</si>
  <si>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</si>
  <si>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</si>
  <si>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</si>
  <si>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</si>
  <si>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</si>
  <si>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</si>
  <si>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</si>
  <si>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</si>
  <si>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</si>
  <si>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</si>
  <si>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</si>
  <si>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</si>
  <si>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</si>
  <si>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</si>
  <si>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</si>
  <si>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</si>
  <si>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</si>
  <si>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</si>
  <si>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</si>
  <si>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</si>
  <si>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</si>
  <si>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</si>
  <si>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</si>
  <si>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</si>
  <si>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</si>
  <si>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</si>
  <si>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</si>
  <si>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</si>
  <si>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</si>
  <si>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</si>
  <si>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</si>
  <si>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</si>
  <si>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</si>
  <si>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</si>
  <si>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</si>
  <si>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</si>
  <si>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</si>
  <si>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</si>
  <si>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</si>
  <si>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</si>
  <si>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</si>
  <si>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</si>
  <si>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</si>
  <si>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</si>
  <si>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</si>
  <si>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</si>
  <si>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</si>
  <si>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</si>
  <si>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</si>
  <si>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</si>
  <si>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</si>
  <si>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</si>
  <si>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</si>
  <si>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</si>
  <si>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</si>
  <si>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</si>
  <si>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</si>
  <si>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</si>
  <si>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</si>
  <si>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</si>
  <si>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</si>
  <si>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</si>
  <si>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</si>
  <si>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</si>
  <si>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</si>
  <si>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</si>
  <si>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</si>
  <si>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</si>
  <si>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</si>
  <si>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</si>
  <si>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</si>
  <si>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</si>
  <si>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</si>
  <si>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</si>
  <si>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</si>
  <si>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</si>
  <si>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</si>
  <si>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</si>
  <si>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</si>
  <si>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</si>
  <si>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</si>
  <si>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</si>
  <si>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</si>
  <si>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</si>
  <si>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</si>
  <si>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</si>
  <si>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</si>
  <si>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</si>
  <si>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</si>
  <si>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</si>
  <si>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</si>
  <si>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</si>
  <si>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</si>
  <si>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</si>
  <si>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</si>
  <si>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</si>
  <si>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</si>
  <si>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</si>
  <si>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</si>
  <si>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</si>
  <si>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</si>
  <si>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</si>
  <si>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</si>
  <si>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</si>
  <si>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</si>
  <si>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</si>
  <si>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</si>
  <si>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</si>
  <si>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</si>
  <si>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</si>
  <si>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</si>
  <si>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</si>
  <si>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</si>
  <si>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</si>
  <si>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</si>
  <si>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</si>
  <si>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</si>
  <si>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</si>
  <si>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</si>
  <si>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</si>
  <si>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</si>
  <si>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</si>
  <si>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</si>
  <si>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</si>
  <si>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</si>
  <si>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</si>
  <si>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</si>
  <si>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</si>
  <si>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</si>
  <si>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</si>
  <si>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</si>
  <si>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</si>
  <si>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</si>
  <si>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</si>
  <si>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</si>
  <si>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</si>
  <si>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</si>
  <si>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</si>
  <si>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</si>
  <si>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</si>
  <si>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</si>
  <si>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</si>
  <si>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</si>
  <si>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</si>
  <si>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</si>
  <si>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</si>
  <si>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</si>
  <si>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</si>
  <si>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</si>
  <si>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</si>
  <si>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</si>
  <si>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</si>
  <si>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</si>
  <si>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</si>
  <si>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</si>
  <si>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</si>
  <si>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</si>
  <si>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</si>
  <si>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</si>
  <si>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</si>
  <si>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</si>
  <si>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</si>
  <si>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</si>
  <si>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</si>
  <si>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</si>
  <si>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</si>
  <si>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</si>
  <si>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</si>
  <si>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</si>
  <si>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</si>
  <si>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</si>
  <si>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</si>
  <si>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</si>
  <si>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</si>
  <si>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</si>
  <si>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</si>
  <si>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</si>
  <si>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</si>
  <si>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</si>
  <si>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</si>
  <si>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</si>
  <si>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</si>
  <si>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</si>
  <si>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</si>
  <si>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</si>
  <si>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</si>
  <si>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</si>
  <si>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</si>
  <si>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</si>
  <si>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</si>
  <si>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</si>
  <si>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</si>
  <si>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</si>
  <si>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</si>
  <si>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</si>
  <si>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</si>
  <si>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</si>
  <si>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</si>
  <si>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</si>
  <si>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</si>
  <si>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</si>
  <si>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</si>
  <si>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</si>
  <si>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</si>
  <si>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</si>
  <si>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</si>
  <si>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</si>
  <si>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</si>
  <si>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</si>
  <si>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</si>
  <si>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</si>
  <si>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</si>
  <si>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</si>
  <si>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</si>
  <si>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</si>
  <si>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</si>
  <si>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</si>
  <si>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</si>
  <si>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</si>
  <si>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</si>
  <si>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</si>
  <si>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</si>
  <si>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</si>
  <si>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</si>
  <si>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</si>
  <si>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Detalle</t>
  </si>
  <si>
    <t>Ingresos</t>
  </si>
  <si>
    <t>Gastos</t>
  </si>
  <si>
    <t>Resultado Primario</t>
  </si>
  <si>
    <t>Resultado Financiero</t>
  </si>
  <si>
    <t>Corrientes</t>
  </si>
  <si>
    <t>De Capital</t>
  </si>
  <si>
    <t>Intereses</t>
  </si>
  <si>
    <t xml:space="preserve">1.Se incluyen los Recursos de Captación Directa. </t>
  </si>
  <si>
    <t>Gráfico 2. Distribución del Gasto del Gobierno Central por Finalidad (Mayo 2023)</t>
  </si>
  <si>
    <t>Servicios Sociales</t>
  </si>
  <si>
    <t>Servicios Económicos</t>
  </si>
  <si>
    <t>Intereses de la Deuda Pública</t>
  </si>
  <si>
    <t>Servicios Generales</t>
  </si>
  <si>
    <t>Protección del Medio Ambiente</t>
  </si>
  <si>
    <t>Blank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</si>
  <si>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</si>
  <si>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</si>
  <si>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Mapa 1. Inversión Pública por Provincia</t>
  </si>
  <si>
    <t>(Mayo 2023)</t>
  </si>
  <si>
    <t>Gráfico 1. Resultados Presupuestarios del Gobierno Central (Mayo 2023)</t>
  </si>
  <si>
    <r>
      <rPr>
        <b/>
        <sz val="10"/>
        <color theme="1"/>
        <rFont val="Avenir Next LT Pro"/>
        <family val="2"/>
      </rPr>
      <t>Notas:</t>
    </r>
    <r>
      <rPr>
        <sz val="10"/>
        <color theme="1"/>
        <rFont val="Avenir Next LT Pro"/>
        <family val="2"/>
      </rPr>
      <t xml:space="preserve"> Cifras preliminares.</t>
    </r>
  </si>
  <si>
    <r>
      <t xml:space="preserve">Fuente: </t>
    </r>
    <r>
      <rPr>
        <sz val="10"/>
        <color theme="1"/>
        <rFont val="Avenir Next LT Pro"/>
        <family val="2"/>
      </rPr>
      <t>Sistema de Información de la Gestión Financiera (SIGEF).</t>
    </r>
  </si>
  <si>
    <t>Notas: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</si>
</sst>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_);_(* \(#,##0.0\);_(* &quot;-&quot;??_);_(@_)"/>
    <numFmt numFmtId="165" formatCode="#,##0.0,,_);\(#,##0.0,,\)"/>
    <numFmt numFmtId="166" formatCode="#,##0.0,,"/>
    <numFmt numFmtId="167" formatCode="0.0%"/>
    <numFmt numFmtId="168" formatCode="#,##0.0_);\(#,##0.0\)"/>
    <numFmt numFmtId="169" formatCode="#,##0.00000_);\(#,##0.00000\)"/>
    <numFmt numFmtId="170" formatCode="_-* #,##0.00_-;\-* #,##0.00_-;_-* &quot;-&quot;??_-;_-@_-"/>
    <numFmt numFmtId="171" formatCode="#,##0.0"/>
    <numFmt numFmtId="172" formatCode="#,##0.0000"/>
    <numFmt numFmtId="173" formatCode="#,##0.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12"/>
      <name val="Avenir Next LT Pro"/>
      <family val="2"/>
    </font>
    <font>
      <sz val="12"/>
      <color theme="1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1"/>
      <color theme="0"/>
      <name val="Avenir Next LT Pro"/>
      <family val="2"/>
    </font>
    <font>
      <sz val="11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perscript"/>
      <sz val="12"/>
      <color theme="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sz val="11"/>
      <color indexed="8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380">
    <xf numFmtId="0" fontId="0" fillId="0" borderId="0" xfId="0"/>
    <xf numFmtId="0" fontId="5" fillId="0" borderId="0" xfId="0" applyFont="1"/>
    <xf numFmtId="0" fontId="7" fillId="0" borderId="0" xfId="0" applyFont="1"/>
    <xf numFmtId="164" fontId="8" fillId="0" borderId="0" xfId="3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8" fillId="0" borderId="1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165" fontId="6" fillId="3" borderId="12" xfId="4" applyNumberFormat="1" applyFont="1" applyFill="1" applyBorder="1" applyAlignment="1">
      <alignment horizontal="center" vertical="center"/>
    </xf>
    <xf numFmtId="43" fontId="5" fillId="0" borderId="0" xfId="3" applyFont="1"/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/>
    </xf>
    <xf numFmtId="166" fontId="11" fillId="3" borderId="19" xfId="3" applyNumberFormat="1" applyFont="1" applyFill="1" applyBorder="1" applyAlignment="1">
      <alignment horizontal="center" vertical="center"/>
    </xf>
    <xf numFmtId="167" fontId="11" fillId="3" borderId="19" xfId="1" applyNumberFormat="1" applyFont="1" applyFill="1" applyBorder="1" applyAlignment="1">
      <alignment horizontal="center" vertical="center"/>
    </xf>
    <xf numFmtId="10" fontId="5" fillId="0" borderId="0" xfId="3" applyNumberFormat="1" applyFont="1"/>
    <xf numFmtId="43" fontId="5" fillId="0" borderId="0" xfId="0" applyNumberFormat="1" applyFont="1"/>
    <xf numFmtId="0" fontId="10" fillId="0" borderId="20" xfId="0" applyFont="1" applyBorder="1" applyAlignment="1">
      <alignment horizontal="left" indent="1"/>
    </xf>
    <xf numFmtId="166" fontId="11" fillId="0" borderId="20" xfId="3" applyNumberFormat="1" applyFont="1" applyBorder="1" applyAlignment="1">
      <alignment horizontal="center" vertical="center"/>
    </xf>
    <xf numFmtId="167" fontId="11" fillId="0" borderId="20" xfId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wrapText="1" indent="2"/>
    </xf>
    <xf numFmtId="166" fontId="13" fillId="0" borderId="21" xfId="3" applyNumberFormat="1" applyFont="1" applyFill="1" applyBorder="1" applyAlignment="1">
      <alignment horizontal="center" vertical="center"/>
    </xf>
    <xf numFmtId="167" fontId="13" fillId="0" borderId="21" xfId="1" applyNumberFormat="1" applyFont="1" applyBorder="1" applyAlignment="1">
      <alignment horizontal="center" vertical="center"/>
    </xf>
    <xf numFmtId="166" fontId="13" fillId="0" borderId="21" xfId="3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indent="2"/>
    </xf>
    <xf numFmtId="0" fontId="12" fillId="0" borderId="22" xfId="0" applyFont="1" applyBorder="1" applyAlignment="1">
      <alignment horizontal="left" indent="2"/>
    </xf>
    <xf numFmtId="166" fontId="13" fillId="0" borderId="22" xfId="3" applyNumberFormat="1" applyFont="1" applyFill="1" applyBorder="1" applyAlignment="1">
      <alignment horizontal="center" vertical="center"/>
    </xf>
    <xf numFmtId="167" fontId="13" fillId="0" borderId="22" xfId="1" applyNumberFormat="1" applyFont="1" applyBorder="1" applyAlignment="1">
      <alignment horizontal="center" vertical="center"/>
    </xf>
    <xf numFmtId="166" fontId="13" fillId="0" borderId="22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 indent="2"/>
    </xf>
    <xf numFmtId="166" fontId="13" fillId="0" borderId="0" xfId="3" applyNumberFormat="1" applyFont="1" applyFill="1" applyBorder="1" applyAlignment="1">
      <alignment horizontal="center" vertical="center"/>
    </xf>
    <xf numFmtId="167" fontId="13" fillId="0" borderId="0" xfId="1" applyNumberFormat="1" applyFont="1" applyBorder="1" applyAlignment="1">
      <alignment horizontal="center" vertical="center"/>
    </xf>
    <xf numFmtId="166" fontId="13" fillId="0" borderId="0" xfId="3" applyNumberFormat="1" applyFont="1" applyBorder="1" applyAlignment="1">
      <alignment horizontal="center" vertical="center"/>
    </xf>
    <xf numFmtId="4" fontId="14" fillId="0" borderId="0" xfId="0" applyNumberFormat="1" applyFont="1"/>
    <xf numFmtId="0" fontId="10" fillId="0" borderId="22" xfId="0" applyFont="1" applyBorder="1" applyAlignment="1">
      <alignment horizontal="left" indent="1"/>
    </xf>
    <xf numFmtId="166" fontId="11" fillId="0" borderId="22" xfId="3" applyNumberFormat="1" applyFont="1" applyFill="1" applyBorder="1" applyAlignment="1">
      <alignment horizontal="center" vertical="center"/>
    </xf>
    <xf numFmtId="167" fontId="11" fillId="0" borderId="22" xfId="1" applyNumberFormat="1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4" fontId="15" fillId="0" borderId="0" xfId="0" applyNumberFormat="1" applyFont="1"/>
    <xf numFmtId="0" fontId="10" fillId="0" borderId="21" xfId="0" applyFont="1" applyBorder="1" applyAlignment="1">
      <alignment horizontal="left" indent="1"/>
    </xf>
    <xf numFmtId="166" fontId="11" fillId="0" borderId="21" xfId="3" applyNumberFormat="1" applyFont="1" applyFill="1" applyBorder="1" applyAlignment="1">
      <alignment horizontal="center" vertical="center"/>
    </xf>
    <xf numFmtId="167" fontId="11" fillId="0" borderId="21" xfId="1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6" fontId="11" fillId="0" borderId="0" xfId="3" applyNumberFormat="1" applyFont="1" applyFill="1" applyBorder="1" applyAlignment="1">
      <alignment horizontal="center" vertical="center"/>
    </xf>
    <xf numFmtId="167" fontId="11" fillId="0" borderId="0" xfId="1" applyNumberFormat="1" applyFont="1" applyBorder="1" applyAlignment="1">
      <alignment horizontal="center" vertical="center"/>
    </xf>
    <xf numFmtId="166" fontId="11" fillId="0" borderId="0" xfId="3" applyNumberFormat="1" applyFont="1" applyBorder="1" applyAlignment="1">
      <alignment horizontal="center" vertical="center"/>
    </xf>
    <xf numFmtId="0" fontId="10" fillId="3" borderId="23" xfId="0" applyFont="1" applyFill="1" applyBorder="1" applyAlignment="1">
      <alignment horizontal="left"/>
    </xf>
    <xf numFmtId="166" fontId="11" fillId="3" borderId="23" xfId="3" applyNumberFormat="1" applyFont="1" applyFill="1" applyBorder="1" applyAlignment="1">
      <alignment horizontal="center" vertical="center"/>
    </xf>
    <xf numFmtId="167" fontId="11" fillId="3" borderId="23" xfId="1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wrapText="1" indent="1"/>
    </xf>
    <xf numFmtId="166" fontId="11" fillId="0" borderId="20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 indent="1"/>
    </xf>
    <xf numFmtId="0" fontId="9" fillId="4" borderId="2" xfId="0" applyFont="1" applyFill="1" applyBorder="1" applyAlignment="1">
      <alignment horizontal="left" vertical="center"/>
    </xf>
    <xf numFmtId="166" fontId="9" fillId="4" borderId="3" xfId="3" applyNumberFormat="1" applyFont="1" applyFill="1" applyBorder="1" applyAlignment="1">
      <alignment horizontal="center" vertical="center"/>
    </xf>
    <xf numFmtId="167" fontId="9" fillId="4" borderId="2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/>
    </xf>
    <xf numFmtId="166" fontId="11" fillId="3" borderId="26" xfId="3" applyNumberFormat="1" applyFont="1" applyFill="1" applyBorder="1" applyAlignment="1">
      <alignment horizontal="center" vertical="center"/>
    </xf>
    <xf numFmtId="167" fontId="11" fillId="3" borderId="25" xfId="1" applyNumberFormat="1" applyFont="1" applyFill="1" applyBorder="1" applyAlignment="1">
      <alignment horizontal="center" vertical="center"/>
    </xf>
    <xf numFmtId="167" fontId="11" fillId="3" borderId="26" xfId="1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 indent="1"/>
    </xf>
    <xf numFmtId="166" fontId="13" fillId="0" borderId="28" xfId="3" applyNumberFormat="1" applyFont="1" applyFill="1" applyBorder="1" applyAlignment="1">
      <alignment horizontal="center" vertical="center"/>
    </xf>
    <xf numFmtId="167" fontId="13" fillId="0" borderId="27" xfId="1" applyNumberFormat="1" applyFont="1" applyFill="1" applyBorder="1" applyAlignment="1">
      <alignment horizontal="center" vertical="center"/>
    </xf>
    <xf numFmtId="167" fontId="13" fillId="0" borderId="28" xfId="1" applyNumberFormat="1" applyFont="1" applyFill="1" applyBorder="1" applyAlignment="1">
      <alignment horizontal="center" vertical="center"/>
    </xf>
    <xf numFmtId="167" fontId="13" fillId="0" borderId="20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indent="1"/>
    </xf>
    <xf numFmtId="166" fontId="13" fillId="0" borderId="13" xfId="3" applyNumberFormat="1" applyFont="1" applyFill="1" applyBorder="1" applyAlignment="1">
      <alignment horizontal="center" vertical="center"/>
    </xf>
    <xf numFmtId="167" fontId="13" fillId="0" borderId="10" xfId="1" applyNumberFormat="1" applyFont="1" applyFill="1" applyBorder="1" applyAlignment="1">
      <alignment horizontal="center" vertical="center"/>
    </xf>
    <xf numFmtId="167" fontId="13" fillId="0" borderId="13" xfId="1" applyNumberFormat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>
      <alignment horizontal="center" vertical="center"/>
    </xf>
    <xf numFmtId="167" fontId="5" fillId="0" borderId="0" xfId="1" applyNumberFormat="1" applyFont="1"/>
    <xf numFmtId="0" fontId="9" fillId="4" borderId="29" xfId="0" applyFont="1" applyFill="1" applyBorder="1" applyAlignment="1">
      <alignment horizontal="left" vertical="center"/>
    </xf>
    <xf numFmtId="166" fontId="9" fillId="4" borderId="30" xfId="3" applyNumberFormat="1" applyFont="1" applyFill="1" applyBorder="1" applyAlignment="1">
      <alignment horizontal="center" vertical="center"/>
    </xf>
    <xf numFmtId="167" fontId="9" fillId="4" borderId="29" xfId="1" applyNumberFormat="1" applyFont="1" applyFill="1" applyBorder="1" applyAlignment="1">
      <alignment horizontal="center" vertical="center"/>
    </xf>
    <xf numFmtId="167" fontId="9" fillId="4" borderId="30" xfId="1" applyNumberFormat="1" applyFont="1" applyFill="1" applyBorder="1" applyAlignment="1">
      <alignment horizontal="center" vertical="center"/>
    </xf>
    <xf numFmtId="167" fontId="9" fillId="4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6" fontId="4" fillId="0" borderId="0" xfId="3" applyNumberFormat="1" applyFont="1" applyFill="1" applyBorder="1" applyAlignment="1">
      <alignment horizontal="center" vertical="center"/>
    </xf>
    <xf numFmtId="167" fontId="4" fillId="0" borderId="10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5" applyFont="1"/>
    <xf numFmtId="0" fontId="4" fillId="0" borderId="0" xfId="5" applyFont="1" applyAlignment="1">
      <alignment vertical="center" wrapText="1" readingOrder="1"/>
    </xf>
    <xf numFmtId="0" fontId="17" fillId="0" borderId="0" xfId="5" applyFont="1" applyAlignment="1">
      <alignment vertical="top" wrapText="1" readingOrder="1"/>
    </xf>
    <xf numFmtId="0" fontId="5" fillId="0" borderId="31" xfId="5" applyFont="1" applyBorder="1" applyAlignment="1">
      <alignment horizontal="center"/>
    </xf>
    <xf numFmtId="0" fontId="16" fillId="4" borderId="33" xfId="5" applyFont="1" applyFill="1" applyBorder="1" applyAlignment="1">
      <alignment horizontal="center" vertical="center"/>
    </xf>
    <xf numFmtId="0" fontId="4" fillId="3" borderId="11" xfId="5" applyFont="1" applyFill="1" applyBorder="1"/>
    <xf numFmtId="0" fontId="16" fillId="2" borderId="48" xfId="5" applyFont="1" applyFill="1" applyBorder="1" applyAlignment="1">
      <alignment horizontal="center" vertical="center" wrapText="1"/>
    </xf>
    <xf numFmtId="4" fontId="5" fillId="0" borderId="0" xfId="5" applyNumberFormat="1" applyFont="1"/>
    <xf numFmtId="0" fontId="16" fillId="2" borderId="48" xfId="5" applyFont="1" applyFill="1" applyBorder="1" applyAlignment="1">
      <alignment horizontal="center" vertical="center"/>
    </xf>
    <xf numFmtId="0" fontId="16" fillId="2" borderId="41" xfId="5" applyFont="1" applyFill="1" applyBorder="1" applyAlignment="1">
      <alignment horizontal="center" vertical="center"/>
    </xf>
    <xf numFmtId="167" fontId="5" fillId="0" borderId="0" xfId="6" applyNumberFormat="1" applyFont="1"/>
    <xf numFmtId="0" fontId="6" fillId="3" borderId="49" xfId="5" applyFont="1" applyFill="1" applyBorder="1" applyAlignment="1">
      <alignment horizontal="left" vertical="center" wrapText="1"/>
    </xf>
    <xf numFmtId="165" fontId="6" fillId="3" borderId="49" xfId="5" applyNumberFormat="1" applyFont="1" applyFill="1" applyBorder="1" applyAlignment="1">
      <alignment horizontal="center" vertical="center"/>
    </xf>
    <xf numFmtId="167" fontId="6" fillId="3" borderId="49" xfId="7" applyNumberFormat="1" applyFont="1" applyFill="1" applyBorder="1" applyAlignment="1">
      <alignment horizontal="center" vertical="center"/>
    </xf>
    <xf numFmtId="167" fontId="5" fillId="0" borderId="0" xfId="7" applyNumberFormat="1" applyFont="1" applyBorder="1" applyAlignment="1">
      <alignment horizontal="center" vertical="center"/>
    </xf>
    <xf numFmtId="0" fontId="6" fillId="0" borderId="20" xfId="5" applyFont="1" applyBorder="1" applyAlignment="1">
      <alignment horizontal="left" vertical="center" wrapText="1" indent="1"/>
    </xf>
    <xf numFmtId="165" fontId="6" fillId="0" borderId="20" xfId="5" applyNumberFormat="1" applyFont="1" applyBorder="1" applyAlignment="1">
      <alignment horizontal="center" vertical="center"/>
    </xf>
    <xf numFmtId="167" fontId="6" fillId="0" borderId="20" xfId="7" applyNumberFormat="1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0" fontId="5" fillId="0" borderId="21" xfId="5" applyFont="1" applyBorder="1" applyAlignment="1">
      <alignment horizontal="left" vertical="center" wrapText="1" indent="2"/>
    </xf>
    <xf numFmtId="165" fontId="5" fillId="0" borderId="21" xfId="5" applyNumberFormat="1" applyFont="1" applyBorder="1" applyAlignment="1">
      <alignment horizontal="center" vertical="center"/>
    </xf>
    <xf numFmtId="167" fontId="5" fillId="0" borderId="21" xfId="7" applyNumberFormat="1" applyFont="1" applyBorder="1" applyAlignment="1">
      <alignment horizontal="center" vertical="center"/>
    </xf>
    <xf numFmtId="39" fontId="5" fillId="0" borderId="0" xfId="5" applyNumberFormat="1" applyFont="1"/>
    <xf numFmtId="0" fontId="5" fillId="0" borderId="22" xfId="5" applyFont="1" applyBorder="1" applyAlignment="1">
      <alignment horizontal="left" vertical="center" wrapText="1" indent="2"/>
    </xf>
    <xf numFmtId="165" fontId="5" fillId="0" borderId="22" xfId="5" applyNumberFormat="1" applyFont="1" applyBorder="1" applyAlignment="1">
      <alignment horizontal="center" vertical="center"/>
    </xf>
    <xf numFmtId="167" fontId="5" fillId="0" borderId="22" xfId="7" applyNumberFormat="1" applyFont="1" applyBorder="1" applyAlignment="1">
      <alignment horizontal="center" vertical="center"/>
    </xf>
    <xf numFmtId="0" fontId="5" fillId="0" borderId="22" xfId="8" applyFont="1" applyBorder="1" applyAlignment="1">
      <alignment horizontal="left" vertical="center" wrapText="1" indent="2"/>
    </xf>
    <xf numFmtId="0" fontId="6" fillId="0" borderId="22" xfId="5" applyFont="1" applyBorder="1" applyAlignment="1">
      <alignment horizontal="left" vertical="center" wrapText="1" indent="1"/>
    </xf>
    <xf numFmtId="165" fontId="6" fillId="0" borderId="22" xfId="5" applyNumberFormat="1" applyFont="1" applyBorder="1" applyAlignment="1">
      <alignment horizontal="center" vertical="center"/>
    </xf>
    <xf numFmtId="167" fontId="6" fillId="0" borderId="22" xfId="7" applyNumberFormat="1" applyFont="1" applyBorder="1" applyAlignment="1">
      <alignment horizontal="center" vertical="center"/>
    </xf>
    <xf numFmtId="0" fontId="6" fillId="0" borderId="21" xfId="5" applyFont="1" applyBorder="1" applyAlignment="1">
      <alignment horizontal="left" vertical="center" wrapText="1" indent="1"/>
    </xf>
    <xf numFmtId="165" fontId="6" fillId="0" borderId="21" xfId="5" applyNumberFormat="1" applyFont="1" applyBorder="1" applyAlignment="1">
      <alignment horizontal="center" vertical="center"/>
    </xf>
    <xf numFmtId="167" fontId="6" fillId="0" borderId="21" xfId="7" applyNumberFormat="1" applyFont="1" applyBorder="1" applyAlignment="1">
      <alignment horizontal="center" vertical="center"/>
    </xf>
    <xf numFmtId="0" fontId="5" fillId="0" borderId="50" xfId="8" applyFont="1" applyBorder="1" applyAlignment="1">
      <alignment horizontal="left" vertical="center" wrapText="1" indent="2"/>
    </xf>
    <xf numFmtId="165" fontId="5" fillId="0" borderId="0" xfId="5" applyNumberFormat="1" applyFont="1" applyAlignment="1">
      <alignment horizontal="center" vertical="center"/>
    </xf>
    <xf numFmtId="0" fontId="5" fillId="0" borderId="21" xfId="8" applyFont="1" applyBorder="1" applyAlignment="1">
      <alignment horizontal="left" vertical="center" wrapText="1" indent="2"/>
    </xf>
    <xf numFmtId="0" fontId="6" fillId="0" borderId="0" xfId="5" applyFont="1" applyAlignment="1">
      <alignment horizontal="left" vertical="center" wrapText="1" indent="1"/>
    </xf>
    <xf numFmtId="165" fontId="6" fillId="0" borderId="0" xfId="5" applyNumberFormat="1" applyFont="1" applyAlignment="1">
      <alignment horizontal="center" vertical="center"/>
    </xf>
    <xf numFmtId="167" fontId="6" fillId="0" borderId="0" xfId="7" applyNumberFormat="1" applyFont="1" applyAlignment="1">
      <alignment horizontal="center" vertical="center"/>
    </xf>
    <xf numFmtId="167" fontId="6" fillId="0" borderId="0" xfId="7" applyNumberFormat="1" applyFont="1" applyBorder="1" applyAlignment="1">
      <alignment horizontal="center" vertical="center"/>
    </xf>
    <xf numFmtId="0" fontId="6" fillId="3" borderId="51" xfId="5" applyFont="1" applyFill="1" applyBorder="1" applyAlignment="1">
      <alignment horizontal="left" vertical="center" wrapText="1"/>
    </xf>
    <xf numFmtId="165" fontId="6" fillId="3" borderId="23" xfId="5" applyNumberFormat="1" applyFont="1" applyFill="1" applyBorder="1" applyAlignment="1">
      <alignment horizontal="center" vertical="center"/>
    </xf>
    <xf numFmtId="167" fontId="6" fillId="3" borderId="23" xfId="7" applyNumberFormat="1" applyFont="1" applyFill="1" applyBorder="1" applyAlignment="1">
      <alignment horizontal="center" vertical="center"/>
    </xf>
    <xf numFmtId="0" fontId="6" fillId="0" borderId="20" xfId="5" applyFont="1" applyBorder="1" applyAlignment="1">
      <alignment horizontal="left" vertical="center" indent="1"/>
    </xf>
    <xf numFmtId="167" fontId="5" fillId="0" borderId="0" xfId="7" applyNumberFormat="1" applyFont="1" applyBorder="1"/>
    <xf numFmtId="0" fontId="6" fillId="0" borderId="21" xfId="5" applyFont="1" applyBorder="1" applyAlignment="1">
      <alignment horizontal="left" vertical="center" indent="1"/>
    </xf>
    <xf numFmtId="0" fontId="16" fillId="4" borderId="52" xfId="5" applyFont="1" applyFill="1" applyBorder="1" applyAlignment="1">
      <alignment horizontal="left" vertical="center"/>
    </xf>
    <xf numFmtId="165" fontId="16" fillId="4" borderId="53" xfId="5" applyNumberFormat="1" applyFont="1" applyFill="1" applyBorder="1" applyAlignment="1">
      <alignment horizontal="center" vertical="center"/>
    </xf>
    <xf numFmtId="167" fontId="16" fillId="4" borderId="53" xfId="7" applyNumberFormat="1" applyFont="1" applyFill="1" applyBorder="1" applyAlignment="1">
      <alignment horizontal="center" vertical="center"/>
    </xf>
    <xf numFmtId="167" fontId="16" fillId="4" borderId="54" xfId="7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165" fontId="16" fillId="0" borderId="0" xfId="5" applyNumberFormat="1" applyFont="1" applyAlignment="1">
      <alignment horizontal="center" vertical="center"/>
    </xf>
    <xf numFmtId="167" fontId="16" fillId="0" borderId="0" xfId="7" applyNumberFormat="1" applyFont="1" applyFill="1" applyBorder="1" applyAlignment="1">
      <alignment horizontal="center" vertical="center"/>
    </xf>
    <xf numFmtId="167" fontId="5" fillId="0" borderId="0" xfId="7" applyNumberFormat="1" applyFont="1" applyFill="1" applyBorder="1"/>
    <xf numFmtId="0" fontId="6" fillId="0" borderId="0" xfId="5" applyFont="1" applyAlignment="1">
      <alignment vertical="center"/>
    </xf>
    <xf numFmtId="9" fontId="5" fillId="0" borderId="0" xfId="6" applyFont="1"/>
    <xf numFmtId="0" fontId="5" fillId="0" borderId="0" xfId="5" applyFont="1" applyAlignment="1">
      <alignment vertical="center"/>
    </xf>
    <xf numFmtId="167" fontId="5" fillId="0" borderId="0" xfId="7" applyNumberFormat="1" applyFont="1"/>
    <xf numFmtId="167" fontId="5" fillId="0" borderId="0" xfId="5" applyNumberFormat="1" applyFont="1"/>
    <xf numFmtId="165" fontId="5" fillId="0" borderId="0" xfId="5" applyNumberFormat="1" applyFont="1"/>
    <xf numFmtId="168" fontId="5" fillId="0" borderId="0" xfId="5" applyNumberFormat="1" applyFont="1"/>
    <xf numFmtId="0" fontId="1" fillId="0" borderId="0" xfId="5"/>
    <xf numFmtId="0" fontId="24" fillId="0" borderId="0" xfId="0" applyFont="1" applyAlignment="1">
      <alignment vertical="center"/>
    </xf>
    <xf numFmtId="0" fontId="17" fillId="0" borderId="0" xfId="5" applyFont="1"/>
    <xf numFmtId="0" fontId="9" fillId="4" borderId="38" xfId="5" applyFont="1" applyFill="1" applyBorder="1" applyAlignment="1">
      <alignment horizontal="center" vertical="center"/>
    </xf>
    <xf numFmtId="0" fontId="9" fillId="2" borderId="48" xfId="5" applyFont="1" applyFill="1" applyBorder="1" applyAlignment="1">
      <alignment horizontal="center" vertical="center" wrapText="1"/>
    </xf>
    <xf numFmtId="0" fontId="9" fillId="2" borderId="43" xfId="5" applyFont="1" applyFill="1" applyBorder="1" applyAlignment="1">
      <alignment horizontal="center" vertical="center"/>
    </xf>
    <xf numFmtId="0" fontId="9" fillId="2" borderId="48" xfId="5" applyFont="1" applyFill="1" applyBorder="1" applyAlignment="1">
      <alignment horizontal="center" vertical="center"/>
    </xf>
    <xf numFmtId="0" fontId="9" fillId="2" borderId="41" xfId="5" applyFont="1" applyFill="1" applyBorder="1" applyAlignment="1">
      <alignment horizontal="center" vertical="center"/>
    </xf>
    <xf numFmtId="0" fontId="10" fillId="3" borderId="23" xfId="5" applyFont="1" applyFill="1" applyBorder="1"/>
    <xf numFmtId="165" fontId="10" fillId="3" borderId="23" xfId="5" applyNumberFormat="1" applyFont="1" applyFill="1" applyBorder="1" applyAlignment="1">
      <alignment horizontal="center" vertical="center"/>
    </xf>
    <xf numFmtId="167" fontId="10" fillId="3" borderId="23" xfId="7" applyNumberFormat="1" applyFont="1" applyFill="1" applyBorder="1" applyAlignment="1">
      <alignment horizontal="center" vertical="center"/>
    </xf>
    <xf numFmtId="0" fontId="12" fillId="0" borderId="56" xfId="5" applyFont="1" applyBorder="1" applyAlignment="1">
      <alignment horizontal="left" indent="1"/>
    </xf>
    <xf numFmtId="165" fontId="12" fillId="0" borderId="20" xfId="5" applyNumberFormat="1" applyFont="1" applyBorder="1" applyAlignment="1">
      <alignment horizontal="center" vertical="center"/>
    </xf>
    <xf numFmtId="167" fontId="12" fillId="0" borderId="20" xfId="7" applyNumberFormat="1" applyFont="1" applyBorder="1" applyAlignment="1">
      <alignment horizontal="center" vertical="center"/>
    </xf>
    <xf numFmtId="0" fontId="12" fillId="0" borderId="57" xfId="5" applyFont="1" applyBorder="1" applyAlignment="1">
      <alignment horizontal="left" indent="1"/>
    </xf>
    <xf numFmtId="165" fontId="12" fillId="0" borderId="0" xfId="5" applyNumberFormat="1" applyFont="1" applyAlignment="1">
      <alignment horizontal="center" vertical="center"/>
    </xf>
    <xf numFmtId="167" fontId="12" fillId="0" borderId="0" xfId="7" applyNumberFormat="1" applyFont="1" applyAlignment="1">
      <alignment horizontal="center" vertical="center"/>
    </xf>
    <xf numFmtId="167" fontId="12" fillId="0" borderId="0" xfId="7" applyNumberFormat="1" applyFont="1" applyBorder="1" applyAlignment="1">
      <alignment horizontal="center" vertical="center"/>
    </xf>
    <xf numFmtId="0" fontId="12" fillId="0" borderId="0" xfId="5" applyFont="1" applyAlignment="1">
      <alignment horizontal="left" indent="1"/>
    </xf>
    <xf numFmtId="0" fontId="12" fillId="0" borderId="21" xfId="5" applyFont="1" applyBorder="1" applyAlignment="1">
      <alignment horizontal="left" indent="1"/>
    </xf>
    <xf numFmtId="165" fontId="12" fillId="0" borderId="21" xfId="5" applyNumberFormat="1" applyFont="1" applyBorder="1" applyAlignment="1">
      <alignment horizontal="center" vertical="center"/>
    </xf>
    <xf numFmtId="167" fontId="12" fillId="0" borderId="21" xfId="7" applyNumberFormat="1" applyFont="1" applyBorder="1" applyAlignment="1">
      <alignment horizontal="center" vertical="center"/>
    </xf>
    <xf numFmtId="169" fontId="5" fillId="0" borderId="0" xfId="5" applyNumberFormat="1" applyFont="1"/>
    <xf numFmtId="0" fontId="12" fillId="0" borderId="21" xfId="5" applyFont="1" applyBorder="1" applyAlignment="1">
      <alignment horizontal="left" wrapText="1" indent="1"/>
    </xf>
    <xf numFmtId="165" fontId="12" fillId="0" borderId="22" xfId="5" applyNumberFormat="1" applyFont="1" applyBorder="1" applyAlignment="1">
      <alignment horizontal="center" vertical="center"/>
    </xf>
    <xf numFmtId="167" fontId="12" fillId="0" borderId="22" xfId="7" applyNumberFormat="1" applyFont="1" applyBorder="1" applyAlignment="1">
      <alignment horizontal="center" vertical="center"/>
    </xf>
    <xf numFmtId="0" fontId="12" fillId="0" borderId="0" xfId="5" applyFont="1" applyAlignment="1">
      <alignment horizontal="left" wrapText="1" indent="1"/>
    </xf>
    <xf numFmtId="43" fontId="5" fillId="0" borderId="0" xfId="5" applyNumberFormat="1" applyFont="1"/>
    <xf numFmtId="0" fontId="12" fillId="0" borderId="57" xfId="5" applyFont="1" applyBorder="1" applyAlignment="1">
      <alignment horizontal="left" wrapText="1" indent="1"/>
    </xf>
    <xf numFmtId="0" fontId="12" fillId="0" borderId="22" xfId="5" applyFont="1" applyBorder="1" applyAlignment="1">
      <alignment horizontal="left" wrapText="1" indent="1"/>
    </xf>
    <xf numFmtId="0" fontId="12" fillId="0" borderId="20" xfId="5" applyFont="1" applyBorder="1" applyAlignment="1">
      <alignment horizontal="left" wrapText="1" indent="1"/>
    </xf>
    <xf numFmtId="0" fontId="12" fillId="0" borderId="22" xfId="5" applyFont="1" applyBorder="1" applyAlignment="1">
      <alignment horizontal="left" indent="1"/>
    </xf>
    <xf numFmtId="166" fontId="12" fillId="0" borderId="20" xfId="5" applyNumberFormat="1" applyFont="1" applyBorder="1" applyAlignment="1">
      <alignment horizontal="center" vertical="center"/>
    </xf>
    <xf numFmtId="166" fontId="12" fillId="0" borderId="22" xfId="5" applyNumberFormat="1" applyFont="1" applyBorder="1" applyAlignment="1">
      <alignment horizontal="center" vertical="center"/>
    </xf>
    <xf numFmtId="0" fontId="9" fillId="4" borderId="58" xfId="5" applyFont="1" applyFill="1" applyBorder="1" applyAlignment="1">
      <alignment horizontal="left"/>
    </xf>
    <xf numFmtId="165" fontId="9" fillId="4" borderId="59" xfId="5" applyNumberFormat="1" applyFont="1" applyFill="1" applyBorder="1" applyAlignment="1">
      <alignment horizontal="center" vertical="center"/>
    </xf>
    <xf numFmtId="167" fontId="9" fillId="4" borderId="59" xfId="7" applyNumberFormat="1" applyFont="1" applyFill="1" applyBorder="1" applyAlignment="1">
      <alignment horizontal="center" vertical="center"/>
    </xf>
    <xf numFmtId="167" fontId="9" fillId="4" borderId="60" xfId="7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/>
    </xf>
    <xf numFmtId="170" fontId="5" fillId="0" borderId="0" xfId="9" applyFont="1"/>
    <xf numFmtId="170" fontId="5" fillId="0" borderId="0" xfId="5" applyNumberFormat="1" applyFont="1"/>
    <xf numFmtId="0" fontId="16" fillId="4" borderId="62" xfId="0" applyFont="1" applyFill="1" applyBorder="1" applyAlignment="1">
      <alignment horizontal="center" vertical="center"/>
    </xf>
    <xf numFmtId="165" fontId="6" fillId="5" borderId="0" xfId="0" applyNumberFormat="1" applyFont="1" applyFill="1"/>
    <xf numFmtId="166" fontId="6" fillId="5" borderId="0" xfId="0" applyNumberFormat="1" applyFont="1" applyFill="1"/>
    <xf numFmtId="0" fontId="6" fillId="0" borderId="0" xfId="0" applyFont="1" applyAlignment="1">
      <alignment horizontal="left" indent="1"/>
    </xf>
    <xf numFmtId="166" fontId="6" fillId="0" borderId="0" xfId="0" applyNumberFormat="1" applyFont="1"/>
    <xf numFmtId="0" fontId="6" fillId="6" borderId="0" xfId="0" applyFont="1" applyFill="1" applyAlignment="1">
      <alignment horizontal="left" indent="1"/>
    </xf>
    <xf numFmtId="166" fontId="6" fillId="6" borderId="0" xfId="0" applyNumberFormat="1" applyFont="1" applyFill="1"/>
    <xf numFmtId="0" fontId="6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6" fontId="5" fillId="0" borderId="0" xfId="0" applyNumberFormat="1" applyFont="1"/>
    <xf numFmtId="166" fontId="0" fillId="0" borderId="0" xfId="0" applyNumberFormat="1"/>
    <xf numFmtId="0" fontId="2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6" fillId="0" borderId="63" xfId="0" applyFont="1" applyBorder="1" applyAlignment="1">
      <alignment horizontal="left"/>
    </xf>
    <xf numFmtId="166" fontId="6" fillId="0" borderId="6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/>
    <xf numFmtId="0" fontId="1" fillId="0" borderId="0" xfId="10"/>
    <xf numFmtId="0" fontId="16" fillId="4" borderId="37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62" xfId="10" applyFont="1" applyFill="1" applyBorder="1" applyAlignment="1">
      <alignment horizontal="center" vertical="center"/>
    </xf>
    <xf numFmtId="0" fontId="16" fillId="4" borderId="47" xfId="10" applyFont="1" applyFill="1" applyBorder="1" applyAlignment="1">
      <alignment horizontal="center" vertical="center"/>
    </xf>
    <xf numFmtId="0" fontId="16" fillId="4" borderId="47" xfId="10" applyFont="1" applyFill="1" applyBorder="1" applyAlignment="1">
      <alignment horizontal="center" vertical="center" wrapText="1"/>
    </xf>
    <xf numFmtId="0" fontId="6" fillId="5" borderId="0" xfId="10" applyFont="1" applyFill="1" applyAlignment="1">
      <alignment horizontal="left"/>
    </xf>
    <xf numFmtId="165" fontId="6" fillId="5" borderId="0" xfId="10" applyNumberFormat="1" applyFont="1" applyFill="1" applyAlignment="1">
      <alignment horizontal="right"/>
    </xf>
    <xf numFmtId="167" fontId="6" fillId="5" borderId="0" xfId="11" applyNumberFormat="1" applyFont="1" applyFill="1" applyAlignment="1">
      <alignment horizontal="right"/>
    </xf>
    <xf numFmtId="0" fontId="26" fillId="0" borderId="0" xfId="10" applyFont="1" applyAlignment="1">
      <alignment horizontal="left" indent="1"/>
    </xf>
    <xf numFmtId="165" fontId="26" fillId="0" borderId="0" xfId="10" applyNumberFormat="1" applyFont="1" applyAlignment="1">
      <alignment horizontal="right"/>
    </xf>
    <xf numFmtId="167" fontId="26" fillId="0" borderId="0" xfId="11" applyNumberFormat="1" applyFont="1" applyAlignment="1">
      <alignment horizontal="right" vertical="center"/>
    </xf>
    <xf numFmtId="0" fontId="5" fillId="0" borderId="0" xfId="10" applyFont="1" applyAlignment="1">
      <alignment horizontal="left" indent="2"/>
    </xf>
    <xf numFmtId="165" fontId="5" fillId="0" borderId="0" xfId="10" applyNumberFormat="1" applyFont="1" applyAlignment="1">
      <alignment horizontal="right"/>
    </xf>
    <xf numFmtId="167" fontId="5" fillId="0" borderId="0" xfId="11" applyNumberFormat="1" applyFont="1" applyAlignment="1">
      <alignment horizontal="right" vertical="center"/>
    </xf>
    <xf numFmtId="0" fontId="6" fillId="0" borderId="63" xfId="10" applyFont="1" applyBorder="1" applyAlignment="1">
      <alignment horizontal="left"/>
    </xf>
    <xf numFmtId="165" fontId="6" fillId="0" borderId="63" xfId="10" applyNumberFormat="1" applyFont="1" applyBorder="1" applyAlignment="1">
      <alignment horizontal="right"/>
    </xf>
    <xf numFmtId="167" fontId="6" fillId="0" borderId="63" xfId="11" applyNumberFormat="1" applyFont="1" applyBorder="1" applyAlignment="1">
      <alignment horizontal="right" vertical="center"/>
    </xf>
    <xf numFmtId="0" fontId="10" fillId="0" borderId="0" xfId="12" applyFont="1" applyAlignment="1">
      <alignment horizontal="center" vertical="center"/>
    </xf>
    <xf numFmtId="0" fontId="5" fillId="0" borderId="0" xfId="12" applyFont="1"/>
    <xf numFmtId="0" fontId="12" fillId="0" borderId="0" xfId="12" applyFont="1" applyAlignment="1">
      <alignment horizontal="center" vertical="center"/>
    </xf>
    <xf numFmtId="0" fontId="16" fillId="4" borderId="62" xfId="12" applyFont="1" applyFill="1" applyBorder="1" applyAlignment="1">
      <alignment horizontal="center" vertical="center"/>
    </xf>
    <xf numFmtId="0" fontId="16" fillId="4" borderId="47" xfId="12" applyFont="1" applyFill="1" applyBorder="1" applyAlignment="1">
      <alignment horizontal="center" vertical="center"/>
    </xf>
    <xf numFmtId="0" fontId="6" fillId="7" borderId="67" xfId="12" applyFont="1" applyFill="1" applyBorder="1" applyAlignment="1">
      <alignment horizontal="left"/>
    </xf>
    <xf numFmtId="165" fontId="6" fillId="5" borderId="67" xfId="12" applyNumberFormat="1" applyFont="1" applyFill="1" applyBorder="1"/>
    <xf numFmtId="0" fontId="6" fillId="0" borderId="0" xfId="12" applyFont="1" applyAlignment="1">
      <alignment horizontal="left" indent="1"/>
    </xf>
    <xf numFmtId="165" fontId="6" fillId="0" borderId="0" xfId="12" applyNumberFormat="1" applyFont="1"/>
    <xf numFmtId="0" fontId="5" fillId="0" borderId="0" xfId="12" applyFont="1" applyAlignment="1">
      <alignment horizontal="left" indent="2"/>
    </xf>
    <xf numFmtId="165" fontId="5" fillId="0" borderId="0" xfId="12" applyNumberFormat="1" applyFont="1"/>
    <xf numFmtId="0" fontId="5" fillId="0" borderId="0" xfId="12" applyFont="1" applyAlignment="1">
      <alignment horizontal="left" indent="3"/>
    </xf>
    <xf numFmtId="166" fontId="2" fillId="0" borderId="0" xfId="12" applyNumberFormat="1" applyFont="1"/>
    <xf numFmtId="166" fontId="1" fillId="0" borderId="0" xfId="12" applyNumberFormat="1"/>
    <xf numFmtId="0" fontId="6" fillId="0" borderId="0" xfId="12" applyFont="1"/>
    <xf numFmtId="0" fontId="6" fillId="0" borderId="63" xfId="12" applyFont="1" applyBorder="1" applyAlignment="1">
      <alignment horizontal="left"/>
    </xf>
    <xf numFmtId="165" fontId="6" fillId="0" borderId="63" xfId="12" applyNumberFormat="1" applyFont="1" applyBorder="1"/>
    <xf numFmtId="0" fontId="29" fillId="0" borderId="0" xfId="5" applyFont="1"/>
    <xf numFmtId="0" fontId="20" fillId="0" borderId="0" xfId="5" applyFont="1" applyAlignment="1">
      <alignment vertical="center"/>
    </xf>
    <xf numFmtId="0" fontId="16" fillId="8" borderId="0" xfId="5" applyFont="1" applyFill="1" applyAlignment="1">
      <alignment horizontal="center" wrapText="1"/>
    </xf>
    <xf numFmtId="0" fontId="30" fillId="8" borderId="0" xfId="5" applyFont="1" applyFill="1" applyAlignment="1">
      <alignment horizontal="center" vertical="center" wrapText="1"/>
    </xf>
    <xf numFmtId="166" fontId="31" fillId="3" borderId="0" xfId="3" applyNumberFormat="1" applyFont="1" applyFill="1" applyAlignment="1">
      <alignment horizontal="center" vertical="center"/>
    </xf>
    <xf numFmtId="171" fontId="1" fillId="0" borderId="0" xfId="5" applyNumberFormat="1"/>
    <xf numFmtId="166" fontId="1" fillId="0" borderId="0" xfId="5" applyNumberFormat="1"/>
    <xf numFmtId="43" fontId="0" fillId="0" borderId="0" xfId="3" applyFont="1"/>
    <xf numFmtId="43" fontId="0" fillId="0" borderId="0" xfId="3" applyFont="1" applyFill="1"/>
    <xf numFmtId="164" fontId="0" fillId="0" borderId="0" xfId="3" applyNumberFormat="1" applyFont="1" applyFill="1"/>
    <xf numFmtId="4" fontId="23" fillId="0" borderId="0" xfId="13" applyNumberFormat="1"/>
    <xf numFmtId="4" fontId="32" fillId="0" borderId="0" xfId="13" applyNumberFormat="1" applyFont="1"/>
    <xf numFmtId="164" fontId="1" fillId="0" borderId="0" xfId="5" applyNumberFormat="1"/>
    <xf numFmtId="166" fontId="31" fillId="0" borderId="0" xfId="3" applyNumberFormat="1" applyFont="1" applyFill="1"/>
    <xf numFmtId="4" fontId="1" fillId="0" borderId="0" xfId="5" applyNumberFormat="1"/>
    <xf numFmtId="0" fontId="17" fillId="0" borderId="0" xfId="5" applyFont="1" applyAlignment="1">
      <alignment vertical="center"/>
    </xf>
    <xf numFmtId="0" fontId="26" fillId="0" borderId="0" xfId="5" applyFont="1"/>
    <xf numFmtId="172" fontId="1" fillId="0" borderId="0" xfId="5" applyNumberFormat="1"/>
    <xf numFmtId="0" fontId="23" fillId="0" borderId="0" xfId="13"/>
    <xf numFmtId="166" fontId="2" fillId="0" borderId="0" xfId="5" applyNumberFormat="1" applyFont="1"/>
    <xf numFmtId="173" fontId="1" fillId="0" borderId="0" xfId="5" applyNumberFormat="1"/>
    <xf numFmtId="167" fontId="31" fillId="0" borderId="0" xfId="7" applyNumberFormat="1" applyFont="1" applyFill="1"/>
    <xf numFmtId="167" fontId="8" fillId="0" borderId="0" xfId="7" applyNumberFormat="1" applyFont="1" applyFill="1"/>
    <xf numFmtId="0" fontId="13" fillId="9" borderId="68" xfId="5" applyFont="1" applyFill="1" applyBorder="1"/>
    <xf numFmtId="167" fontId="13" fillId="9" borderId="68" xfId="7" applyNumberFormat="1" applyFont="1" applyFill="1" applyBorder="1"/>
    <xf numFmtId="0" fontId="13" fillId="0" borderId="68" xfId="5" applyFont="1" applyBorder="1"/>
    <xf numFmtId="167" fontId="13" fillId="0" borderId="68" xfId="7" applyNumberFormat="1" applyFont="1" applyFill="1" applyBorder="1"/>
    <xf numFmtId="167" fontId="12" fillId="0" borderId="68" xfId="7" applyNumberFormat="1" applyFont="1" applyFill="1" applyBorder="1"/>
    <xf numFmtId="167" fontId="12" fillId="9" borderId="68" xfId="7" applyNumberFormat="1" applyFont="1" applyFill="1" applyBorder="1"/>
    <xf numFmtId="0" fontId="16" fillId="0" borderId="0" xfId="5" applyFont="1"/>
    <xf numFmtId="167" fontId="12" fillId="0" borderId="0" xfId="5" applyNumberFormat="1" applyFont="1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27" fillId="0" borderId="0" xfId="5" applyFont="1" applyAlignment="1">
      <alignment horizontal="center"/>
    </xf>
    <xf numFmtId="0" fontId="28" fillId="0" borderId="0" xfId="5" applyFont="1" applyAlignment="1">
      <alignment horizontal="center"/>
    </xf>
    <xf numFmtId="0" fontId="16" fillId="8" borderId="0" xfId="5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2" borderId="40" xfId="5" applyFont="1" applyFill="1" applyBorder="1" applyAlignment="1">
      <alignment horizontal="center" vertical="center" wrapText="1"/>
    </xf>
    <xf numFmtId="0" fontId="16" fillId="2" borderId="47" xfId="5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16" fillId="2" borderId="32" xfId="5" applyFont="1" applyFill="1" applyBorder="1" applyAlignment="1">
      <alignment horizontal="center" vertical="center"/>
    </xf>
    <xf numFmtId="0" fontId="16" fillId="2" borderId="38" xfId="5" applyFont="1" applyFill="1" applyBorder="1" applyAlignment="1">
      <alignment horizontal="center" vertical="center"/>
    </xf>
    <xf numFmtId="0" fontId="16" fillId="2" borderId="46" xfId="5" applyFont="1" applyFill="1" applyBorder="1" applyAlignment="1">
      <alignment horizontal="center" vertical="center"/>
    </xf>
    <xf numFmtId="0" fontId="16" fillId="4" borderId="34" xfId="5" applyFont="1" applyFill="1" applyBorder="1" applyAlignment="1">
      <alignment horizontal="center" vertical="center"/>
    </xf>
    <xf numFmtId="0" fontId="16" fillId="4" borderId="35" xfId="5" applyFont="1" applyFill="1" applyBorder="1" applyAlignment="1">
      <alignment horizontal="center" vertical="center"/>
    </xf>
    <xf numFmtId="0" fontId="16" fillId="4" borderId="36" xfId="5" applyFont="1" applyFill="1" applyBorder="1" applyAlignment="1">
      <alignment horizontal="center" vertical="center"/>
    </xf>
    <xf numFmtId="0" fontId="16" fillId="2" borderId="37" xfId="5" applyFont="1" applyFill="1" applyBorder="1" applyAlignment="1">
      <alignment horizontal="center" vertical="center" wrapText="1"/>
    </xf>
    <xf numFmtId="0" fontId="16" fillId="2" borderId="38" xfId="5" applyFont="1" applyFill="1" applyBorder="1" applyAlignment="1">
      <alignment horizontal="center" vertical="center" wrapText="1"/>
    </xf>
    <xf numFmtId="0" fontId="16" fillId="2" borderId="45" xfId="5" applyFont="1" applyFill="1" applyBorder="1" applyAlignment="1">
      <alignment horizontal="center" vertical="center" wrapText="1"/>
    </xf>
    <xf numFmtId="0" fontId="16" fillId="2" borderId="46" xfId="5" applyFont="1" applyFill="1" applyBorder="1" applyAlignment="1">
      <alignment horizontal="center" vertical="center" wrapText="1"/>
    </xf>
    <xf numFmtId="0" fontId="16" fillId="2" borderId="39" xfId="5" applyFont="1" applyFill="1" applyBorder="1" applyAlignment="1">
      <alignment horizontal="center" vertical="center" wrapText="1"/>
    </xf>
    <xf numFmtId="0" fontId="16" fillId="4" borderId="41" xfId="5" applyFont="1" applyFill="1" applyBorder="1" applyAlignment="1">
      <alignment horizontal="center" vertical="center"/>
    </xf>
    <xf numFmtId="0" fontId="16" fillId="4" borderId="42" xfId="5" applyFont="1" applyFill="1" applyBorder="1" applyAlignment="1">
      <alignment horizontal="center" vertical="center"/>
    </xf>
    <xf numFmtId="0" fontId="16" fillId="4" borderId="43" xfId="5" applyFont="1" applyFill="1" applyBorder="1" applyAlignment="1">
      <alignment horizontal="center" vertical="center"/>
    </xf>
    <xf numFmtId="0" fontId="16" fillId="2" borderId="44" xfId="5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 readingOrder="1"/>
    </xf>
    <xf numFmtId="0" fontId="17" fillId="0" borderId="0" xfId="5" applyFont="1" applyAlignment="1">
      <alignment horizontal="center" vertical="top" wrapText="1" readingOrder="1"/>
    </xf>
    <xf numFmtId="0" fontId="5" fillId="0" borderId="1" xfId="5" applyFont="1" applyBorder="1" applyAlignment="1">
      <alignment horizontal="center"/>
    </xf>
    <xf numFmtId="0" fontId="9" fillId="2" borderId="55" xfId="5" applyFont="1" applyFill="1" applyBorder="1" applyAlignment="1">
      <alignment horizontal="center" vertical="center"/>
    </xf>
    <xf numFmtId="0" fontId="9" fillId="2" borderId="39" xfId="5" applyFont="1" applyFill="1" applyBorder="1" applyAlignment="1">
      <alignment horizontal="center" vertical="center"/>
    </xf>
    <xf numFmtId="0" fontId="9" fillId="2" borderId="47" xfId="5" applyFont="1" applyFill="1" applyBorder="1" applyAlignment="1">
      <alignment horizontal="center" vertical="center"/>
    </xf>
    <xf numFmtId="0" fontId="9" fillId="4" borderId="34" xfId="5" applyFont="1" applyFill="1" applyBorder="1" applyAlignment="1">
      <alignment horizontal="center" vertical="center"/>
    </xf>
    <xf numFmtId="0" fontId="9" fillId="4" borderId="35" xfId="5" applyFont="1" applyFill="1" applyBorder="1" applyAlignment="1">
      <alignment horizontal="center" vertical="center"/>
    </xf>
    <xf numFmtId="0" fontId="9" fillId="2" borderId="37" xfId="5" applyFont="1" applyFill="1" applyBorder="1" applyAlignment="1">
      <alignment horizontal="center" vertical="center" wrapText="1"/>
    </xf>
    <xf numFmtId="0" fontId="9" fillId="2" borderId="38" xfId="5" applyFont="1" applyFill="1" applyBorder="1" applyAlignment="1">
      <alignment horizontal="center" vertical="center" wrapText="1"/>
    </xf>
    <xf numFmtId="0" fontId="9" fillId="2" borderId="45" xfId="5" applyFont="1" applyFill="1" applyBorder="1" applyAlignment="1">
      <alignment horizontal="center" vertical="center" wrapText="1"/>
    </xf>
    <xf numFmtId="0" fontId="9" fillId="2" borderId="46" xfId="5" applyFont="1" applyFill="1" applyBorder="1" applyAlignment="1">
      <alignment horizontal="center" vertical="center" wrapText="1"/>
    </xf>
    <xf numFmtId="0" fontId="9" fillId="2" borderId="44" xfId="5" applyFont="1" applyFill="1" applyBorder="1" applyAlignment="1">
      <alignment horizontal="center" vertical="center" wrapText="1"/>
    </xf>
    <xf numFmtId="0" fontId="9" fillId="2" borderId="40" xfId="5" applyFont="1" applyFill="1" applyBorder="1" applyAlignment="1">
      <alignment horizontal="center" vertical="center" wrapText="1"/>
    </xf>
    <xf numFmtId="0" fontId="9" fillId="2" borderId="39" xfId="5" applyFont="1" applyFill="1" applyBorder="1" applyAlignment="1">
      <alignment horizontal="center" vertical="center" wrapText="1"/>
    </xf>
    <xf numFmtId="0" fontId="9" fillId="2" borderId="47" xfId="5" applyFont="1" applyFill="1" applyBorder="1" applyAlignment="1">
      <alignment horizontal="center" vertical="center" wrapText="1"/>
    </xf>
    <xf numFmtId="0" fontId="9" fillId="4" borderId="41" xfId="5" applyFont="1" applyFill="1" applyBorder="1" applyAlignment="1">
      <alignment horizontal="center" vertical="center"/>
    </xf>
    <xf numFmtId="0" fontId="9" fillId="4" borderId="42" xfId="5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12" fillId="0" borderId="0" xfId="10" applyFont="1" applyAlignment="1">
      <alignment horizontal="center" vertical="center"/>
    </xf>
    <xf numFmtId="0" fontId="16" fillId="4" borderId="40" xfId="10" applyFont="1" applyFill="1" applyBorder="1" applyAlignment="1">
      <alignment horizontal="center" vertical="center"/>
    </xf>
    <xf numFmtId="0" fontId="16" fillId="4" borderId="61" xfId="10" applyFont="1" applyFill="1" applyBorder="1" applyAlignment="1">
      <alignment horizontal="center" vertical="center"/>
    </xf>
    <xf numFmtId="0" fontId="16" fillId="4" borderId="40" xfId="10" applyFont="1" applyFill="1" applyBorder="1" applyAlignment="1">
      <alignment horizontal="center" vertical="center" wrapText="1"/>
    </xf>
    <xf numFmtId="0" fontId="16" fillId="4" borderId="39" xfId="10" applyFont="1" applyFill="1" applyBorder="1" applyAlignment="1">
      <alignment horizontal="center" vertical="center"/>
    </xf>
    <xf numFmtId="0" fontId="16" fillId="4" borderId="47" xfId="10" applyFont="1" applyFill="1" applyBorder="1" applyAlignment="1">
      <alignment horizontal="center" vertical="center"/>
    </xf>
    <xf numFmtId="0" fontId="16" fillId="4" borderId="64" xfId="10" applyFont="1" applyFill="1" applyBorder="1" applyAlignment="1">
      <alignment horizontal="center" vertical="center" wrapText="1"/>
    </xf>
    <xf numFmtId="0" fontId="16" fillId="4" borderId="44" xfId="10" applyFont="1" applyFill="1" applyBorder="1" applyAlignment="1">
      <alignment horizontal="center" vertical="center" wrapText="1"/>
    </xf>
    <xf numFmtId="0" fontId="16" fillId="4" borderId="65" xfId="10" applyFont="1" applyFill="1" applyBorder="1" applyAlignment="1">
      <alignment horizontal="center" vertical="center" wrapText="1"/>
    </xf>
    <xf numFmtId="0" fontId="16" fillId="4" borderId="66" xfId="10" applyFont="1" applyFill="1" applyBorder="1" applyAlignment="1">
      <alignment horizontal="center" vertical="center" wrapText="1"/>
    </xf>
    <xf numFmtId="0" fontId="16" fillId="4" borderId="37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24" xfId="10" applyFont="1" applyFill="1" applyBorder="1" applyAlignment="1">
      <alignment horizontal="center" vertical="center" wrapText="1"/>
    </xf>
    <xf numFmtId="0" fontId="16" fillId="4" borderId="37" xfId="12" applyFont="1" applyFill="1" applyBorder="1" applyAlignment="1">
      <alignment horizontal="center" vertical="center" wrapText="1"/>
    </xf>
    <xf numFmtId="0" fontId="10" fillId="0" borderId="0" xfId="12" applyFont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16" fillId="4" borderId="40" xfId="12" applyFont="1" applyFill="1" applyBorder="1" applyAlignment="1">
      <alignment horizontal="center" vertical="center"/>
    </xf>
    <xf numFmtId="0" fontId="16" fillId="4" borderId="61" xfId="12" applyFont="1" applyFill="1" applyBorder="1" applyAlignment="1">
      <alignment horizontal="center" vertical="center"/>
    </xf>
    <xf numFmtId="0" fontId="16" fillId="4" borderId="40" xfId="12" applyFont="1" applyFill="1" applyBorder="1" applyAlignment="1">
      <alignment horizontal="center" vertical="center" wrapText="1"/>
    </xf>
    <xf numFmtId="0" fontId="16" fillId="4" borderId="61" xfId="12" applyFont="1" applyFill="1" applyBorder="1" applyAlignment="1">
      <alignment horizontal="center" vertical="center" wrapText="1"/>
    </xf>
    <xf numFmtId="0" fontId="16" fillId="4" borderId="39" xfId="12" applyFont="1" applyFill="1" applyBorder="1" applyAlignment="1">
      <alignment horizontal="center" vertical="center" wrapText="1"/>
    </xf>
    <xf numFmtId="0" fontId="16" fillId="4" borderId="47" xfId="12" applyFont="1" applyFill="1" applyBorder="1" applyAlignment="1">
      <alignment horizontal="center" vertical="center" wrapText="1"/>
    </xf>
    <xf numFmtId="0" fontId="16" fillId="4" borderId="39" xfId="12" applyFont="1" applyFill="1" applyBorder="1" applyAlignment="1">
      <alignment horizontal="center" vertical="center"/>
    </xf>
    <xf numFmtId="0" fontId="16" fillId="4" borderId="47" xfId="12" applyFont="1" applyFill="1" applyBorder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5" fillId="0" borderId="0" xfId="5" applyFont="1"/>
    <xf numFmtId="0" fontId="34" fillId="0" borderId="0" xfId="5" applyFont="1" applyAlignment="1">
      <alignment vertical="center"/>
    </xf>
  </cellXfs>
  <cellStyles count="14">
    <cellStyle name="Millares 2" xfId="3" xr:uid="{5C1B8200-9791-4308-B54A-1E82B82AB910}"/>
    <cellStyle name="Millares 3" xfId="9" xr:uid="{F0AF5774-05DF-42E7-BC48-83DD9F316379}"/>
    <cellStyle name="Normal" xfId="0" builtinId="0"/>
    <cellStyle name="Normal 10" xfId="12" xr:uid="{07F5BF4C-A436-4971-9DAF-28FC149973E3}"/>
    <cellStyle name="Normal 10 3" xfId="4" xr:uid="{D1D7FCB1-FF7E-486C-93DE-97FF8FF961F9}"/>
    <cellStyle name="Normal 11" xfId="8" xr:uid="{119901C0-3063-4116-B81B-1A562845A382}"/>
    <cellStyle name="Normal 2" xfId="5" xr:uid="{00D9599D-BFEF-4A56-AA59-94365442CD5E}"/>
    <cellStyle name="Normal 3" xfId="13" xr:uid="{B0B46EE2-6786-4D08-9F09-3D84BF3AAFBE}"/>
    <cellStyle name="Normal 3 2" xfId="2" xr:uid="{A4528A68-373F-472E-AFB2-E308E783F1C8}"/>
    <cellStyle name="Normal 3 2 2" xfId="10" xr:uid="{9A5C66AC-7635-44D5-A984-117000CC725A}"/>
    <cellStyle name="Porcentaje" xfId="1" builtinId="5"/>
    <cellStyle name="Porcentaje 2" xfId="7" xr:uid="{33682A98-5F3E-45D2-B488-9600F2397933}"/>
    <cellStyle name="Porcentaje 3 2" xfId="6" xr:uid="{D964E3CC-9EF7-41A0-9407-2164C9827824}"/>
    <cellStyle name="Porcentaje 3 2 2" xfId="11" xr:uid="{C0D12E4E-2A65-4075-B945-12CFD94A753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customXml" Target="../customXml/item1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10.sv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262891</xdr:colOff>
      <xdr:row>5</xdr:row>
      <xdr:rowOff>106680</xdr:rowOff>
    </xdr:from>
    <xdr:to>
      <xdr:col>9</xdr:col>
      <xdr:colOff>60103</xdr:colOff>
      <xdr:row>31</xdr:row>
      <xdr:rowOff>163461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89BF37-DA47-4CC8-80C4-2E33F24B10D8}"/>
            </a:ext>
          </a:extLst>
        </xdr:cNvPr>
        <xdr:cNvGrpSpPr/>
      </xdr:nvGrpSpPr>
      <xdr:grpSpPr>
        <a:xfrm>
          <a:off x="6143968" y="1259449"/>
          <a:ext cx="5258212" cy="4873012"/>
          <a:chOff x="1072516" y="1133475"/>
          <a:chExt cx="5264562" cy="477165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356883B-A61C-B5A6-2217-EDD0688A18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516" y="1133475"/>
            <a:ext cx="5264562" cy="4771656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223F866-AC7C-7284-4080-64B9F4D55955}"/>
              </a:ext>
            </a:extLst>
          </xdr:cNvPr>
          <xdr:cNvSpPr txBox="1"/>
        </xdr:nvSpPr>
        <xdr:spPr>
          <a:xfrm>
            <a:off x="4326257" y="1880234"/>
            <a:ext cx="853439" cy="2514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chemeClr val="accent1">
                    <a:lumMod val="75000"/>
                  </a:schemeClr>
                </a:solidFill>
                <a:latin typeface="Avenir Next LT Pro" panose="020B0504020202020204" pitchFamily="34" charset="0"/>
              </a:rPr>
              <a:t>90,752.2  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F20D95F-C6A3-239F-668C-F6A19696D030}"/>
              </a:ext>
            </a:extLst>
          </xdr:cNvPr>
          <xdr:cNvSpPr txBox="1"/>
        </xdr:nvSpPr>
        <xdr:spPr>
          <a:xfrm>
            <a:off x="3303271" y="2234565"/>
            <a:ext cx="660221" cy="2051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DO" sz="1100" b="1">
                <a:solidFill>
                  <a:schemeClr val="accent5">
                    <a:lumMod val="7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rPr>
              <a:t>27.9</a:t>
            </a:r>
            <a:r>
              <a:rPr lang="es-DO" sz="1100" b="1">
                <a:solidFill>
                  <a:srgbClr val="C00000"/>
                </a:solidFill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4EFF6D42-BD1E-3246-36F5-AF0C467B7235}"/>
              </a:ext>
            </a:extLst>
          </xdr:cNvPr>
          <xdr:cNvSpPr txBox="1"/>
        </xdr:nvSpPr>
        <xdr:spPr>
          <a:xfrm>
            <a:off x="3733801" y="2634615"/>
            <a:ext cx="638721" cy="2194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rgbClr val="C00000"/>
                </a:solidFill>
                <a:latin typeface="Avenir Next LT Pro" panose="020B0504020202020204" pitchFamily="34" charset="0"/>
              </a:rPr>
              <a:t>995.6 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DD028DD-CB80-25F2-724F-A955321AD7D5}"/>
              </a:ext>
            </a:extLst>
          </xdr:cNvPr>
          <xdr:cNvSpPr txBox="1"/>
        </xdr:nvSpPr>
        <xdr:spPr>
          <a:xfrm>
            <a:off x="4057651" y="3596640"/>
            <a:ext cx="864329" cy="1880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chemeClr val="accent1">
                    <a:lumMod val="75000"/>
                  </a:schemeClr>
                </a:solidFill>
                <a:latin typeface="Avenir Next LT Pro" panose="020B0504020202020204" pitchFamily="34" charset="0"/>
              </a:rPr>
              <a:t>68,898.8 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34A4C5B-0863-1A82-C053-8DCD398A8D62}"/>
              </a:ext>
            </a:extLst>
          </xdr:cNvPr>
          <xdr:cNvSpPr txBox="1"/>
        </xdr:nvSpPr>
        <xdr:spPr>
          <a:xfrm>
            <a:off x="3360421" y="3950970"/>
            <a:ext cx="899163" cy="228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DO" sz="1100" b="1">
                <a:solidFill>
                  <a:schemeClr val="accent5">
                    <a:lumMod val="7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rPr>
              <a:t>14,800.7 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035141F-3F10-3F96-1A29-65C3B9D8883C}"/>
              </a:ext>
            </a:extLst>
          </xdr:cNvPr>
          <xdr:cNvSpPr txBox="1"/>
        </xdr:nvSpPr>
        <xdr:spPr>
          <a:xfrm>
            <a:off x="3303271" y="4343400"/>
            <a:ext cx="922839" cy="2194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rgbClr val="C00000"/>
                </a:solidFill>
                <a:latin typeface="Avenir Next LT Pro" panose="020B0504020202020204" pitchFamily="34" charset="0"/>
              </a:rPr>
              <a:t>19,537.1 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4A589AD8-48E1-AA7F-ED4B-5B21E3549DA3}"/>
              </a:ext>
            </a:extLst>
          </xdr:cNvPr>
          <xdr:cNvSpPr txBox="1"/>
        </xdr:nvSpPr>
        <xdr:spPr>
          <a:xfrm>
            <a:off x="4293871" y="4953000"/>
            <a:ext cx="773977" cy="2213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chemeClr val="accent1">
                    <a:lumMod val="75000"/>
                  </a:schemeClr>
                </a:solidFill>
                <a:latin typeface="Avenir Next LT Pro" panose="020B0504020202020204" pitchFamily="34" charset="0"/>
              </a:rPr>
              <a:t>8,076.2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69A0BF10-5C6C-3C6B-BD90-2247E2CA0684}"/>
              </a:ext>
            </a:extLst>
          </xdr:cNvPr>
          <xdr:cNvSpPr txBox="1"/>
        </xdr:nvSpPr>
        <xdr:spPr>
          <a:xfrm>
            <a:off x="1371601" y="5368290"/>
            <a:ext cx="926649" cy="221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>
                <a:solidFill>
                  <a:srgbClr val="C00000"/>
                </a:solidFill>
                <a:latin typeface="Avenir Next LT Pro" panose="020B0504020202020204" pitchFamily="34" charset="0"/>
              </a:rPr>
              <a:t>-11,460.8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443866</xdr:colOff>
      <xdr:row>4</xdr:row>
      <xdr:rowOff>38100</xdr:rowOff>
    </xdr:from>
    <xdr:to>
      <xdr:col>6</xdr:col>
      <xdr:colOff>363856</xdr:colOff>
      <xdr:row>22</xdr:row>
      <xdr:rowOff>115315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12FE9-1303-4F1A-8CCF-875CFB724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769" t="7289" r="14510" b="6302"/>
        <a:stretch/>
      </xdr:blipFill>
      <xdr:spPr>
        <a:xfrm>
          <a:off x="1967866" y="819150"/>
          <a:ext cx="2967990" cy="350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7</xdr:row>
      <xdr:rowOff>0</xdr:rowOff>
    </xdr:from>
    <xdr:to>
      <xdr:col>10</xdr:col>
      <xdr:colOff>45720</xdr:colOff>
      <xdr:row>25</xdr:row>
      <xdr:rowOff>155575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7C48439E-328B-28A5-C0A2-DB214328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333500"/>
          <a:ext cx="5398770" cy="3584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3</xdr:row>
      <xdr:rowOff>166688</xdr:rowOff>
    </xdr:from>
    <xdr:to>
      <xdr:col>15</xdr:col>
      <xdr:colOff>272970</xdr:colOff>
      <xdr:row>16</xdr:row>
      <xdr:rowOff>178594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4C92A525-26B3-4710-A401-7C8E1557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" y="738188"/>
          <a:ext cx="10998121" cy="2497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571499</xdr:colOff>
      <xdr:row>7</xdr:row>
      <xdr:rowOff>154782</xdr:rowOff>
    </xdr:from>
    <xdr:to>
      <xdr:col>3</xdr:col>
      <xdr:colOff>369094</xdr:colOff>
      <xdr:row>13</xdr:row>
      <xdr:rowOff>154781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94DE5DD-BD13-4C9D-B798-E4A81863A2D3}"/>
            </a:ext>
          </a:extLst>
        </xdr:cNvPr>
        <xdr:cNvGrpSpPr/>
      </xdr:nvGrpSpPr>
      <xdr:grpSpPr>
        <a:xfrm>
          <a:off x="1352549" y="1440657"/>
          <a:ext cx="1369220" cy="1085849"/>
          <a:chOff x="0" y="0"/>
          <a:chExt cx="906448" cy="79513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E5332704-1E82-B17C-644A-8D2336EB7A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349857"/>
            <a:ext cx="906448" cy="445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rot="0" vert="horz" wrap="square" lIns="91440" tIns="45720" rIns="91440" bIns="45720" anchor="t" anchorCtr="0">
            <a:noAutofit/>
          </a:bodyPr>
          <a:lstStyle/>
          <a:p>
            <a:r>
              <a:rPr lang="es-DO" sz="1000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MINISTERIO DE EDUCACIÓN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es-DO" sz="10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RD$18,989.0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5" name="Gráfico 2" descr="Narración contorno">
            <a:extLst>
              <a:ext uri="{FF2B5EF4-FFF2-40B4-BE49-F238E27FC236}">
                <a16:creationId xmlns:a16="http://schemas.microsoft.com/office/drawing/2014/main" id="{2684B424-8A53-3EE4-AEA7-FD377A6CC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9513" y="0"/>
            <a:ext cx="359410" cy="35941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214312</xdr:colOff>
      <xdr:row>7</xdr:row>
      <xdr:rowOff>130969</xdr:rowOff>
    </xdr:from>
    <xdr:to>
      <xdr:col>8</xdr:col>
      <xdr:colOff>83344</xdr:colOff>
      <xdr:row>13</xdr:row>
      <xdr:rowOff>130969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A2D4778-2A47-4319-8703-6F182CEA7F33}"/>
            </a:ext>
          </a:extLst>
        </xdr:cNvPr>
        <xdr:cNvGrpSpPr/>
      </xdr:nvGrpSpPr>
      <xdr:grpSpPr>
        <a:xfrm>
          <a:off x="4910137" y="1416844"/>
          <a:ext cx="1431132" cy="1085850"/>
          <a:chOff x="0" y="0"/>
          <a:chExt cx="906145" cy="787117"/>
        </a:xfrm>
      </xdr:grpSpPr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634291B0-330E-1DAF-B1E9-3338CB81C8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341906"/>
            <a:ext cx="906145" cy="4452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rot="0" vert="horz" wrap="square" lIns="91440" tIns="45720" rIns="91440" bIns="45720" anchor="t" anchorCtr="0">
            <a:noAutofit/>
          </a:bodyPr>
          <a:lstStyle/>
          <a:p>
            <a:r>
              <a:rPr lang="es-DO" sz="1000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PRESIDENCIA DE LA REPÚBLICA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es-DO" sz="10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RD$14,744.3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8" name="Gráfico 4" descr="Estetoscopio contorno">
            <a:extLst>
              <a:ext uri="{FF2B5EF4-FFF2-40B4-BE49-F238E27FC236}">
                <a16:creationId xmlns:a16="http://schemas.microsoft.com/office/drawing/2014/main" id="{B72D6E1C-90A3-C492-4977-EF74688889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7464" y="0"/>
            <a:ext cx="359410" cy="35941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583405</xdr:colOff>
      <xdr:row>7</xdr:row>
      <xdr:rowOff>190499</xdr:rowOff>
    </xdr:from>
    <xdr:to>
      <xdr:col>12</xdr:col>
      <xdr:colOff>571500</xdr:colOff>
      <xdr:row>14</xdr:row>
      <xdr:rowOff>35718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8F1684C5-B93B-4D5F-93A5-96A3879F2D5A}"/>
            </a:ext>
          </a:extLst>
        </xdr:cNvPr>
        <xdr:cNvGrpSpPr/>
      </xdr:nvGrpSpPr>
      <xdr:grpSpPr>
        <a:xfrm>
          <a:off x="8403430" y="1468754"/>
          <a:ext cx="1550195" cy="1119664"/>
          <a:chOff x="0" y="0"/>
          <a:chExt cx="795973" cy="826799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D3C674D2-57AE-9D92-4DEB-1923E8D40B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294199"/>
            <a:ext cx="795973" cy="53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rot="0" vert="horz" wrap="square" lIns="91440" tIns="45720" rIns="91440" bIns="45720" anchor="t" anchorCtr="0">
            <a:noAutofit/>
          </a:bodyPr>
          <a:lstStyle/>
          <a:p>
            <a:r>
              <a:rPr lang="es-DO" sz="1000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MINISTERIO DE SALUD PÚBLICA Y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es-DO" sz="1000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ASISTENCIA SOCIAL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es-DO" sz="10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</a:rPr>
              <a:t>RD$10,487.8</a:t>
            </a:r>
            <a:endParaRPr lang="es-DO" sz="18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Gráfico 5" descr="Hombre trabajador de la construcción contorno">
            <a:extLst>
              <a:ext uri="{FF2B5EF4-FFF2-40B4-BE49-F238E27FC236}">
                <a16:creationId xmlns:a16="http://schemas.microsoft.com/office/drawing/2014/main" id="{04130530-7196-1AB4-6FA7-C8DDEC28B7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31806" y="0"/>
            <a:ext cx="359410" cy="35941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119063</xdr:colOff>
      <xdr:row>5</xdr:row>
      <xdr:rowOff>154781</xdr:rowOff>
    </xdr:from>
    <xdr:to>
      <xdr:col>18</xdr:col>
      <xdr:colOff>351029</xdr:colOff>
      <xdr:row>30</xdr:row>
      <xdr:rowOff>166688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52D0C6E-8F2D-4D89-B279-9B58DC0F7795}"/>
            </a:ext>
          </a:extLst>
        </xdr:cNvPr>
        <xdr:cNvGrpSpPr/>
      </xdr:nvGrpSpPr>
      <xdr:grpSpPr>
        <a:xfrm>
          <a:off x="6453188" y="1059656"/>
          <a:ext cx="9604566" cy="4688682"/>
          <a:chOff x="6286501" y="1059656"/>
          <a:chExt cx="9375966" cy="4619626"/>
        </a:xfrm>
      </xdr:grpSpPr>
      <xdr:pic>
        <xdr:nvPicPr>
          <xdr:cNvPr id="3" name="Imagen 2" descr="Diagrama&#10;&#10;Descripción generada automáticamente con confianza media">
            <a:extLst>
              <a:ext uri="{FF2B5EF4-FFF2-40B4-BE49-F238E27FC236}">
                <a16:creationId xmlns:a16="http://schemas.microsoft.com/office/drawing/2014/main" id="{AAAFEEE6-FB95-FD5B-3ED1-A061891359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86501" y="1059656"/>
            <a:ext cx="9375966" cy="4619626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BF42C19B-2EAF-D4C1-33FE-BCEF0FB264CB}"/>
              </a:ext>
            </a:extLst>
          </xdr:cNvPr>
          <xdr:cNvSpPr txBox="1"/>
        </xdr:nvSpPr>
        <xdr:spPr>
          <a:xfrm>
            <a:off x="10632282" y="1690687"/>
            <a:ext cx="102393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 b="1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" panose="020B0504020202020204" pitchFamily="34" charset="0"/>
              </a:rPr>
              <a:t>44,325.8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3091B83-18AF-224D-3669-E600642E1E2B}"/>
              </a:ext>
            </a:extLst>
          </xdr:cNvPr>
          <xdr:cNvSpPr txBox="1"/>
        </xdr:nvSpPr>
        <xdr:spPr>
          <a:xfrm>
            <a:off x="12965907" y="3012281"/>
            <a:ext cx="102393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 b="1">
                <a:solidFill>
                  <a:schemeClr val="accent1">
                    <a:lumMod val="75000"/>
                  </a:schemeClr>
                </a:solidFill>
                <a:latin typeface="Avenir Next LT Pro" panose="020B0504020202020204" pitchFamily="34" charset="0"/>
              </a:rPr>
              <a:t>15,520.0 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264FB40-957E-EB6C-F127-A7FDAB8096EF}"/>
              </a:ext>
            </a:extLst>
          </xdr:cNvPr>
          <xdr:cNvSpPr txBox="1"/>
        </xdr:nvSpPr>
        <xdr:spPr>
          <a:xfrm>
            <a:off x="8262939" y="3048001"/>
            <a:ext cx="102393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 b="1">
                <a:solidFill>
                  <a:srgbClr val="C00000"/>
                </a:solidFill>
                <a:latin typeface="Avenir Next LT Pro" panose="020B0504020202020204" pitchFamily="34" charset="0"/>
              </a:rPr>
              <a:t>23,253.6 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69CA140E-4DC0-BF1F-946B-372DDC894A4B}"/>
              </a:ext>
            </a:extLst>
          </xdr:cNvPr>
          <xdr:cNvSpPr txBox="1"/>
        </xdr:nvSpPr>
        <xdr:spPr>
          <a:xfrm>
            <a:off x="13358813" y="4441031"/>
            <a:ext cx="102393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 b="1">
                <a:solidFill>
                  <a:schemeClr val="accent1"/>
                </a:solidFill>
                <a:latin typeface="Avenir Next LT Pro" panose="020B0504020202020204" pitchFamily="34" charset="0"/>
              </a:rPr>
              <a:t>19,537.1  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F3958C4-3662-7E86-F896-CE1E6D0380DE}"/>
              </a:ext>
            </a:extLst>
          </xdr:cNvPr>
          <xdr:cNvSpPr txBox="1"/>
        </xdr:nvSpPr>
        <xdr:spPr>
          <a:xfrm>
            <a:off x="7893846" y="4464844"/>
            <a:ext cx="102393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 b="1">
                <a:solidFill>
                  <a:schemeClr val="bg1">
                    <a:lumMod val="50000"/>
                  </a:schemeClr>
                </a:solidFill>
                <a:latin typeface="Avenir Next LT Pro" panose="020B0504020202020204" pitchFamily="34" charset="0"/>
              </a:rPr>
              <a:t>600.1  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3265-4CF2-46D9-9579-CA04EFDE461F}">
  <dimension ref="B4:U323"/>
  <sheetViews>
    <sheetView showGridLines="0" tabSelected="1" zoomScale="78" zoomScaleNormal="78" workbookViewId="0">
      <selection activeCell="E64" sqref="E64"/>
    </sheetView>
  </sheetViews>
  <sheetFormatPr baseColWidth="10" defaultColWidth="11.44140625" defaultRowHeight="14.4" x14ac:dyDescent="0.3"/>
  <cols>
    <col min="1" max="2" width="11.44140625" style="151"/>
    <col min="3" max="3" width="16.88671875" style="151" customWidth="1"/>
    <col min="4" max="4" width="24.5546875" style="151" customWidth="1"/>
    <col min="5" max="5" width="21.44140625" style="151" customWidth="1"/>
    <col min="6" max="6" width="17.5546875" style="151" customWidth="1"/>
    <col min="7" max="7" width="22.44140625" style="151" bestFit="1" customWidth="1"/>
    <col min="8" max="8" width="21.6640625" style="151" customWidth="1"/>
    <col min="9" max="9" width="18" style="151" customWidth="1"/>
    <col min="10" max="10" width="19" style="151" customWidth="1"/>
    <col min="11" max="11" width="20" style="151" bestFit="1" customWidth="1"/>
    <col min="12" max="12" width="11.44140625" style="151"/>
    <col min="13" max="13" width="13.33203125" style="151" bestFit="1" customWidth="1"/>
    <col min="14" max="18" width="11.44140625" style="151"/>
    <col min="19" max="19" width="90.88671875" style="151" bestFit="1" customWidth="1"/>
    <col min="20" max="21" width="36.88671875" style="151" bestFit="1" customWidth="1"/>
    <col min="22" max="22" width="32.88671875" style="151" bestFit="1" customWidth="1"/>
    <col min="23" max="16384" width="11.44140625" style="151"/>
  </cols>
  <sheetData>
    <row r="4" spans="4:16" ht="23.4" x14ac:dyDescent="0.45">
      <c r="D4" s="282" t="s">
        <v>823</v>
      </c>
      <c r="E4" s="282"/>
      <c r="F4" s="282"/>
      <c r="G4" s="282"/>
      <c r="H4" s="282"/>
      <c r="I4" s="282"/>
      <c r="J4" s="282"/>
      <c r="K4" s="282"/>
      <c r="L4" s="282"/>
    </row>
    <row r="5" spans="4:16" ht="24" customHeight="1" x14ac:dyDescent="0.45">
      <c r="D5" s="283" t="s">
        <v>2</v>
      </c>
      <c r="E5" s="283"/>
      <c r="F5" s="283"/>
      <c r="G5" s="283"/>
      <c r="H5" s="283"/>
      <c r="I5" s="283"/>
      <c r="J5" s="283"/>
      <c r="K5" s="283"/>
      <c r="L5" s="283"/>
      <c r="M5" s="90"/>
      <c r="N5" s="90"/>
      <c r="O5" s="90"/>
      <c r="P5" s="90"/>
    </row>
    <row r="6" spans="4:16" ht="13.2" customHeight="1" x14ac:dyDescent="0.3"/>
    <row r="17" spans="21:21" ht="15.6" x14ac:dyDescent="0.3">
      <c r="U17" s="245"/>
    </row>
    <row r="45" spans="3:8" ht="15" customHeight="1" x14ac:dyDescent="0.3"/>
    <row r="46" spans="3:8" ht="16.2" customHeight="1" x14ac:dyDescent="0.3">
      <c r="C46" s="90"/>
      <c r="D46" s="90"/>
      <c r="E46" s="90"/>
      <c r="F46" s="90"/>
      <c r="G46" s="90"/>
      <c r="H46" s="90"/>
    </row>
    <row r="47" spans="3:8" x14ac:dyDescent="0.3">
      <c r="C47" s="144"/>
      <c r="D47" s="144"/>
      <c r="E47" s="144"/>
      <c r="F47" s="144"/>
      <c r="G47" s="144"/>
      <c r="H47" s="144"/>
    </row>
    <row r="48" spans="3:8" x14ac:dyDescent="0.3">
      <c r="C48" s="246"/>
    </row>
    <row r="49" spans="3:19" x14ac:dyDescent="0.3">
      <c r="C49" s="247" t="s">
        <v>803</v>
      </c>
      <c r="D49" s="247" t="s">
        <v>804</v>
      </c>
      <c r="E49" s="247" t="s">
        <v>805</v>
      </c>
      <c r="G49" s="284" t="s">
        <v>806</v>
      </c>
      <c r="H49" s="284" t="s">
        <v>807</v>
      </c>
    </row>
    <row r="50" spans="3:19" x14ac:dyDescent="0.3">
      <c r="C50" s="248" t="s">
        <v>808</v>
      </c>
      <c r="D50" s="249">
        <v>90752186277.640015</v>
      </c>
      <c r="E50" s="249">
        <v>68898787360.539948</v>
      </c>
      <c r="F50" s="250"/>
      <c r="G50" s="284"/>
      <c r="H50" s="284"/>
    </row>
    <row r="51" spans="3:19" ht="15" customHeight="1" x14ac:dyDescent="0.3">
      <c r="C51" s="248" t="s">
        <v>43</v>
      </c>
      <c r="D51" s="249">
        <v>27936070.59</v>
      </c>
      <c r="E51" s="249">
        <v>0</v>
      </c>
      <c r="F51" s="250"/>
      <c r="G51" s="249">
        <f>H51+E53</f>
        <v>8076240324.4600525</v>
      </c>
      <c r="H51" s="249">
        <f>(D50+D51+D52)-(E50+E52+E53)</f>
        <v>-11460828346.099945</v>
      </c>
      <c r="J51" s="251"/>
      <c r="K51" s="251"/>
    </row>
    <row r="52" spans="3:19" x14ac:dyDescent="0.3">
      <c r="C52" s="248" t="s">
        <v>809</v>
      </c>
      <c r="D52" s="249">
        <v>995586090.02999997</v>
      </c>
      <c r="E52" s="249">
        <v>14800680753.260002</v>
      </c>
      <c r="G52" s="252"/>
      <c r="H52" s="253"/>
      <c r="I52" s="254"/>
      <c r="J52" s="255"/>
      <c r="K52" s="255"/>
    </row>
    <row r="53" spans="3:19" x14ac:dyDescent="0.3">
      <c r="C53" s="248" t="s">
        <v>810</v>
      </c>
      <c r="D53" s="249">
        <v>0</v>
      </c>
      <c r="E53" s="249">
        <v>19537068670.559998</v>
      </c>
      <c r="G53" s="256"/>
      <c r="H53" s="256"/>
      <c r="I53" s="257"/>
      <c r="J53" s="251"/>
      <c r="K53" s="251"/>
    </row>
    <row r="54" spans="3:19" x14ac:dyDescent="0.3">
      <c r="G54" s="258"/>
      <c r="H54" s="258"/>
    </row>
    <row r="55" spans="3:19" x14ac:dyDescent="0.3">
      <c r="C55" s="144"/>
      <c r="F55" s="259"/>
      <c r="G55" s="256"/>
    </row>
    <row r="56" spans="3:19" x14ac:dyDescent="0.3">
      <c r="C56" s="260" t="s">
        <v>811</v>
      </c>
      <c r="D56" s="261"/>
      <c r="E56" s="258"/>
    </row>
    <row r="57" spans="3:19" x14ac:dyDescent="0.3">
      <c r="C57" s="90" t="s">
        <v>93</v>
      </c>
    </row>
    <row r="58" spans="3:19" x14ac:dyDescent="0.3">
      <c r="C58" s="144" t="s">
        <v>95</v>
      </c>
    </row>
    <row r="59" spans="3:19" x14ac:dyDescent="0.3">
      <c r="G59" s="251"/>
      <c r="H59" s="251"/>
      <c r="I59" s="262"/>
    </row>
    <row r="61" spans="3:19" x14ac:dyDescent="0.3">
      <c r="S61" s="263"/>
    </row>
    <row r="62" spans="3:19" x14ac:dyDescent="0.3">
      <c r="S62" s="263"/>
    </row>
    <row r="63" spans="3:19" x14ac:dyDescent="0.3">
      <c r="S63" s="263"/>
    </row>
    <row r="64" spans="3:19" x14ac:dyDescent="0.3">
      <c r="S64" s="263"/>
    </row>
    <row r="65" spans="4:19" x14ac:dyDescent="0.3">
      <c r="S65" s="263"/>
    </row>
    <row r="66" spans="4:19" x14ac:dyDescent="0.3">
      <c r="D66" s="251"/>
      <c r="E66" s="251"/>
      <c r="S66" s="263"/>
    </row>
    <row r="67" spans="4:19" x14ac:dyDescent="0.3">
      <c r="S67" s="263"/>
    </row>
    <row r="68" spans="4:19" x14ac:dyDescent="0.3">
      <c r="S68" s="263"/>
    </row>
    <row r="69" spans="4:19" x14ac:dyDescent="0.3">
      <c r="S69" s="263"/>
    </row>
    <row r="70" spans="4:19" x14ac:dyDescent="0.3">
      <c r="H70" s="251"/>
      <c r="I70" s="251"/>
      <c r="S70" s="263"/>
    </row>
    <row r="71" spans="4:19" x14ac:dyDescent="0.3">
      <c r="D71" s="264"/>
      <c r="E71" s="264"/>
      <c r="H71" s="251"/>
      <c r="I71" s="251"/>
      <c r="S71" s="263"/>
    </row>
    <row r="72" spans="4:19" x14ac:dyDescent="0.3">
      <c r="H72" s="251"/>
      <c r="I72" s="251"/>
      <c r="S72" s="263"/>
    </row>
    <row r="73" spans="4:19" x14ac:dyDescent="0.3">
      <c r="D73" s="265"/>
      <c r="S73" s="263"/>
    </row>
    <row r="74" spans="4:19" x14ac:dyDescent="0.3">
      <c r="S74" s="263"/>
    </row>
    <row r="75" spans="4:19" x14ac:dyDescent="0.3">
      <c r="S75" s="263"/>
    </row>
    <row r="76" spans="4:19" x14ac:dyDescent="0.3">
      <c r="H76" s="251"/>
      <c r="I76" s="251"/>
      <c r="S76" s="263"/>
    </row>
    <row r="77" spans="4:19" x14ac:dyDescent="0.3">
      <c r="S77" s="263"/>
    </row>
    <row r="78" spans="4:19" x14ac:dyDescent="0.3">
      <c r="S78" s="263"/>
    </row>
    <row r="79" spans="4:19" x14ac:dyDescent="0.3">
      <c r="S79" s="263"/>
    </row>
    <row r="80" spans="4:19" x14ac:dyDescent="0.3">
      <c r="S80" s="263"/>
    </row>
    <row r="81" spans="19:19" x14ac:dyDescent="0.3">
      <c r="S81" s="263"/>
    </row>
    <row r="82" spans="19:19" x14ac:dyDescent="0.3">
      <c r="S82" s="263"/>
    </row>
    <row r="83" spans="19:19" x14ac:dyDescent="0.3">
      <c r="S83" s="263"/>
    </row>
    <row r="84" spans="19:19" x14ac:dyDescent="0.3">
      <c r="S84" s="263"/>
    </row>
    <row r="85" spans="19:19" x14ac:dyDescent="0.3">
      <c r="S85" s="263"/>
    </row>
    <row r="86" spans="19:19" x14ac:dyDescent="0.3">
      <c r="S86" s="263"/>
    </row>
    <row r="87" spans="19:19" x14ac:dyDescent="0.3">
      <c r="S87" s="263"/>
    </row>
    <row r="88" spans="19:19" x14ac:dyDescent="0.3">
      <c r="S88" s="263"/>
    </row>
    <row r="89" spans="19:19" x14ac:dyDescent="0.3">
      <c r="S89" s="263"/>
    </row>
    <row r="90" spans="19:19" x14ac:dyDescent="0.3">
      <c r="S90" s="263"/>
    </row>
    <row r="323" spans="2:2" x14ac:dyDescent="0.3">
      <c r="B323" s="151" t="s">
        <v>50</v>
      </c>
    </row>
  </sheetData>
  <mergeCells count="4">
    <mergeCell ref="D4:L4"/>
    <mergeCell ref="D5:L5"/>
    <mergeCell ref="G49:G50"/>
    <mergeCell ref="H49:H5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CA66-574B-4016-AAEA-D69C22CA514E}">
  <dimension ref="B2:G251"/>
  <sheetViews>
    <sheetView showGridLines="0" topLeftCell="A226" workbookViewId="0">
      <selection activeCell="B251" sqref="B251"/>
    </sheetView>
  </sheetViews>
  <sheetFormatPr baseColWidth="10" defaultColWidth="11.5546875" defaultRowHeight="14.4" x14ac:dyDescent="0.3"/>
  <cols>
    <col min="1" max="1" width="11.5546875" style="210"/>
    <col min="2" max="2" width="69" style="210" customWidth="1"/>
    <col min="3" max="3" width="25.6640625" style="210" customWidth="1"/>
    <col min="4" max="4" width="14.5546875" style="210" bestFit="1" customWidth="1"/>
    <col min="5" max="5" width="10.33203125" style="210" bestFit="1" customWidth="1"/>
    <col min="6" max="6" width="10" style="210" bestFit="1" customWidth="1"/>
    <col min="7" max="7" width="12.44140625" style="210" bestFit="1" customWidth="1"/>
    <col min="8" max="16384" width="11.5546875" style="210"/>
  </cols>
  <sheetData>
    <row r="2" spans="2:7" ht="15.6" x14ac:dyDescent="0.3">
      <c r="B2" s="352" t="s">
        <v>336</v>
      </c>
      <c r="C2" s="352"/>
      <c r="D2" s="352"/>
      <c r="E2" s="352"/>
      <c r="F2" s="352"/>
      <c r="G2" s="352"/>
    </row>
    <row r="3" spans="2:7" ht="16.2" thickBot="1" x14ac:dyDescent="0.35">
      <c r="B3" s="353" t="s">
        <v>151</v>
      </c>
      <c r="C3" s="353"/>
      <c r="D3" s="353"/>
      <c r="E3" s="353"/>
      <c r="F3" s="353"/>
      <c r="G3" s="353"/>
    </row>
    <row r="4" spans="2:7" x14ac:dyDescent="0.3">
      <c r="B4" s="354" t="s">
        <v>4</v>
      </c>
      <c r="C4" s="356" t="s">
        <v>337</v>
      </c>
      <c r="D4" s="359" t="s">
        <v>338</v>
      </c>
      <c r="E4" s="360"/>
      <c r="F4" s="363" t="s">
        <v>339</v>
      </c>
      <c r="G4" s="364"/>
    </row>
    <row r="5" spans="2:7" x14ac:dyDescent="0.3">
      <c r="B5" s="355"/>
      <c r="C5" s="357"/>
      <c r="D5" s="361"/>
      <c r="E5" s="362"/>
      <c r="F5" s="361"/>
      <c r="G5" s="365"/>
    </row>
    <row r="6" spans="2:7" ht="15" thickBot="1" x14ac:dyDescent="0.35">
      <c r="B6" s="213" t="s">
        <v>340</v>
      </c>
      <c r="C6" s="358"/>
      <c r="D6" s="215">
        <v>2022</v>
      </c>
      <c r="E6" s="214">
        <v>2023</v>
      </c>
      <c r="F6" s="211" t="s">
        <v>341</v>
      </c>
      <c r="G6" s="212" t="s">
        <v>342</v>
      </c>
    </row>
    <row r="7" spans="2:7" x14ac:dyDescent="0.3">
      <c r="B7" s="216" t="s">
        <v>343</v>
      </c>
      <c r="C7" s="217">
        <v>6230794152</v>
      </c>
      <c r="D7" s="217">
        <f>+D8+D15+D24+D33</f>
        <v>945948375.49000001</v>
      </c>
      <c r="E7" s="217">
        <f>+E8+E15+E24+E33</f>
        <v>239340207.91</v>
      </c>
      <c r="F7" s="217">
        <f t="shared" ref="F7:F70" si="0">E7-D7</f>
        <v>-706608167.58000004</v>
      </c>
      <c r="G7" s="218">
        <f t="shared" ref="G7:G70" si="1">IFERROR(F7/D7,"0.0%")</f>
        <v>-0.74698385862122541</v>
      </c>
    </row>
    <row r="8" spans="2:7" x14ac:dyDescent="0.3">
      <c r="B8" s="219" t="s">
        <v>344</v>
      </c>
      <c r="C8" s="220">
        <v>600392164</v>
      </c>
      <c r="D8" s="220">
        <f>SUM(D9:D14)</f>
        <v>2590157.2600000002</v>
      </c>
      <c r="E8" s="220">
        <f>SUM(E9:E14)</f>
        <v>37383407.68</v>
      </c>
      <c r="F8" s="220">
        <f t="shared" si="0"/>
        <v>34793250.420000002</v>
      </c>
      <c r="G8" s="221">
        <f t="shared" si="1"/>
        <v>13.432871801768515</v>
      </c>
    </row>
    <row r="9" spans="2:7" x14ac:dyDescent="0.3">
      <c r="B9" s="222" t="s">
        <v>345</v>
      </c>
      <c r="C9" s="223">
        <v>53000000</v>
      </c>
      <c r="D9" s="223">
        <v>1698319.8800000004</v>
      </c>
      <c r="E9" s="223">
        <v>3227140.75</v>
      </c>
      <c r="F9" s="223">
        <f t="shared" si="0"/>
        <v>1528820.8699999996</v>
      </c>
      <c r="G9" s="224">
        <f t="shared" si="1"/>
        <v>0.9001960631821605</v>
      </c>
    </row>
    <row r="10" spans="2:7" x14ac:dyDescent="0.3">
      <c r="B10" s="222" t="s">
        <v>346</v>
      </c>
      <c r="C10" s="223">
        <v>129185535</v>
      </c>
      <c r="D10" s="223">
        <v>0</v>
      </c>
      <c r="E10" s="223">
        <v>20000000</v>
      </c>
      <c r="F10" s="223">
        <f t="shared" si="0"/>
        <v>20000000</v>
      </c>
      <c r="G10" s="224" t="str">
        <f t="shared" si="1"/>
        <v>0.0%</v>
      </c>
    </row>
    <row r="11" spans="2:7" x14ac:dyDescent="0.3">
      <c r="B11" s="222" t="s">
        <v>347</v>
      </c>
      <c r="C11" s="223">
        <v>208572288</v>
      </c>
      <c r="D11" s="223">
        <v>0</v>
      </c>
      <c r="E11" s="223">
        <v>0</v>
      </c>
      <c r="F11" s="223">
        <f t="shared" si="0"/>
        <v>0</v>
      </c>
      <c r="G11" s="224" t="str">
        <f t="shared" si="1"/>
        <v>0.0%</v>
      </c>
    </row>
    <row r="12" spans="2:7" x14ac:dyDescent="0.3">
      <c r="B12" s="222" t="s">
        <v>348</v>
      </c>
      <c r="C12" s="223">
        <v>135061044</v>
      </c>
      <c r="D12" s="223">
        <v>0</v>
      </c>
      <c r="E12" s="223">
        <v>0</v>
      </c>
      <c r="F12" s="223">
        <f t="shared" si="0"/>
        <v>0</v>
      </c>
      <c r="G12" s="224" t="str">
        <f t="shared" si="1"/>
        <v>0.0%</v>
      </c>
    </row>
    <row r="13" spans="2:7" x14ac:dyDescent="0.3">
      <c r="B13" s="222" t="s">
        <v>349</v>
      </c>
      <c r="C13" s="223">
        <v>2196497</v>
      </c>
      <c r="D13" s="223">
        <v>0</v>
      </c>
      <c r="E13" s="223">
        <v>0</v>
      </c>
      <c r="F13" s="223">
        <f t="shared" si="0"/>
        <v>0</v>
      </c>
      <c r="G13" s="224" t="str">
        <f t="shared" si="1"/>
        <v>0.0%</v>
      </c>
    </row>
    <row r="14" spans="2:7" x14ac:dyDescent="0.3">
      <c r="B14" s="222" t="s">
        <v>350</v>
      </c>
      <c r="C14" s="223">
        <v>72376800</v>
      </c>
      <c r="D14" s="223">
        <v>891837.38</v>
      </c>
      <c r="E14" s="223">
        <v>14156266.93</v>
      </c>
      <c r="F14" s="223">
        <f t="shared" si="0"/>
        <v>13264429.549999999</v>
      </c>
      <c r="G14" s="224">
        <f t="shared" si="1"/>
        <v>14.873148230230044</v>
      </c>
    </row>
    <row r="15" spans="2:7" x14ac:dyDescent="0.3">
      <c r="B15" s="219" t="s">
        <v>351</v>
      </c>
      <c r="C15" s="220">
        <v>1155833545</v>
      </c>
      <c r="D15" s="220">
        <f>SUM(D16:D23)</f>
        <v>6573512.3200000003</v>
      </c>
      <c r="E15" s="220">
        <f>SUM(E16:E23)</f>
        <v>41366186.100000001</v>
      </c>
      <c r="F15" s="220">
        <f t="shared" si="0"/>
        <v>34792673.780000001</v>
      </c>
      <c r="G15" s="221">
        <f t="shared" si="1"/>
        <v>5.2928589901844134</v>
      </c>
    </row>
    <row r="16" spans="2:7" x14ac:dyDescent="0.3">
      <c r="B16" s="222" t="s">
        <v>352</v>
      </c>
      <c r="C16" s="223">
        <v>0</v>
      </c>
      <c r="D16" s="223">
        <v>0</v>
      </c>
      <c r="E16" s="223">
        <v>0</v>
      </c>
      <c r="F16" s="223">
        <f t="shared" si="0"/>
        <v>0</v>
      </c>
      <c r="G16" s="224" t="str">
        <f t="shared" si="1"/>
        <v>0.0%</v>
      </c>
    </row>
    <row r="17" spans="2:7" x14ac:dyDescent="0.3">
      <c r="B17" s="222" t="s">
        <v>353</v>
      </c>
      <c r="C17" s="223">
        <v>8798886</v>
      </c>
      <c r="D17" s="223">
        <v>1884443.53</v>
      </c>
      <c r="E17" s="223">
        <v>3895094.53</v>
      </c>
      <c r="F17" s="223">
        <f t="shared" si="0"/>
        <v>2010650.9999999998</v>
      </c>
      <c r="G17" s="224">
        <f t="shared" si="1"/>
        <v>1.0669733361551035</v>
      </c>
    </row>
    <row r="18" spans="2:7" x14ac:dyDescent="0.3">
      <c r="B18" s="222" t="s">
        <v>346</v>
      </c>
      <c r="C18" s="223">
        <v>783100069</v>
      </c>
      <c r="D18" s="223">
        <v>926850.4</v>
      </c>
      <c r="E18" s="223">
        <v>37471091.57</v>
      </c>
      <c r="F18" s="223">
        <f t="shared" si="0"/>
        <v>36544241.170000002</v>
      </c>
      <c r="G18" s="224">
        <f t="shared" si="1"/>
        <v>39.428413873479478</v>
      </c>
    </row>
    <row r="19" spans="2:7" x14ac:dyDescent="0.3">
      <c r="B19" s="222" t="s">
        <v>347</v>
      </c>
      <c r="C19" s="223">
        <v>137862646</v>
      </c>
      <c r="D19" s="223">
        <v>0</v>
      </c>
      <c r="E19" s="223">
        <v>0</v>
      </c>
      <c r="F19" s="223">
        <f t="shared" si="0"/>
        <v>0</v>
      </c>
      <c r="G19" s="224" t="str">
        <f t="shared" si="1"/>
        <v>0.0%</v>
      </c>
    </row>
    <row r="20" spans="2:7" x14ac:dyDescent="0.3">
      <c r="B20" s="222" t="s">
        <v>348</v>
      </c>
      <c r="C20" s="223">
        <v>0</v>
      </c>
      <c r="D20" s="223">
        <v>0</v>
      </c>
      <c r="E20" s="223">
        <v>0</v>
      </c>
      <c r="F20" s="223">
        <f t="shared" si="0"/>
        <v>0</v>
      </c>
      <c r="G20" s="224" t="str">
        <f t="shared" si="1"/>
        <v>0.0%</v>
      </c>
    </row>
    <row r="21" spans="2:7" x14ac:dyDescent="0.3">
      <c r="B21" s="222" t="s">
        <v>354</v>
      </c>
      <c r="C21" s="223">
        <v>56622348</v>
      </c>
      <c r="D21" s="223">
        <v>0</v>
      </c>
      <c r="E21" s="223">
        <v>0</v>
      </c>
      <c r="F21" s="223">
        <f t="shared" si="0"/>
        <v>0</v>
      </c>
      <c r="G21" s="224" t="str">
        <f t="shared" si="1"/>
        <v>0.0%</v>
      </c>
    </row>
    <row r="22" spans="2:7" x14ac:dyDescent="0.3">
      <c r="B22" s="222" t="s">
        <v>349</v>
      </c>
      <c r="C22" s="223">
        <v>49069786</v>
      </c>
      <c r="D22" s="223">
        <v>0</v>
      </c>
      <c r="E22" s="223">
        <v>0</v>
      </c>
      <c r="F22" s="223">
        <f t="shared" si="0"/>
        <v>0</v>
      </c>
      <c r="G22" s="224" t="str">
        <f t="shared" si="1"/>
        <v>0.0%</v>
      </c>
    </row>
    <row r="23" spans="2:7" x14ac:dyDescent="0.3">
      <c r="B23" s="222" t="s">
        <v>350</v>
      </c>
      <c r="C23" s="223">
        <v>120379810</v>
      </c>
      <c r="D23" s="223">
        <v>3762218.39</v>
      </c>
      <c r="E23" s="223">
        <v>0</v>
      </c>
      <c r="F23" s="223">
        <f t="shared" si="0"/>
        <v>-3762218.39</v>
      </c>
      <c r="G23" s="224">
        <f t="shared" si="1"/>
        <v>-1</v>
      </c>
    </row>
    <row r="24" spans="2:7" x14ac:dyDescent="0.3">
      <c r="B24" s="219" t="s">
        <v>355</v>
      </c>
      <c r="C24" s="220">
        <v>3261928443</v>
      </c>
      <c r="D24" s="220">
        <f>+D25+D26+D27+D28+D29+D30+D31+D32</f>
        <v>936784705.90999997</v>
      </c>
      <c r="E24" s="220">
        <f>+E25+E26+E27+E28+E29+E30+E31+E32</f>
        <v>160590614.13</v>
      </c>
      <c r="F24" s="220">
        <f t="shared" si="0"/>
        <v>-776194091.77999997</v>
      </c>
      <c r="G24" s="221">
        <f t="shared" si="1"/>
        <v>-0.82857254914937895</v>
      </c>
    </row>
    <row r="25" spans="2:7" x14ac:dyDescent="0.3">
      <c r="B25" s="222" t="s">
        <v>353</v>
      </c>
      <c r="C25" s="223">
        <v>28108806</v>
      </c>
      <c r="D25" s="223">
        <v>0</v>
      </c>
      <c r="E25" s="223">
        <v>4902002.4800000004</v>
      </c>
      <c r="F25" s="223">
        <f t="shared" si="0"/>
        <v>4902002.4800000004</v>
      </c>
      <c r="G25" s="224" t="str">
        <f t="shared" si="1"/>
        <v>0.0%</v>
      </c>
    </row>
    <row r="26" spans="2:7" x14ac:dyDescent="0.3">
      <c r="B26" s="222" t="s">
        <v>346</v>
      </c>
      <c r="C26" s="223">
        <v>1500657552</v>
      </c>
      <c r="D26" s="223">
        <v>600000000</v>
      </c>
      <c r="E26" s="223">
        <v>33493811.66</v>
      </c>
      <c r="F26" s="223">
        <f t="shared" si="0"/>
        <v>-566506188.34000003</v>
      </c>
      <c r="G26" s="224">
        <f t="shared" si="1"/>
        <v>-0.94417698056666677</v>
      </c>
    </row>
    <row r="27" spans="2:7" x14ac:dyDescent="0.3">
      <c r="B27" s="222" t="s">
        <v>347</v>
      </c>
      <c r="C27" s="223">
        <v>176202365</v>
      </c>
      <c r="D27" s="223">
        <v>0</v>
      </c>
      <c r="E27" s="223">
        <v>0</v>
      </c>
      <c r="F27" s="223">
        <f t="shared" si="0"/>
        <v>0</v>
      </c>
      <c r="G27" s="224" t="str">
        <f t="shared" si="1"/>
        <v>0.0%</v>
      </c>
    </row>
    <row r="28" spans="2:7" x14ac:dyDescent="0.3">
      <c r="B28" s="222" t="s">
        <v>348</v>
      </c>
      <c r="C28" s="223">
        <v>657921523</v>
      </c>
      <c r="D28" s="223">
        <v>275575390</v>
      </c>
      <c r="E28" s="223">
        <v>48191528.399999999</v>
      </c>
      <c r="F28" s="223">
        <f t="shared" si="0"/>
        <v>-227383861.59999999</v>
      </c>
      <c r="G28" s="224">
        <f t="shared" si="1"/>
        <v>-0.82512397641893931</v>
      </c>
    </row>
    <row r="29" spans="2:7" x14ac:dyDescent="0.3">
      <c r="B29" s="222" t="s">
        <v>354</v>
      </c>
      <c r="C29" s="223">
        <v>368497969</v>
      </c>
      <c r="D29" s="223">
        <v>45545170.990000002</v>
      </c>
      <c r="E29" s="223">
        <v>5539591.5099999998</v>
      </c>
      <c r="F29" s="223">
        <f t="shared" si="0"/>
        <v>-40005579.480000004</v>
      </c>
      <c r="G29" s="224">
        <f t="shared" si="1"/>
        <v>-0.87837148506443674</v>
      </c>
    </row>
    <row r="30" spans="2:7" x14ac:dyDescent="0.3">
      <c r="B30" s="222" t="s">
        <v>349</v>
      </c>
      <c r="C30" s="223">
        <v>214625596</v>
      </c>
      <c r="D30" s="223">
        <v>0</v>
      </c>
      <c r="E30" s="223">
        <v>21383850.760000002</v>
      </c>
      <c r="F30" s="223">
        <f t="shared" si="0"/>
        <v>21383850.760000002</v>
      </c>
      <c r="G30" s="224" t="str">
        <f t="shared" si="1"/>
        <v>0.0%</v>
      </c>
    </row>
    <row r="31" spans="2:7" x14ac:dyDescent="0.3">
      <c r="B31" s="222" t="s">
        <v>350</v>
      </c>
      <c r="C31" s="223">
        <v>202014632</v>
      </c>
      <c r="D31" s="223">
        <v>15664144.92</v>
      </c>
      <c r="E31" s="223">
        <v>47079829.32</v>
      </c>
      <c r="F31" s="223">
        <f t="shared" si="0"/>
        <v>31415684.399999999</v>
      </c>
      <c r="G31" s="224">
        <f t="shared" si="1"/>
        <v>2.0055792742244369</v>
      </c>
    </row>
    <row r="32" spans="2:7" x14ac:dyDescent="0.3">
      <c r="B32" s="222" t="s">
        <v>356</v>
      </c>
      <c r="C32" s="223">
        <v>113900000</v>
      </c>
      <c r="D32" s="223">
        <v>0</v>
      </c>
      <c r="E32" s="223">
        <v>0</v>
      </c>
      <c r="F32" s="223">
        <f t="shared" si="0"/>
        <v>0</v>
      </c>
      <c r="G32" s="224" t="str">
        <f t="shared" si="1"/>
        <v>0.0%</v>
      </c>
    </row>
    <row r="33" spans="2:7" x14ac:dyDescent="0.3">
      <c r="B33" s="219" t="s">
        <v>357</v>
      </c>
      <c r="C33" s="220">
        <v>1212640000</v>
      </c>
      <c r="D33" s="220">
        <f>D34</f>
        <v>0</v>
      </c>
      <c r="E33" s="220">
        <f>E34</f>
        <v>0</v>
      </c>
      <c r="F33" s="220">
        <f t="shared" si="0"/>
        <v>0</v>
      </c>
      <c r="G33" s="221" t="str">
        <f t="shared" si="1"/>
        <v>0.0%</v>
      </c>
    </row>
    <row r="34" spans="2:7" x14ac:dyDescent="0.3">
      <c r="B34" s="222" t="s">
        <v>346</v>
      </c>
      <c r="C34" s="223">
        <v>1212640000</v>
      </c>
      <c r="D34" s="223">
        <v>0</v>
      </c>
      <c r="E34" s="223">
        <v>0</v>
      </c>
      <c r="F34" s="223">
        <f t="shared" si="0"/>
        <v>0</v>
      </c>
      <c r="G34" s="224" t="str">
        <f t="shared" si="1"/>
        <v>0.0%</v>
      </c>
    </row>
    <row r="35" spans="2:7" x14ac:dyDescent="0.3">
      <c r="B35" s="216" t="s">
        <v>358</v>
      </c>
      <c r="C35" s="217">
        <v>1334426050</v>
      </c>
      <c r="D35" s="217">
        <f>+D36+D44+D47</f>
        <v>16765994.26</v>
      </c>
      <c r="E35" s="217">
        <f>+E36+E44+E47</f>
        <v>255963437.49000001</v>
      </c>
      <c r="F35" s="217">
        <f t="shared" si="0"/>
        <v>239197443.23000002</v>
      </c>
      <c r="G35" s="218">
        <f t="shared" si="1"/>
        <v>14.266821252627579</v>
      </c>
    </row>
    <row r="36" spans="2:7" x14ac:dyDescent="0.3">
      <c r="B36" s="219" t="s">
        <v>359</v>
      </c>
      <c r="C36" s="220">
        <v>976293202</v>
      </c>
      <c r="D36" s="220">
        <f>+D37+D38+D39+D40+D41+D42+D43</f>
        <v>15879681.48</v>
      </c>
      <c r="E36" s="220">
        <f>+E37+E38+E39+E40+E41+E42+E43</f>
        <v>163852619.18000001</v>
      </c>
      <c r="F36" s="220">
        <f t="shared" si="0"/>
        <v>147972937.70000002</v>
      </c>
      <c r="G36" s="221">
        <f t="shared" si="1"/>
        <v>9.3183819767649396</v>
      </c>
    </row>
    <row r="37" spans="2:7" x14ac:dyDescent="0.3">
      <c r="B37" s="222" t="s">
        <v>346</v>
      </c>
      <c r="C37" s="223">
        <v>701164946</v>
      </c>
      <c r="D37" s="223">
        <v>0</v>
      </c>
      <c r="E37" s="223">
        <v>82485479.200000003</v>
      </c>
      <c r="F37" s="223">
        <f t="shared" si="0"/>
        <v>82485479.200000003</v>
      </c>
      <c r="G37" s="224" t="str">
        <f t="shared" si="1"/>
        <v>0.0%</v>
      </c>
    </row>
    <row r="38" spans="2:7" x14ac:dyDescent="0.3">
      <c r="B38" s="222" t="s">
        <v>347</v>
      </c>
      <c r="C38" s="223">
        <v>43183012</v>
      </c>
      <c r="D38" s="223">
        <v>0</v>
      </c>
      <c r="E38" s="223">
        <v>0</v>
      </c>
      <c r="F38" s="223">
        <f t="shared" si="0"/>
        <v>0</v>
      </c>
      <c r="G38" s="224" t="str">
        <f t="shared" si="1"/>
        <v>0.0%</v>
      </c>
    </row>
    <row r="39" spans="2:7" x14ac:dyDescent="0.3">
      <c r="B39" s="222" t="s">
        <v>348</v>
      </c>
      <c r="C39" s="223">
        <v>6453123</v>
      </c>
      <c r="D39" s="223">
        <v>0</v>
      </c>
      <c r="E39" s="223">
        <v>0</v>
      </c>
      <c r="F39" s="223">
        <f t="shared" si="0"/>
        <v>0</v>
      </c>
      <c r="G39" s="224" t="str">
        <f t="shared" si="1"/>
        <v>0.0%</v>
      </c>
    </row>
    <row r="40" spans="2:7" x14ac:dyDescent="0.3">
      <c r="B40" s="222" t="s">
        <v>354</v>
      </c>
      <c r="C40" s="223">
        <v>76999249</v>
      </c>
      <c r="D40" s="223">
        <v>0</v>
      </c>
      <c r="E40" s="223">
        <v>42060774.850000001</v>
      </c>
      <c r="F40" s="223">
        <f t="shared" si="0"/>
        <v>42060774.850000001</v>
      </c>
      <c r="G40" s="224" t="str">
        <f t="shared" si="1"/>
        <v>0.0%</v>
      </c>
    </row>
    <row r="41" spans="2:7" x14ac:dyDescent="0.3">
      <c r="B41" s="222" t="s">
        <v>349</v>
      </c>
      <c r="C41" s="223">
        <v>749089</v>
      </c>
      <c r="D41" s="223">
        <v>0</v>
      </c>
      <c r="E41" s="223">
        <v>0</v>
      </c>
      <c r="F41" s="223">
        <f t="shared" si="0"/>
        <v>0</v>
      </c>
      <c r="G41" s="224" t="str">
        <f t="shared" si="1"/>
        <v>0.0%</v>
      </c>
    </row>
    <row r="42" spans="2:7" x14ac:dyDescent="0.3">
      <c r="B42" s="222" t="s">
        <v>350</v>
      </c>
      <c r="C42" s="223">
        <v>147743783</v>
      </c>
      <c r="D42" s="223">
        <v>15879681.48</v>
      </c>
      <c r="E42" s="223">
        <v>39306365.129999995</v>
      </c>
      <c r="F42" s="223">
        <f t="shared" si="0"/>
        <v>23426683.649999995</v>
      </c>
      <c r="G42" s="224">
        <f t="shared" si="1"/>
        <v>1.475261558583856</v>
      </c>
    </row>
    <row r="43" spans="2:7" x14ac:dyDescent="0.3">
      <c r="B43" s="222" t="s">
        <v>356</v>
      </c>
      <c r="C43" s="223">
        <v>0</v>
      </c>
      <c r="D43" s="223">
        <v>0</v>
      </c>
      <c r="E43" s="223">
        <v>0</v>
      </c>
      <c r="F43" s="223">
        <f t="shared" si="0"/>
        <v>0</v>
      </c>
      <c r="G43" s="224" t="str">
        <f t="shared" si="1"/>
        <v>0.0%</v>
      </c>
    </row>
    <row r="44" spans="2:7" x14ac:dyDescent="0.3">
      <c r="B44" s="219" t="s">
        <v>360</v>
      </c>
      <c r="C44" s="220">
        <v>285918584</v>
      </c>
      <c r="D44" s="220">
        <f>+D45+D46</f>
        <v>0</v>
      </c>
      <c r="E44" s="220">
        <f>+E45+E46</f>
        <v>73260457.590000004</v>
      </c>
      <c r="F44" s="220">
        <f t="shared" si="0"/>
        <v>73260457.590000004</v>
      </c>
      <c r="G44" s="221" t="str">
        <f t="shared" si="1"/>
        <v>0.0%</v>
      </c>
    </row>
    <row r="45" spans="2:7" x14ac:dyDescent="0.3">
      <c r="B45" s="222" t="s">
        <v>350</v>
      </c>
      <c r="C45" s="223">
        <v>285918584</v>
      </c>
      <c r="D45" s="223">
        <v>0</v>
      </c>
      <c r="E45" s="223">
        <v>9258417.5099999998</v>
      </c>
      <c r="F45" s="223">
        <f t="shared" si="0"/>
        <v>9258417.5099999998</v>
      </c>
      <c r="G45" s="224" t="str">
        <f t="shared" si="1"/>
        <v>0.0%</v>
      </c>
    </row>
    <row r="46" spans="2:7" x14ac:dyDescent="0.3">
      <c r="B46" s="222" t="s">
        <v>346</v>
      </c>
      <c r="C46" s="223">
        <v>0</v>
      </c>
      <c r="D46" s="223">
        <v>0</v>
      </c>
      <c r="E46" s="223">
        <v>64002040.079999998</v>
      </c>
      <c r="F46" s="223">
        <f t="shared" si="0"/>
        <v>64002040.079999998</v>
      </c>
      <c r="G46" s="224" t="str">
        <f t="shared" si="1"/>
        <v>0.0%</v>
      </c>
    </row>
    <row r="47" spans="2:7" x14ac:dyDescent="0.3">
      <c r="B47" s="219" t="s">
        <v>361</v>
      </c>
      <c r="C47" s="220">
        <v>72214264</v>
      </c>
      <c r="D47" s="220">
        <f>+D48+D49+D50+D51</f>
        <v>886312.78</v>
      </c>
      <c r="E47" s="220">
        <f>+E48+E49+E50+E51</f>
        <v>18850360.719999999</v>
      </c>
      <c r="F47" s="220">
        <f t="shared" si="0"/>
        <v>17964047.939999998</v>
      </c>
      <c r="G47" s="221">
        <f t="shared" si="1"/>
        <v>20.268293931178558</v>
      </c>
    </row>
    <row r="48" spans="2:7" x14ac:dyDescent="0.3">
      <c r="B48" s="222" t="s">
        <v>346</v>
      </c>
      <c r="C48" s="223">
        <v>0</v>
      </c>
      <c r="D48" s="223">
        <v>886312.78</v>
      </c>
      <c r="E48" s="223">
        <v>2243654.6</v>
      </c>
      <c r="F48" s="223">
        <f t="shared" si="0"/>
        <v>1357341.82</v>
      </c>
      <c r="G48" s="224">
        <f t="shared" si="1"/>
        <v>1.5314478710326167</v>
      </c>
    </row>
    <row r="49" spans="2:7" x14ac:dyDescent="0.3">
      <c r="B49" s="222" t="s">
        <v>348</v>
      </c>
      <c r="C49" s="223">
        <v>9582415</v>
      </c>
      <c r="D49" s="223">
        <v>0</v>
      </c>
      <c r="E49" s="223">
        <v>0</v>
      </c>
      <c r="F49" s="223">
        <f t="shared" si="0"/>
        <v>0</v>
      </c>
      <c r="G49" s="224" t="str">
        <f t="shared" si="1"/>
        <v>0.0%</v>
      </c>
    </row>
    <row r="50" spans="2:7" x14ac:dyDescent="0.3">
      <c r="B50" s="222" t="s">
        <v>349</v>
      </c>
      <c r="C50" s="223">
        <v>16613202</v>
      </c>
      <c r="D50" s="223">
        <v>0</v>
      </c>
      <c r="E50" s="223">
        <v>0</v>
      </c>
      <c r="F50" s="223">
        <f t="shared" si="0"/>
        <v>0</v>
      </c>
      <c r="G50" s="224" t="str">
        <f t="shared" si="1"/>
        <v>0.0%</v>
      </c>
    </row>
    <row r="51" spans="2:7" x14ac:dyDescent="0.3">
      <c r="B51" s="222" t="s">
        <v>350</v>
      </c>
      <c r="C51" s="223">
        <v>46018647</v>
      </c>
      <c r="D51" s="223">
        <v>0</v>
      </c>
      <c r="E51" s="223">
        <v>16606706.119999999</v>
      </c>
      <c r="F51" s="223">
        <f t="shared" si="0"/>
        <v>16606706.119999999</v>
      </c>
      <c r="G51" s="224" t="str">
        <f t="shared" si="1"/>
        <v>0.0%</v>
      </c>
    </row>
    <row r="52" spans="2:7" x14ac:dyDescent="0.3">
      <c r="B52" s="216" t="s">
        <v>362</v>
      </c>
      <c r="C52" s="217">
        <v>2929322972</v>
      </c>
      <c r="D52" s="217">
        <f>+D53+D61+D68+D71</f>
        <v>158135541.81000003</v>
      </c>
      <c r="E52" s="217">
        <f>+E53+E61+E68+E71</f>
        <v>487113828.11000001</v>
      </c>
      <c r="F52" s="217">
        <f t="shared" si="0"/>
        <v>328978286.29999995</v>
      </c>
      <c r="G52" s="218">
        <f t="shared" si="1"/>
        <v>2.0803563989129503</v>
      </c>
    </row>
    <row r="53" spans="2:7" x14ac:dyDescent="0.3">
      <c r="B53" s="219" t="s">
        <v>363</v>
      </c>
      <c r="C53" s="220">
        <v>1414803954</v>
      </c>
      <c r="D53" s="220">
        <f>+D54+D55+D56+D57+D58+D59+D60</f>
        <v>138546122.10000002</v>
      </c>
      <c r="E53" s="220">
        <f>+E54+E55+E56+E57+E58+E59+E60</f>
        <v>298726619.28999996</v>
      </c>
      <c r="F53" s="220">
        <f t="shared" si="0"/>
        <v>160180497.18999994</v>
      </c>
      <c r="G53" s="221">
        <f t="shared" si="1"/>
        <v>1.1561528735851923</v>
      </c>
    </row>
    <row r="54" spans="2:7" x14ac:dyDescent="0.3">
      <c r="B54" s="222" t="s">
        <v>353</v>
      </c>
      <c r="C54" s="223">
        <v>39383951</v>
      </c>
      <c r="D54" s="223">
        <v>0</v>
      </c>
      <c r="E54" s="223">
        <v>8738250</v>
      </c>
      <c r="F54" s="223">
        <f t="shared" si="0"/>
        <v>8738250</v>
      </c>
      <c r="G54" s="224" t="str">
        <f t="shared" si="1"/>
        <v>0.0%</v>
      </c>
    </row>
    <row r="55" spans="2:7" x14ac:dyDescent="0.3">
      <c r="B55" s="222" t="s">
        <v>346</v>
      </c>
      <c r="C55" s="223">
        <v>194358689</v>
      </c>
      <c r="D55" s="223">
        <v>4674678.87</v>
      </c>
      <c r="E55" s="223">
        <v>115652084.47999999</v>
      </c>
      <c r="F55" s="223">
        <f t="shared" si="0"/>
        <v>110977405.60999998</v>
      </c>
      <c r="G55" s="224">
        <f t="shared" si="1"/>
        <v>23.740113213381004</v>
      </c>
    </row>
    <row r="56" spans="2:7" x14ac:dyDescent="0.3">
      <c r="B56" s="222" t="s">
        <v>347</v>
      </c>
      <c r="C56" s="223">
        <v>53360098</v>
      </c>
      <c r="D56" s="223">
        <v>0</v>
      </c>
      <c r="E56" s="223">
        <v>0</v>
      </c>
      <c r="F56" s="223">
        <f t="shared" si="0"/>
        <v>0</v>
      </c>
      <c r="G56" s="224" t="str">
        <f t="shared" si="1"/>
        <v>0.0%</v>
      </c>
    </row>
    <row r="57" spans="2:7" x14ac:dyDescent="0.3">
      <c r="B57" s="222" t="s">
        <v>348</v>
      </c>
      <c r="C57" s="223">
        <v>237793529</v>
      </c>
      <c r="D57" s="223">
        <v>61551556.240000002</v>
      </c>
      <c r="E57" s="223">
        <v>47393956.549999997</v>
      </c>
      <c r="F57" s="223">
        <f t="shared" si="0"/>
        <v>-14157599.690000005</v>
      </c>
      <c r="G57" s="224">
        <f t="shared" si="1"/>
        <v>-0.23001205095119143</v>
      </c>
    </row>
    <row r="58" spans="2:7" x14ac:dyDescent="0.3">
      <c r="B58" s="222" t="s">
        <v>354</v>
      </c>
      <c r="C58" s="223">
        <v>817826522</v>
      </c>
      <c r="D58" s="223">
        <v>68990981.310000002</v>
      </c>
      <c r="E58" s="223">
        <v>107410036.36</v>
      </c>
      <c r="F58" s="223">
        <f t="shared" si="0"/>
        <v>38419055.049999997</v>
      </c>
      <c r="G58" s="224">
        <f t="shared" si="1"/>
        <v>0.55687068542147677</v>
      </c>
    </row>
    <row r="59" spans="2:7" x14ac:dyDescent="0.3">
      <c r="B59" s="222" t="s">
        <v>349</v>
      </c>
      <c r="C59" s="223">
        <v>6906676</v>
      </c>
      <c r="D59" s="223">
        <v>0</v>
      </c>
      <c r="E59" s="223">
        <v>0</v>
      </c>
      <c r="F59" s="223">
        <f t="shared" si="0"/>
        <v>0</v>
      </c>
      <c r="G59" s="224" t="str">
        <f t="shared" si="1"/>
        <v>0.0%</v>
      </c>
    </row>
    <row r="60" spans="2:7" x14ac:dyDescent="0.3">
      <c r="B60" s="222" t="s">
        <v>350</v>
      </c>
      <c r="C60" s="223">
        <v>65174489</v>
      </c>
      <c r="D60" s="223">
        <v>3328905.68</v>
      </c>
      <c r="E60" s="223">
        <v>19532291.899999999</v>
      </c>
      <c r="F60" s="223">
        <f t="shared" si="0"/>
        <v>16203386.219999999</v>
      </c>
      <c r="G60" s="224">
        <f t="shared" si="1"/>
        <v>4.8674813219700468</v>
      </c>
    </row>
    <row r="61" spans="2:7" x14ac:dyDescent="0.3">
      <c r="B61" s="219" t="s">
        <v>364</v>
      </c>
      <c r="C61" s="220">
        <v>989650540</v>
      </c>
      <c r="D61" s="220">
        <f>+D62+D63+D64+D65+D66+D67</f>
        <v>5167681.47</v>
      </c>
      <c r="E61" s="220">
        <f>+E62+E63+E64+E65+E66+E67</f>
        <v>96729144.840000004</v>
      </c>
      <c r="F61" s="220">
        <f t="shared" si="0"/>
        <v>91561463.370000005</v>
      </c>
      <c r="G61" s="221">
        <f t="shared" si="1"/>
        <v>17.718093481872444</v>
      </c>
    </row>
    <row r="62" spans="2:7" x14ac:dyDescent="0.3">
      <c r="B62" s="222" t="s">
        <v>346</v>
      </c>
      <c r="C62" s="223">
        <v>715000000</v>
      </c>
      <c r="D62" s="223">
        <v>0</v>
      </c>
      <c r="E62" s="223">
        <v>75930064</v>
      </c>
      <c r="F62" s="223">
        <f t="shared" si="0"/>
        <v>75930064</v>
      </c>
      <c r="G62" s="224" t="str">
        <f t="shared" si="1"/>
        <v>0.0%</v>
      </c>
    </row>
    <row r="63" spans="2:7" x14ac:dyDescent="0.3">
      <c r="B63" s="222" t="s">
        <v>347</v>
      </c>
      <c r="C63" s="223">
        <v>6867669</v>
      </c>
      <c r="D63" s="223">
        <v>0</v>
      </c>
      <c r="E63" s="223">
        <v>0</v>
      </c>
      <c r="F63" s="223">
        <f t="shared" si="0"/>
        <v>0</v>
      </c>
      <c r="G63" s="224" t="str">
        <f t="shared" si="1"/>
        <v>0.0%</v>
      </c>
    </row>
    <row r="64" spans="2:7" x14ac:dyDescent="0.3">
      <c r="B64" s="222" t="s">
        <v>348</v>
      </c>
      <c r="C64" s="223">
        <v>221707859</v>
      </c>
      <c r="D64" s="223">
        <v>0</v>
      </c>
      <c r="E64" s="223">
        <v>0</v>
      </c>
      <c r="F64" s="223">
        <f t="shared" si="0"/>
        <v>0</v>
      </c>
      <c r="G64" s="224" t="str">
        <f t="shared" si="1"/>
        <v>0.0%</v>
      </c>
    </row>
    <row r="65" spans="2:7" x14ac:dyDescent="0.3">
      <c r="B65" s="222" t="s">
        <v>349</v>
      </c>
      <c r="C65" s="223">
        <v>12597926</v>
      </c>
      <c r="D65" s="223">
        <v>5167681.47</v>
      </c>
      <c r="E65" s="223">
        <v>0</v>
      </c>
      <c r="F65" s="223">
        <f t="shared" si="0"/>
        <v>-5167681.47</v>
      </c>
      <c r="G65" s="224">
        <f t="shared" si="1"/>
        <v>-1</v>
      </c>
    </row>
    <row r="66" spans="2:7" x14ac:dyDescent="0.3">
      <c r="B66" s="222" t="s">
        <v>350</v>
      </c>
      <c r="C66" s="223">
        <v>33477086</v>
      </c>
      <c r="D66" s="223">
        <v>0</v>
      </c>
      <c r="E66" s="223">
        <v>12759412.109999999</v>
      </c>
      <c r="F66" s="223">
        <f t="shared" si="0"/>
        <v>12759412.109999999</v>
      </c>
      <c r="G66" s="224" t="str">
        <f t="shared" si="1"/>
        <v>0.0%</v>
      </c>
    </row>
    <row r="67" spans="2:7" x14ac:dyDescent="0.3">
      <c r="B67" s="222" t="s">
        <v>356</v>
      </c>
      <c r="C67" s="223">
        <v>0</v>
      </c>
      <c r="D67" s="223">
        <v>0</v>
      </c>
      <c r="E67" s="223">
        <v>8039668.7300000004</v>
      </c>
      <c r="F67" s="223">
        <f t="shared" si="0"/>
        <v>8039668.7300000004</v>
      </c>
      <c r="G67" s="224" t="str">
        <f t="shared" si="1"/>
        <v>0.0%</v>
      </c>
    </row>
    <row r="68" spans="2:7" x14ac:dyDescent="0.3">
      <c r="B68" s="219" t="s">
        <v>365</v>
      </c>
      <c r="C68" s="220">
        <v>266283091</v>
      </c>
      <c r="D68" s="220">
        <f>+D69+D70</f>
        <v>6485554.8700000001</v>
      </c>
      <c r="E68" s="220">
        <f>+E69+E70</f>
        <v>76421827.810000002</v>
      </c>
      <c r="F68" s="220">
        <f t="shared" si="0"/>
        <v>69936272.939999998</v>
      </c>
      <c r="G68" s="221">
        <f t="shared" si="1"/>
        <v>10.783390834221713</v>
      </c>
    </row>
    <row r="69" spans="2:7" x14ac:dyDescent="0.3">
      <c r="B69" s="222" t="s">
        <v>346</v>
      </c>
      <c r="C69" s="223">
        <v>234687907</v>
      </c>
      <c r="D69" s="223">
        <v>4360068.49</v>
      </c>
      <c r="E69" s="223">
        <v>64039920</v>
      </c>
      <c r="F69" s="223">
        <f t="shared" si="0"/>
        <v>59679851.509999998</v>
      </c>
      <c r="G69" s="224">
        <f t="shared" si="1"/>
        <v>13.687824319016602</v>
      </c>
    </row>
    <row r="70" spans="2:7" x14ac:dyDescent="0.3">
      <c r="B70" s="222" t="s">
        <v>350</v>
      </c>
      <c r="C70" s="223">
        <v>31595184</v>
      </c>
      <c r="D70" s="223">
        <v>2125486.38</v>
      </c>
      <c r="E70" s="223">
        <v>12381907.810000001</v>
      </c>
      <c r="F70" s="223">
        <f t="shared" si="0"/>
        <v>10256421.43</v>
      </c>
      <c r="G70" s="224">
        <f t="shared" si="1"/>
        <v>4.8254467902071436</v>
      </c>
    </row>
    <row r="71" spans="2:7" x14ac:dyDescent="0.3">
      <c r="B71" s="219" t="s">
        <v>366</v>
      </c>
      <c r="C71" s="220">
        <v>258585387</v>
      </c>
      <c r="D71" s="220">
        <f>+D72+D73+D74+D75+D76+D77+D78+D79</f>
        <v>7936183.3700000001</v>
      </c>
      <c r="E71" s="220">
        <f>+E72+E73+E74+E75+E76+E77+E78+E79</f>
        <v>15236236.17</v>
      </c>
      <c r="F71" s="220">
        <f t="shared" ref="F71:F134" si="2">E71-D71</f>
        <v>7300052.7999999998</v>
      </c>
      <c r="G71" s="221">
        <f t="shared" ref="G71:G134" si="3">IFERROR(F71/D71,"0.0%")</f>
        <v>0.91984427018096981</v>
      </c>
    </row>
    <row r="72" spans="2:7" x14ac:dyDescent="0.3">
      <c r="B72" s="222" t="s">
        <v>345</v>
      </c>
      <c r="C72" s="223">
        <v>27279910</v>
      </c>
      <c r="D72" s="223">
        <v>0</v>
      </c>
      <c r="E72" s="223">
        <v>0</v>
      </c>
      <c r="F72" s="223">
        <f t="shared" si="2"/>
        <v>0</v>
      </c>
      <c r="G72" s="224" t="str">
        <f t="shared" si="3"/>
        <v>0.0%</v>
      </c>
    </row>
    <row r="73" spans="2:7" x14ac:dyDescent="0.3">
      <c r="B73" s="222" t="s">
        <v>367</v>
      </c>
      <c r="C73" s="223">
        <v>0</v>
      </c>
      <c r="D73" s="223">
        <v>0</v>
      </c>
      <c r="E73" s="223">
        <v>0</v>
      </c>
      <c r="F73" s="223">
        <f t="shared" si="2"/>
        <v>0</v>
      </c>
      <c r="G73" s="224" t="str">
        <f t="shared" si="3"/>
        <v>0.0%</v>
      </c>
    </row>
    <row r="74" spans="2:7" x14ac:dyDescent="0.3">
      <c r="B74" s="222" t="s">
        <v>346</v>
      </c>
      <c r="C74" s="223">
        <v>75000000</v>
      </c>
      <c r="D74" s="223">
        <v>0</v>
      </c>
      <c r="E74" s="223">
        <v>2121250</v>
      </c>
      <c r="F74" s="223">
        <f t="shared" si="2"/>
        <v>2121250</v>
      </c>
      <c r="G74" s="224" t="str">
        <f t="shared" si="3"/>
        <v>0.0%</v>
      </c>
    </row>
    <row r="75" spans="2:7" x14ac:dyDescent="0.3">
      <c r="B75" s="222" t="s">
        <v>368</v>
      </c>
      <c r="C75" s="223">
        <v>0</v>
      </c>
      <c r="D75" s="223">
        <v>0</v>
      </c>
      <c r="E75" s="223">
        <v>0</v>
      </c>
      <c r="F75" s="223">
        <f t="shared" si="2"/>
        <v>0</v>
      </c>
      <c r="G75" s="224" t="str">
        <f t="shared" si="3"/>
        <v>0.0%</v>
      </c>
    </row>
    <row r="76" spans="2:7" x14ac:dyDescent="0.3">
      <c r="B76" s="222" t="s">
        <v>347</v>
      </c>
      <c r="C76" s="223">
        <v>95566881</v>
      </c>
      <c r="D76" s="223">
        <v>0</v>
      </c>
      <c r="E76" s="223">
        <v>0</v>
      </c>
      <c r="F76" s="223">
        <f t="shared" si="2"/>
        <v>0</v>
      </c>
      <c r="G76" s="224" t="str">
        <f t="shared" si="3"/>
        <v>0.0%</v>
      </c>
    </row>
    <row r="77" spans="2:7" x14ac:dyDescent="0.3">
      <c r="B77" s="222" t="s">
        <v>354</v>
      </c>
      <c r="C77" s="223">
        <v>20000000</v>
      </c>
      <c r="D77" s="223">
        <v>0</v>
      </c>
      <c r="E77" s="223">
        <v>0</v>
      </c>
      <c r="F77" s="223">
        <f t="shared" si="2"/>
        <v>0</v>
      </c>
      <c r="G77" s="224" t="str">
        <f t="shared" si="3"/>
        <v>0.0%</v>
      </c>
    </row>
    <row r="78" spans="2:7" x14ac:dyDescent="0.3">
      <c r="B78" s="222" t="s">
        <v>349</v>
      </c>
      <c r="C78" s="223">
        <v>0</v>
      </c>
      <c r="D78" s="223">
        <v>0</v>
      </c>
      <c r="E78" s="223">
        <v>13114986.17</v>
      </c>
      <c r="F78" s="223">
        <f t="shared" si="2"/>
        <v>13114986.17</v>
      </c>
      <c r="G78" s="224" t="str">
        <f t="shared" si="3"/>
        <v>0.0%</v>
      </c>
    </row>
    <row r="79" spans="2:7" x14ac:dyDescent="0.3">
      <c r="B79" s="222" t="s">
        <v>350</v>
      </c>
      <c r="C79" s="223">
        <v>40738596</v>
      </c>
      <c r="D79" s="223">
        <v>7936183.3700000001</v>
      </c>
      <c r="E79" s="223">
        <v>0</v>
      </c>
      <c r="F79" s="223">
        <f t="shared" si="2"/>
        <v>-7936183.3700000001</v>
      </c>
      <c r="G79" s="224">
        <f t="shared" si="3"/>
        <v>-1</v>
      </c>
    </row>
    <row r="80" spans="2:7" x14ac:dyDescent="0.3">
      <c r="B80" s="216" t="s">
        <v>369</v>
      </c>
      <c r="C80" s="217">
        <v>7439472929</v>
      </c>
      <c r="D80" s="217">
        <f>+D81+D87+D95+D100+D104</f>
        <v>42381492.019999996</v>
      </c>
      <c r="E80" s="217">
        <f>+E81+E87+E95+E100+E104</f>
        <v>549773294.30000007</v>
      </c>
      <c r="F80" s="217">
        <f t="shared" si="2"/>
        <v>507391802.28000009</v>
      </c>
      <c r="G80" s="218">
        <f t="shared" si="3"/>
        <v>11.972013680890703</v>
      </c>
    </row>
    <row r="81" spans="2:7" x14ac:dyDescent="0.3">
      <c r="B81" s="219" t="s">
        <v>370</v>
      </c>
      <c r="C81" s="220">
        <v>2687131713</v>
      </c>
      <c r="D81" s="220">
        <f>+D82+D83+D84+D85+D86</f>
        <v>18626875.59</v>
      </c>
      <c r="E81" s="220">
        <f>+E82+E83+E84+E85+E86</f>
        <v>225327631.13</v>
      </c>
      <c r="F81" s="220">
        <f t="shared" si="2"/>
        <v>206700755.53999999</v>
      </c>
      <c r="G81" s="221">
        <f t="shared" si="3"/>
        <v>11.09690965300531</v>
      </c>
    </row>
    <row r="82" spans="2:7" x14ac:dyDescent="0.3">
      <c r="B82" s="222" t="s">
        <v>371</v>
      </c>
      <c r="C82" s="223">
        <v>2550000000</v>
      </c>
      <c r="D82" s="223">
        <v>231250</v>
      </c>
      <c r="E82" s="223">
        <v>117606242.34</v>
      </c>
      <c r="F82" s="223">
        <f t="shared" si="2"/>
        <v>117374992.34</v>
      </c>
      <c r="G82" s="224">
        <f t="shared" si="3"/>
        <v>507.56753444324323</v>
      </c>
    </row>
    <row r="83" spans="2:7" x14ac:dyDescent="0.3">
      <c r="B83" s="222" t="s">
        <v>346</v>
      </c>
      <c r="C83" s="223">
        <v>0</v>
      </c>
      <c r="D83" s="223">
        <v>7738245.2999999998</v>
      </c>
      <c r="E83" s="223">
        <v>50407293.689999998</v>
      </c>
      <c r="F83" s="223">
        <f t="shared" si="2"/>
        <v>42669048.390000001</v>
      </c>
      <c r="G83" s="224">
        <f t="shared" si="3"/>
        <v>5.5140470139916609</v>
      </c>
    </row>
    <row r="84" spans="2:7" x14ac:dyDescent="0.3">
      <c r="B84" s="222" t="s">
        <v>354</v>
      </c>
      <c r="C84" s="223">
        <v>110195456</v>
      </c>
      <c r="D84" s="223">
        <v>0</v>
      </c>
      <c r="E84" s="223">
        <v>28987838.510000002</v>
      </c>
      <c r="F84" s="223">
        <f t="shared" si="2"/>
        <v>28987838.510000002</v>
      </c>
      <c r="G84" s="224" t="str">
        <f t="shared" si="3"/>
        <v>0.0%</v>
      </c>
    </row>
    <row r="85" spans="2:7" x14ac:dyDescent="0.3">
      <c r="B85" s="222" t="s">
        <v>349</v>
      </c>
      <c r="C85" s="223">
        <v>2221823</v>
      </c>
      <c r="D85" s="223">
        <v>4792507.4000000004</v>
      </c>
      <c r="E85" s="223">
        <v>0</v>
      </c>
      <c r="F85" s="223">
        <f t="shared" si="2"/>
        <v>-4792507.4000000004</v>
      </c>
      <c r="G85" s="224">
        <f t="shared" si="3"/>
        <v>-1</v>
      </c>
    </row>
    <row r="86" spans="2:7" x14ac:dyDescent="0.3">
      <c r="B86" s="222" t="s">
        <v>350</v>
      </c>
      <c r="C86" s="223">
        <v>24714434</v>
      </c>
      <c r="D86" s="223">
        <v>5864872.8899999997</v>
      </c>
      <c r="E86" s="223">
        <v>28326256.59</v>
      </c>
      <c r="F86" s="223">
        <f t="shared" si="2"/>
        <v>22461383.699999999</v>
      </c>
      <c r="G86" s="224">
        <f t="shared" si="3"/>
        <v>3.8298159433767371</v>
      </c>
    </row>
    <row r="87" spans="2:7" x14ac:dyDescent="0.3">
      <c r="B87" s="219" t="s">
        <v>372</v>
      </c>
      <c r="C87" s="220">
        <v>3902570017</v>
      </c>
      <c r="D87" s="220">
        <f>+D88+D89+D90+D91+D92+D93+D94</f>
        <v>10336927.84</v>
      </c>
      <c r="E87" s="220">
        <f>+E88+E89+E90+E91+E92+E93+E94</f>
        <v>104851289.2</v>
      </c>
      <c r="F87" s="220">
        <f t="shared" si="2"/>
        <v>94514361.359999999</v>
      </c>
      <c r="G87" s="221">
        <f t="shared" si="3"/>
        <v>9.1433705277756872</v>
      </c>
    </row>
    <row r="88" spans="2:7" x14ac:dyDescent="0.3">
      <c r="B88" s="222" t="s">
        <v>371</v>
      </c>
      <c r="C88" s="223">
        <v>900000000</v>
      </c>
      <c r="D88" s="223">
        <v>0</v>
      </c>
      <c r="E88" s="223">
        <v>4126944.26</v>
      </c>
      <c r="F88" s="223">
        <f t="shared" si="2"/>
        <v>4126944.26</v>
      </c>
      <c r="G88" s="224" t="str">
        <f t="shared" si="3"/>
        <v>0.0%</v>
      </c>
    </row>
    <row r="89" spans="2:7" x14ac:dyDescent="0.3">
      <c r="B89" s="222" t="s">
        <v>345</v>
      </c>
      <c r="C89" s="223">
        <v>21255924</v>
      </c>
      <c r="D89" s="223">
        <v>0</v>
      </c>
      <c r="E89" s="223">
        <v>0</v>
      </c>
      <c r="F89" s="223">
        <f t="shared" si="2"/>
        <v>0</v>
      </c>
      <c r="G89" s="224" t="str">
        <f t="shared" si="3"/>
        <v>0.0%</v>
      </c>
    </row>
    <row r="90" spans="2:7" x14ac:dyDescent="0.3">
      <c r="B90" s="222" t="s">
        <v>346</v>
      </c>
      <c r="C90" s="223">
        <v>2804039490</v>
      </c>
      <c r="D90" s="223">
        <v>10336927.84</v>
      </c>
      <c r="E90" s="223">
        <v>94062445.950000003</v>
      </c>
      <c r="F90" s="223">
        <f t="shared" si="2"/>
        <v>83725518.109999999</v>
      </c>
      <c r="G90" s="224">
        <f t="shared" si="3"/>
        <v>8.0996519861552994</v>
      </c>
    </row>
    <row r="91" spans="2:7" x14ac:dyDescent="0.3">
      <c r="B91" s="222" t="s">
        <v>348</v>
      </c>
      <c r="C91" s="223">
        <v>13967116</v>
      </c>
      <c r="D91" s="223">
        <v>0</v>
      </c>
      <c r="E91" s="223">
        <v>6661898.9900000002</v>
      </c>
      <c r="F91" s="223">
        <f t="shared" si="2"/>
        <v>6661898.9900000002</v>
      </c>
      <c r="G91" s="224" t="str">
        <f t="shared" si="3"/>
        <v>0.0%</v>
      </c>
    </row>
    <row r="92" spans="2:7" x14ac:dyDescent="0.3">
      <c r="B92" s="222" t="s">
        <v>354</v>
      </c>
      <c r="C92" s="223">
        <v>124911080</v>
      </c>
      <c r="D92" s="223">
        <v>0</v>
      </c>
      <c r="E92" s="223">
        <v>0</v>
      </c>
      <c r="F92" s="223">
        <f t="shared" si="2"/>
        <v>0</v>
      </c>
      <c r="G92" s="224" t="str">
        <f t="shared" si="3"/>
        <v>0.0%</v>
      </c>
    </row>
    <row r="93" spans="2:7" x14ac:dyDescent="0.3">
      <c r="B93" s="222" t="s">
        <v>349</v>
      </c>
      <c r="C93" s="223">
        <v>0</v>
      </c>
      <c r="D93" s="223">
        <v>0</v>
      </c>
      <c r="E93" s="223">
        <v>0</v>
      </c>
      <c r="F93" s="223">
        <f t="shared" si="2"/>
        <v>0</v>
      </c>
      <c r="G93" s="224" t="str">
        <f t="shared" si="3"/>
        <v>0.0%</v>
      </c>
    </row>
    <row r="94" spans="2:7" x14ac:dyDescent="0.3">
      <c r="B94" s="222" t="s">
        <v>350</v>
      </c>
      <c r="C94" s="223">
        <v>38396407</v>
      </c>
      <c r="D94" s="223">
        <v>0</v>
      </c>
      <c r="E94" s="223">
        <v>0</v>
      </c>
      <c r="F94" s="223">
        <f t="shared" si="2"/>
        <v>0</v>
      </c>
      <c r="G94" s="224" t="str">
        <f t="shared" si="3"/>
        <v>0.0%</v>
      </c>
    </row>
    <row r="95" spans="2:7" x14ac:dyDescent="0.3">
      <c r="B95" s="219" t="s">
        <v>373</v>
      </c>
      <c r="C95" s="220">
        <v>196818803</v>
      </c>
      <c r="D95" s="220">
        <f>+D97+D98+D99+D96</f>
        <v>0</v>
      </c>
      <c r="E95" s="220">
        <f>+E97+E98+E99+E96</f>
        <v>15750295.220000001</v>
      </c>
      <c r="F95" s="220">
        <f t="shared" si="2"/>
        <v>15750295.220000001</v>
      </c>
      <c r="G95" s="221" t="str">
        <f t="shared" si="3"/>
        <v>0.0%</v>
      </c>
    </row>
    <row r="96" spans="2:7" x14ac:dyDescent="0.3">
      <c r="B96" s="222" t="s">
        <v>346</v>
      </c>
      <c r="C96" s="223">
        <v>0</v>
      </c>
      <c r="D96" s="223">
        <v>0</v>
      </c>
      <c r="E96" s="223">
        <v>15000000</v>
      </c>
      <c r="F96" s="223">
        <f t="shared" si="2"/>
        <v>15000000</v>
      </c>
      <c r="G96" s="224" t="str">
        <f t="shared" si="3"/>
        <v>0.0%</v>
      </c>
    </row>
    <row r="97" spans="2:7" x14ac:dyDescent="0.3">
      <c r="B97" s="222" t="s">
        <v>348</v>
      </c>
      <c r="C97" s="223">
        <v>0</v>
      </c>
      <c r="D97" s="223">
        <v>0</v>
      </c>
      <c r="E97" s="223">
        <v>0</v>
      </c>
      <c r="F97" s="223">
        <f t="shared" si="2"/>
        <v>0</v>
      </c>
      <c r="G97" s="224" t="str">
        <f t="shared" si="3"/>
        <v>0.0%</v>
      </c>
    </row>
    <row r="98" spans="2:7" x14ac:dyDescent="0.3">
      <c r="B98" s="222" t="s">
        <v>350</v>
      </c>
      <c r="C98" s="223">
        <v>191875183</v>
      </c>
      <c r="D98" s="223">
        <v>0</v>
      </c>
      <c r="E98" s="223">
        <v>750295.22</v>
      </c>
      <c r="F98" s="223">
        <f t="shared" si="2"/>
        <v>750295.22</v>
      </c>
      <c r="G98" s="224" t="str">
        <f t="shared" si="3"/>
        <v>0.0%</v>
      </c>
    </row>
    <row r="99" spans="2:7" x14ac:dyDescent="0.3">
      <c r="B99" s="222" t="s">
        <v>356</v>
      </c>
      <c r="C99" s="223">
        <v>4943620</v>
      </c>
      <c r="D99" s="223">
        <v>0</v>
      </c>
      <c r="E99" s="223">
        <v>0</v>
      </c>
      <c r="F99" s="223">
        <f t="shared" si="2"/>
        <v>0</v>
      </c>
      <c r="G99" s="224" t="str">
        <f t="shared" si="3"/>
        <v>0.0%</v>
      </c>
    </row>
    <row r="100" spans="2:7" x14ac:dyDescent="0.3">
      <c r="B100" s="219" t="s">
        <v>374</v>
      </c>
      <c r="C100" s="220">
        <v>642352396</v>
      </c>
      <c r="D100" s="220">
        <f>+D101+D102+D103</f>
        <v>13116415.59</v>
      </c>
      <c r="E100" s="220">
        <f>+E101+E102+E103</f>
        <v>203763305.75000003</v>
      </c>
      <c r="F100" s="220">
        <f t="shared" si="2"/>
        <v>190646890.16000003</v>
      </c>
      <c r="G100" s="221">
        <f t="shared" si="3"/>
        <v>14.534983955933042</v>
      </c>
    </row>
    <row r="101" spans="2:7" x14ac:dyDescent="0.3">
      <c r="B101" s="222" t="s">
        <v>346</v>
      </c>
      <c r="C101" s="223">
        <v>436845749</v>
      </c>
      <c r="D101" s="223">
        <v>0</v>
      </c>
      <c r="E101" s="223">
        <v>156893667.10000002</v>
      </c>
      <c r="F101" s="223">
        <f t="shared" si="2"/>
        <v>156893667.10000002</v>
      </c>
      <c r="G101" s="224" t="str">
        <f t="shared" si="3"/>
        <v>0.0%</v>
      </c>
    </row>
    <row r="102" spans="2:7" x14ac:dyDescent="0.3">
      <c r="B102" s="222" t="s">
        <v>354</v>
      </c>
      <c r="C102" s="223">
        <v>158764142</v>
      </c>
      <c r="D102" s="223">
        <v>0</v>
      </c>
      <c r="E102" s="223">
        <v>46869638.649999999</v>
      </c>
      <c r="F102" s="223">
        <f t="shared" si="2"/>
        <v>46869638.649999999</v>
      </c>
      <c r="G102" s="224" t="str">
        <f t="shared" si="3"/>
        <v>0.0%</v>
      </c>
    </row>
    <row r="103" spans="2:7" x14ac:dyDescent="0.3">
      <c r="B103" s="222" t="s">
        <v>350</v>
      </c>
      <c r="C103" s="223">
        <v>46742505</v>
      </c>
      <c r="D103" s="223">
        <v>13116415.59</v>
      </c>
      <c r="E103" s="223">
        <v>0</v>
      </c>
      <c r="F103" s="223">
        <f t="shared" si="2"/>
        <v>-13116415.59</v>
      </c>
      <c r="G103" s="224">
        <f t="shared" si="3"/>
        <v>-1</v>
      </c>
    </row>
    <row r="104" spans="2:7" x14ac:dyDescent="0.3">
      <c r="B104" s="219" t="s">
        <v>357</v>
      </c>
      <c r="C104" s="220">
        <v>10600000</v>
      </c>
      <c r="D104" s="220">
        <f>+D105</f>
        <v>301273</v>
      </c>
      <c r="E104" s="220">
        <f>+E105</f>
        <v>80773</v>
      </c>
      <c r="F104" s="220">
        <f>E104-D104</f>
        <v>-220500</v>
      </c>
      <c r="G104" s="221">
        <f>IFERROR(F104/D104,"0.0%")</f>
        <v>-0.73189432839982338</v>
      </c>
    </row>
    <row r="105" spans="2:7" x14ac:dyDescent="0.3">
      <c r="B105" s="222" t="s">
        <v>345</v>
      </c>
      <c r="C105" s="223">
        <v>10600000</v>
      </c>
      <c r="D105" s="223">
        <v>301273</v>
      </c>
      <c r="E105" s="223">
        <v>80773</v>
      </c>
      <c r="F105" s="223">
        <f>E105-D105</f>
        <v>-220500</v>
      </c>
      <c r="G105" s="224">
        <f>IFERROR(F105/D105,"0.0%")</f>
        <v>-0.73189432839982338</v>
      </c>
    </row>
    <row r="106" spans="2:7" x14ac:dyDescent="0.3">
      <c r="B106" s="216" t="s">
        <v>375</v>
      </c>
      <c r="C106" s="217">
        <v>4646643703</v>
      </c>
      <c r="D106" s="217">
        <f>+D107+D114+D119+D127</f>
        <v>125244769.22999999</v>
      </c>
      <c r="E106" s="217">
        <f>+E107+E114+E119+E127</f>
        <v>524275504.81999999</v>
      </c>
      <c r="F106" s="217">
        <f>E106-D106</f>
        <v>399030735.59000003</v>
      </c>
      <c r="G106" s="218">
        <f>IFERROR(F106/D106,"0.0%")</f>
        <v>3.1860071925017355</v>
      </c>
    </row>
    <row r="107" spans="2:7" x14ac:dyDescent="0.3">
      <c r="B107" s="219" t="s">
        <v>376</v>
      </c>
      <c r="C107" s="220">
        <v>2005247299</v>
      </c>
      <c r="D107" s="220">
        <f>SUM(D108:D113)</f>
        <v>59677041.25999999</v>
      </c>
      <c r="E107" s="220">
        <f>SUM(E108:E113)</f>
        <v>59171374.25</v>
      </c>
      <c r="F107" s="220">
        <f t="shared" si="2"/>
        <v>-505667.00999999046</v>
      </c>
      <c r="G107" s="221">
        <f t="shared" si="3"/>
        <v>-8.4733927708799846E-3</v>
      </c>
    </row>
    <row r="108" spans="2:7" x14ac:dyDescent="0.3">
      <c r="B108" s="222" t="s">
        <v>353</v>
      </c>
      <c r="C108" s="223">
        <v>1167998</v>
      </c>
      <c r="D108" s="223">
        <v>0</v>
      </c>
      <c r="E108" s="223">
        <v>0</v>
      </c>
      <c r="F108" s="223">
        <f t="shared" si="2"/>
        <v>0</v>
      </c>
      <c r="G108" s="224" t="str">
        <f t="shared" si="3"/>
        <v>0.0%</v>
      </c>
    </row>
    <row r="109" spans="2:7" x14ac:dyDescent="0.3">
      <c r="B109" s="222" t="s">
        <v>346</v>
      </c>
      <c r="C109" s="223">
        <v>336168381</v>
      </c>
      <c r="D109" s="223">
        <v>31467421.07</v>
      </c>
      <c r="E109" s="223">
        <v>37143339.799999997</v>
      </c>
      <c r="F109" s="223">
        <f t="shared" si="2"/>
        <v>5675918.7299999967</v>
      </c>
      <c r="G109" s="224">
        <f t="shared" si="3"/>
        <v>0.18037444877906536</v>
      </c>
    </row>
    <row r="110" spans="2:7" x14ac:dyDescent="0.3">
      <c r="B110" s="222" t="s">
        <v>347</v>
      </c>
      <c r="C110" s="223">
        <v>1259987317</v>
      </c>
      <c r="D110" s="223">
        <v>20303887.029999997</v>
      </c>
      <c r="E110" s="223">
        <v>14021721.039999999</v>
      </c>
      <c r="F110" s="223">
        <f t="shared" si="2"/>
        <v>-6282165.9899999984</v>
      </c>
      <c r="G110" s="224">
        <f t="shared" si="3"/>
        <v>-0.30940705987566752</v>
      </c>
    </row>
    <row r="111" spans="2:7" x14ac:dyDescent="0.3">
      <c r="B111" s="222" t="s">
        <v>348</v>
      </c>
      <c r="C111" s="223">
        <v>82459838</v>
      </c>
      <c r="D111" s="223">
        <v>0</v>
      </c>
      <c r="E111" s="223">
        <v>0</v>
      </c>
      <c r="F111" s="223">
        <f t="shared" si="2"/>
        <v>0</v>
      </c>
      <c r="G111" s="224" t="str">
        <f t="shared" si="3"/>
        <v>0.0%</v>
      </c>
    </row>
    <row r="112" spans="2:7" x14ac:dyDescent="0.3">
      <c r="B112" s="222" t="s">
        <v>349</v>
      </c>
      <c r="C112" s="223">
        <v>4390720</v>
      </c>
      <c r="D112" s="223">
        <v>0</v>
      </c>
      <c r="E112" s="223">
        <v>0</v>
      </c>
      <c r="F112" s="223">
        <f t="shared" si="2"/>
        <v>0</v>
      </c>
      <c r="G112" s="224" t="str">
        <f t="shared" si="3"/>
        <v>0.0%</v>
      </c>
    </row>
    <row r="113" spans="2:7" x14ac:dyDescent="0.3">
      <c r="B113" s="222" t="s">
        <v>350</v>
      </c>
      <c r="C113" s="223">
        <v>321073045</v>
      </c>
      <c r="D113" s="223">
        <v>7905733.1600000001</v>
      </c>
      <c r="E113" s="223">
        <v>8006313.4100000001</v>
      </c>
      <c r="F113" s="223">
        <f t="shared" si="2"/>
        <v>100580.25</v>
      </c>
      <c r="G113" s="224">
        <f t="shared" si="3"/>
        <v>1.2722444327984377E-2</v>
      </c>
    </row>
    <row r="114" spans="2:7" x14ac:dyDescent="0.3">
      <c r="B114" s="219" t="s">
        <v>377</v>
      </c>
      <c r="C114" s="220">
        <v>1787798715</v>
      </c>
      <c r="D114" s="220">
        <f>+D115+D116+D117+D118</f>
        <v>70457677.609999999</v>
      </c>
      <c r="E114" s="220">
        <f>+E115+E116+E117+E118</f>
        <v>48941352.989999995</v>
      </c>
      <c r="F114" s="220">
        <f t="shared" si="2"/>
        <v>-21516324.620000005</v>
      </c>
      <c r="G114" s="221">
        <f t="shared" si="3"/>
        <v>-0.30537941853686945</v>
      </c>
    </row>
    <row r="115" spans="2:7" x14ac:dyDescent="0.3">
      <c r="B115" s="222" t="s">
        <v>378</v>
      </c>
      <c r="C115" s="223">
        <v>15378000</v>
      </c>
      <c r="D115" s="223">
        <v>0</v>
      </c>
      <c r="E115" s="223">
        <v>0</v>
      </c>
      <c r="F115" s="223">
        <f t="shared" si="2"/>
        <v>0</v>
      </c>
      <c r="G115" s="224" t="str">
        <f t="shared" si="3"/>
        <v>0.0%</v>
      </c>
    </row>
    <row r="116" spans="2:7" x14ac:dyDescent="0.3">
      <c r="B116" s="222" t="s">
        <v>346</v>
      </c>
      <c r="C116" s="223">
        <v>1474826954</v>
      </c>
      <c r="D116" s="223">
        <v>67280430</v>
      </c>
      <c r="E116" s="223">
        <v>48941352.989999995</v>
      </c>
      <c r="F116" s="223">
        <f t="shared" si="2"/>
        <v>-18339077.010000005</v>
      </c>
      <c r="G116" s="224">
        <f t="shared" si="3"/>
        <v>-0.2725766914688269</v>
      </c>
    </row>
    <row r="117" spans="2:7" x14ac:dyDescent="0.3">
      <c r="B117" s="222" t="s">
        <v>348</v>
      </c>
      <c r="C117" s="223">
        <v>1862974</v>
      </c>
      <c r="D117" s="223">
        <v>3177247.61</v>
      </c>
      <c r="E117" s="223">
        <v>0</v>
      </c>
      <c r="F117" s="223">
        <f t="shared" si="2"/>
        <v>-3177247.61</v>
      </c>
      <c r="G117" s="224">
        <f t="shared" si="3"/>
        <v>-1</v>
      </c>
    </row>
    <row r="118" spans="2:7" x14ac:dyDescent="0.3">
      <c r="B118" s="222" t="s">
        <v>350</v>
      </c>
      <c r="C118" s="223">
        <v>295730787</v>
      </c>
      <c r="D118" s="223">
        <v>0</v>
      </c>
      <c r="E118" s="223">
        <v>0</v>
      </c>
      <c r="F118" s="223">
        <f t="shared" si="2"/>
        <v>0</v>
      </c>
      <c r="G118" s="224" t="str">
        <f t="shared" si="3"/>
        <v>0.0%</v>
      </c>
    </row>
    <row r="119" spans="2:7" x14ac:dyDescent="0.3">
      <c r="B119" s="219" t="s">
        <v>379</v>
      </c>
      <c r="C119" s="220">
        <v>786584488</v>
      </c>
      <c r="D119" s="220">
        <f>SUM(D120:D126)</f>
        <v>-5700949.6399999969</v>
      </c>
      <c r="E119" s="220">
        <f>SUM(E120:E126)</f>
        <v>85886294.590000004</v>
      </c>
      <c r="F119" s="220">
        <f t="shared" si="2"/>
        <v>91587244.230000004</v>
      </c>
      <c r="G119" s="221">
        <f t="shared" si="3"/>
        <v>-16.065261055349378</v>
      </c>
    </row>
    <row r="120" spans="2:7" x14ac:dyDescent="0.3">
      <c r="B120" s="222" t="s">
        <v>371</v>
      </c>
      <c r="C120" s="223">
        <v>0</v>
      </c>
      <c r="D120" s="223">
        <v>0</v>
      </c>
      <c r="E120" s="223">
        <v>0</v>
      </c>
      <c r="F120" s="223">
        <f t="shared" si="2"/>
        <v>0</v>
      </c>
      <c r="G120" s="224" t="str">
        <f t="shared" si="3"/>
        <v>0.0%</v>
      </c>
    </row>
    <row r="121" spans="2:7" x14ac:dyDescent="0.3">
      <c r="B121" s="222" t="s">
        <v>346</v>
      </c>
      <c r="C121" s="223">
        <v>164932800</v>
      </c>
      <c r="D121" s="223">
        <v>-33132994.309999999</v>
      </c>
      <c r="E121" s="223">
        <v>5280096.6500000004</v>
      </c>
      <c r="F121" s="223">
        <f t="shared" si="2"/>
        <v>38413090.960000001</v>
      </c>
      <c r="G121" s="224">
        <f t="shared" si="3"/>
        <v>-1.1593606844162103</v>
      </c>
    </row>
    <row r="122" spans="2:7" x14ac:dyDescent="0.3">
      <c r="B122" s="222" t="s">
        <v>347</v>
      </c>
      <c r="C122" s="223">
        <v>21288889</v>
      </c>
      <c r="D122" s="223">
        <v>0</v>
      </c>
      <c r="E122" s="223">
        <v>0</v>
      </c>
      <c r="F122" s="223">
        <f t="shared" si="2"/>
        <v>0</v>
      </c>
      <c r="G122" s="224" t="str">
        <f t="shared" si="3"/>
        <v>0.0%</v>
      </c>
    </row>
    <row r="123" spans="2:7" x14ac:dyDescent="0.3">
      <c r="B123" s="222" t="s">
        <v>348</v>
      </c>
      <c r="C123" s="223">
        <v>45119667</v>
      </c>
      <c r="D123" s="223">
        <v>0</v>
      </c>
      <c r="E123" s="223">
        <v>0</v>
      </c>
      <c r="F123" s="223">
        <f t="shared" si="2"/>
        <v>0</v>
      </c>
      <c r="G123" s="224" t="str">
        <f t="shared" si="3"/>
        <v>0.0%</v>
      </c>
    </row>
    <row r="124" spans="2:7" x14ac:dyDescent="0.3">
      <c r="B124" s="222" t="s">
        <v>354</v>
      </c>
      <c r="C124" s="223">
        <v>313032930</v>
      </c>
      <c r="D124" s="223">
        <v>0</v>
      </c>
      <c r="E124" s="223">
        <v>43418000</v>
      </c>
      <c r="F124" s="223">
        <f t="shared" si="2"/>
        <v>43418000</v>
      </c>
      <c r="G124" s="224" t="str">
        <f t="shared" si="3"/>
        <v>0.0%</v>
      </c>
    </row>
    <row r="125" spans="2:7" x14ac:dyDescent="0.3">
      <c r="B125" s="222" t="s">
        <v>349</v>
      </c>
      <c r="C125" s="223">
        <v>59120366</v>
      </c>
      <c r="D125" s="223">
        <v>0</v>
      </c>
      <c r="E125" s="223">
        <v>0</v>
      </c>
      <c r="F125" s="223">
        <f t="shared" si="2"/>
        <v>0</v>
      </c>
      <c r="G125" s="224" t="str">
        <f t="shared" si="3"/>
        <v>0.0%</v>
      </c>
    </row>
    <row r="126" spans="2:7" x14ac:dyDescent="0.3">
      <c r="B126" s="222" t="s">
        <v>350</v>
      </c>
      <c r="C126" s="223">
        <v>183089836</v>
      </c>
      <c r="D126" s="223">
        <v>27432044.670000002</v>
      </c>
      <c r="E126" s="223">
        <v>37188197.939999998</v>
      </c>
      <c r="F126" s="223">
        <f t="shared" si="2"/>
        <v>9756153.2699999958</v>
      </c>
      <c r="G126" s="224">
        <f t="shared" si="3"/>
        <v>0.3556480527559594</v>
      </c>
    </row>
    <row r="127" spans="2:7" x14ac:dyDescent="0.3">
      <c r="B127" s="219" t="s">
        <v>380</v>
      </c>
      <c r="C127" s="220">
        <v>67013201</v>
      </c>
      <c r="D127" s="220">
        <f>+D128+D129+D130</f>
        <v>811000</v>
      </c>
      <c r="E127" s="220">
        <f>+E128+E129+E130</f>
        <v>330276482.99000001</v>
      </c>
      <c r="F127" s="220">
        <f t="shared" si="2"/>
        <v>329465482.99000001</v>
      </c>
      <c r="G127" s="221">
        <f t="shared" si="3"/>
        <v>406.24597162762024</v>
      </c>
    </row>
    <row r="128" spans="2:7" x14ac:dyDescent="0.3">
      <c r="B128" s="222" t="s">
        <v>346</v>
      </c>
      <c r="C128" s="223">
        <v>0</v>
      </c>
      <c r="D128" s="223">
        <v>0</v>
      </c>
      <c r="E128" s="223">
        <v>328706402.99000001</v>
      </c>
      <c r="F128" s="223">
        <f t="shared" si="2"/>
        <v>328706402.99000001</v>
      </c>
      <c r="G128" s="224" t="str">
        <f t="shared" si="3"/>
        <v>0.0%</v>
      </c>
    </row>
    <row r="129" spans="2:7" x14ac:dyDescent="0.3">
      <c r="B129" s="222" t="s">
        <v>347</v>
      </c>
      <c r="C129" s="223">
        <v>49733102</v>
      </c>
      <c r="D129" s="223">
        <v>811000</v>
      </c>
      <c r="E129" s="223">
        <v>1570080</v>
      </c>
      <c r="F129" s="223">
        <f t="shared" si="2"/>
        <v>759080</v>
      </c>
      <c r="G129" s="224">
        <f t="shared" si="3"/>
        <v>0.93598027127003702</v>
      </c>
    </row>
    <row r="130" spans="2:7" x14ac:dyDescent="0.3">
      <c r="B130" s="222" t="s">
        <v>350</v>
      </c>
      <c r="C130" s="223">
        <v>17280099</v>
      </c>
      <c r="D130" s="223">
        <v>0</v>
      </c>
      <c r="E130" s="223">
        <v>0</v>
      </c>
      <c r="F130" s="223">
        <f t="shared" si="2"/>
        <v>0</v>
      </c>
      <c r="G130" s="224" t="str">
        <f t="shared" si="3"/>
        <v>0.0%</v>
      </c>
    </row>
    <row r="131" spans="2:7" x14ac:dyDescent="0.3">
      <c r="B131" s="216" t="s">
        <v>381</v>
      </c>
      <c r="C131" s="217">
        <v>2398450496</v>
      </c>
      <c r="D131" s="217">
        <f>+D132+D138+D146+D151</f>
        <v>62911346.789999999</v>
      </c>
      <c r="E131" s="217">
        <f>+E132+E138+E146+E151</f>
        <v>324056331.29999995</v>
      </c>
      <c r="F131" s="217">
        <f t="shared" si="2"/>
        <v>261144984.50999996</v>
      </c>
      <c r="G131" s="218">
        <f t="shared" si="3"/>
        <v>4.150999745430819</v>
      </c>
    </row>
    <row r="132" spans="2:7" x14ac:dyDescent="0.3">
      <c r="B132" s="219" t="s">
        <v>382</v>
      </c>
      <c r="C132" s="220">
        <v>512665249</v>
      </c>
      <c r="D132" s="220">
        <f>SUM(D133:D137)</f>
        <v>25544133.48</v>
      </c>
      <c r="E132" s="220">
        <f>SUM(E133:E137)</f>
        <v>97999413.149999991</v>
      </c>
      <c r="F132" s="220">
        <f t="shared" si="2"/>
        <v>72455279.669999987</v>
      </c>
      <c r="G132" s="221">
        <f t="shared" si="3"/>
        <v>2.8364743602177569</v>
      </c>
    </row>
    <row r="133" spans="2:7" x14ac:dyDescent="0.3">
      <c r="B133" s="222" t="s">
        <v>346</v>
      </c>
      <c r="C133" s="223">
        <v>1057624</v>
      </c>
      <c r="D133" s="223">
        <v>0</v>
      </c>
      <c r="E133" s="223">
        <v>70813179.549999997</v>
      </c>
      <c r="F133" s="223">
        <f t="shared" si="2"/>
        <v>70813179.549999997</v>
      </c>
      <c r="G133" s="224" t="str">
        <f t="shared" si="3"/>
        <v>0.0%</v>
      </c>
    </row>
    <row r="134" spans="2:7" x14ac:dyDescent="0.3">
      <c r="B134" s="222" t="s">
        <v>347</v>
      </c>
      <c r="C134" s="223">
        <v>257142849</v>
      </c>
      <c r="D134" s="223">
        <v>14657341.75</v>
      </c>
      <c r="E134" s="223">
        <v>20599826.460000001</v>
      </c>
      <c r="F134" s="223">
        <f t="shared" si="2"/>
        <v>5942484.7100000009</v>
      </c>
      <c r="G134" s="224">
        <f t="shared" si="3"/>
        <v>0.40542717849913001</v>
      </c>
    </row>
    <row r="135" spans="2:7" x14ac:dyDescent="0.3">
      <c r="B135" s="222" t="s">
        <v>348</v>
      </c>
      <c r="C135" s="223">
        <v>16001865</v>
      </c>
      <c r="D135" s="223">
        <v>0</v>
      </c>
      <c r="E135" s="223">
        <v>0</v>
      </c>
      <c r="F135" s="223">
        <f t="shared" ref="F135:F202" si="4">E135-D135</f>
        <v>0</v>
      </c>
      <c r="G135" s="224" t="str">
        <f t="shared" ref="G135:G202" si="5">IFERROR(F135/D135,"0.0%")</f>
        <v>0.0%</v>
      </c>
    </row>
    <row r="136" spans="2:7" x14ac:dyDescent="0.3">
      <c r="B136" s="222" t="s">
        <v>349</v>
      </c>
      <c r="C136" s="223">
        <v>3778824</v>
      </c>
      <c r="D136" s="223">
        <v>0</v>
      </c>
      <c r="E136" s="223">
        <v>0</v>
      </c>
      <c r="F136" s="223">
        <f t="shared" si="4"/>
        <v>0</v>
      </c>
      <c r="G136" s="224" t="str">
        <f t="shared" si="5"/>
        <v>0.0%</v>
      </c>
    </row>
    <row r="137" spans="2:7" x14ac:dyDescent="0.3">
      <c r="B137" s="222" t="s">
        <v>350</v>
      </c>
      <c r="C137" s="223">
        <v>234684087</v>
      </c>
      <c r="D137" s="223">
        <v>10886791.73</v>
      </c>
      <c r="E137" s="223">
        <v>6586407.1400000006</v>
      </c>
      <c r="F137" s="223">
        <f t="shared" si="4"/>
        <v>-4300384.59</v>
      </c>
      <c r="G137" s="224">
        <f t="shared" si="5"/>
        <v>-0.39500935598407005</v>
      </c>
    </row>
    <row r="138" spans="2:7" x14ac:dyDescent="0.3">
      <c r="B138" s="219" t="s">
        <v>383</v>
      </c>
      <c r="C138" s="220">
        <v>1208114791</v>
      </c>
      <c r="D138" s="220">
        <f>SUM(D139:D145)</f>
        <v>26574139.690000005</v>
      </c>
      <c r="E138" s="220">
        <f>SUM(E139:E145)</f>
        <v>161397230.69</v>
      </c>
      <c r="F138" s="220">
        <f t="shared" si="4"/>
        <v>134823091</v>
      </c>
      <c r="G138" s="221">
        <f t="shared" si="5"/>
        <v>5.0734696427720918</v>
      </c>
    </row>
    <row r="139" spans="2:7" x14ac:dyDescent="0.3">
      <c r="B139" s="222" t="s">
        <v>353</v>
      </c>
      <c r="C139" s="223">
        <v>27498768</v>
      </c>
      <c r="D139" s="223">
        <v>0</v>
      </c>
      <c r="E139" s="223">
        <v>0</v>
      </c>
      <c r="F139" s="223">
        <f t="shared" si="4"/>
        <v>0</v>
      </c>
      <c r="G139" s="224" t="str">
        <f t="shared" si="5"/>
        <v>0.0%</v>
      </c>
    </row>
    <row r="140" spans="2:7" x14ac:dyDescent="0.3">
      <c r="B140" s="222" t="s">
        <v>346</v>
      </c>
      <c r="C140" s="223">
        <v>821731351</v>
      </c>
      <c r="D140" s="223">
        <v>0</v>
      </c>
      <c r="E140" s="223">
        <v>138018030.09999999</v>
      </c>
      <c r="F140" s="223">
        <f t="shared" si="4"/>
        <v>138018030.09999999</v>
      </c>
      <c r="G140" s="224" t="str">
        <f t="shared" si="5"/>
        <v>0.0%</v>
      </c>
    </row>
    <row r="141" spans="2:7" x14ac:dyDescent="0.3">
      <c r="B141" s="222" t="s">
        <v>347</v>
      </c>
      <c r="C141" s="223">
        <v>286453636</v>
      </c>
      <c r="D141" s="223">
        <v>9914351.8600000013</v>
      </c>
      <c r="E141" s="223">
        <v>9507904.1400000006</v>
      </c>
      <c r="F141" s="223">
        <f t="shared" si="4"/>
        <v>-406447.72000000067</v>
      </c>
      <c r="G141" s="224">
        <f t="shared" si="5"/>
        <v>-4.099589420866092E-2</v>
      </c>
    </row>
    <row r="142" spans="2:7" x14ac:dyDescent="0.3">
      <c r="B142" s="222" t="s">
        <v>348</v>
      </c>
      <c r="C142" s="223">
        <v>15371827</v>
      </c>
      <c r="D142" s="223">
        <v>1883995.34</v>
      </c>
      <c r="E142" s="223">
        <v>0</v>
      </c>
      <c r="F142" s="223">
        <f t="shared" si="4"/>
        <v>-1883995.34</v>
      </c>
      <c r="G142" s="224">
        <f t="shared" si="5"/>
        <v>-1</v>
      </c>
    </row>
    <row r="143" spans="2:7" x14ac:dyDescent="0.3">
      <c r="B143" s="222" t="s">
        <v>349</v>
      </c>
      <c r="C143" s="223">
        <v>0</v>
      </c>
      <c r="D143" s="223">
        <v>0</v>
      </c>
      <c r="E143" s="223">
        <v>903644.6</v>
      </c>
      <c r="F143" s="223">
        <f t="shared" si="4"/>
        <v>903644.6</v>
      </c>
      <c r="G143" s="224" t="str">
        <f t="shared" si="5"/>
        <v>0.0%</v>
      </c>
    </row>
    <row r="144" spans="2:7" x14ac:dyDescent="0.3">
      <c r="B144" s="222" t="s">
        <v>350</v>
      </c>
      <c r="C144" s="223">
        <v>32259209</v>
      </c>
      <c r="D144" s="223">
        <v>14775792.490000002</v>
      </c>
      <c r="E144" s="223">
        <v>2191458.16</v>
      </c>
      <c r="F144" s="223">
        <f t="shared" si="4"/>
        <v>-12584334.330000002</v>
      </c>
      <c r="G144" s="224">
        <f t="shared" si="5"/>
        <v>-0.85168591387005865</v>
      </c>
    </row>
    <row r="145" spans="2:7" x14ac:dyDescent="0.3">
      <c r="B145" s="222" t="s">
        <v>356</v>
      </c>
      <c r="C145" s="223">
        <v>24800000</v>
      </c>
      <c r="D145" s="223">
        <v>0</v>
      </c>
      <c r="E145" s="223">
        <v>10776193.689999999</v>
      </c>
      <c r="F145" s="223">
        <f t="shared" si="4"/>
        <v>10776193.689999999</v>
      </c>
      <c r="G145" s="224" t="str">
        <f t="shared" si="5"/>
        <v>0.0%</v>
      </c>
    </row>
    <row r="146" spans="2:7" x14ac:dyDescent="0.3">
      <c r="B146" s="219" t="s">
        <v>384</v>
      </c>
      <c r="C146" s="220">
        <v>294404374</v>
      </c>
      <c r="D146" s="220">
        <f>SUM(D147:D150)</f>
        <v>10793073.619999999</v>
      </c>
      <c r="E146" s="220">
        <f>SUM(E147:E150)</f>
        <v>38104618.260000005</v>
      </c>
      <c r="F146" s="220">
        <f t="shared" si="4"/>
        <v>27311544.640000008</v>
      </c>
      <c r="G146" s="221">
        <f t="shared" si="5"/>
        <v>2.5304695957406071</v>
      </c>
    </row>
    <row r="147" spans="2:7" x14ac:dyDescent="0.3">
      <c r="B147" s="222" t="s">
        <v>353</v>
      </c>
      <c r="C147" s="223">
        <v>4915999</v>
      </c>
      <c r="D147" s="223">
        <v>0</v>
      </c>
      <c r="E147" s="223">
        <v>6845924.2999999998</v>
      </c>
      <c r="F147" s="223">
        <f t="shared" si="4"/>
        <v>6845924.2999999998</v>
      </c>
      <c r="G147" s="224" t="str">
        <f t="shared" si="5"/>
        <v>0.0%</v>
      </c>
    </row>
    <row r="148" spans="2:7" x14ac:dyDescent="0.3">
      <c r="B148" s="222" t="s">
        <v>346</v>
      </c>
      <c r="C148" s="223">
        <v>86973174</v>
      </c>
      <c r="D148" s="223">
        <v>0</v>
      </c>
      <c r="E148" s="223">
        <v>15254716.73</v>
      </c>
      <c r="F148" s="223">
        <f t="shared" si="4"/>
        <v>15254716.73</v>
      </c>
      <c r="G148" s="224" t="str">
        <f t="shared" si="5"/>
        <v>0.0%</v>
      </c>
    </row>
    <row r="149" spans="2:7" x14ac:dyDescent="0.3">
      <c r="B149" s="222" t="s">
        <v>347</v>
      </c>
      <c r="C149" s="223">
        <v>192699295</v>
      </c>
      <c r="D149" s="223">
        <v>10466263.5</v>
      </c>
      <c r="E149" s="223">
        <v>6987545.8800000008</v>
      </c>
      <c r="F149" s="223">
        <f t="shared" si="4"/>
        <v>-3478717.6199999992</v>
      </c>
      <c r="G149" s="224">
        <f t="shared" si="5"/>
        <v>-0.3323743588148721</v>
      </c>
    </row>
    <row r="150" spans="2:7" x14ac:dyDescent="0.3">
      <c r="B150" s="222" t="s">
        <v>350</v>
      </c>
      <c r="C150" s="223">
        <v>9815906</v>
      </c>
      <c r="D150" s="223">
        <v>326810.12</v>
      </c>
      <c r="E150" s="223">
        <v>9016431.3499999996</v>
      </c>
      <c r="F150" s="223">
        <f t="shared" si="4"/>
        <v>8689621.2300000004</v>
      </c>
      <c r="G150" s="224">
        <f t="shared" si="5"/>
        <v>26.589204856936501</v>
      </c>
    </row>
    <row r="151" spans="2:7" x14ac:dyDescent="0.3">
      <c r="B151" s="219" t="s">
        <v>385</v>
      </c>
      <c r="C151" s="220">
        <v>383266082</v>
      </c>
      <c r="D151" s="220">
        <f>SUM(D152:D159)</f>
        <v>0</v>
      </c>
      <c r="E151" s="220">
        <f>SUM(E152:E159)</f>
        <v>26555069.199999999</v>
      </c>
      <c r="F151" s="220">
        <f t="shared" si="4"/>
        <v>26555069.199999999</v>
      </c>
      <c r="G151" s="221" t="str">
        <f t="shared" si="5"/>
        <v>0.0%</v>
      </c>
    </row>
    <row r="152" spans="2:7" x14ac:dyDescent="0.3">
      <c r="B152" s="222" t="s">
        <v>352</v>
      </c>
      <c r="C152" s="223">
        <v>11521940</v>
      </c>
      <c r="D152" s="223">
        <v>0</v>
      </c>
      <c r="E152" s="223">
        <v>0</v>
      </c>
      <c r="F152" s="223">
        <f t="shared" si="4"/>
        <v>0</v>
      </c>
      <c r="G152" s="224" t="str">
        <f t="shared" si="5"/>
        <v>0.0%</v>
      </c>
    </row>
    <row r="153" spans="2:7" x14ac:dyDescent="0.3">
      <c r="B153" s="222" t="s">
        <v>371</v>
      </c>
      <c r="C153" s="223">
        <v>3625496</v>
      </c>
      <c r="D153" s="223">
        <v>0</v>
      </c>
      <c r="E153" s="223">
        <v>0</v>
      </c>
      <c r="F153" s="223">
        <f t="shared" si="4"/>
        <v>0</v>
      </c>
      <c r="G153" s="224" t="str">
        <f t="shared" si="5"/>
        <v>0.0%</v>
      </c>
    </row>
    <row r="154" spans="2:7" x14ac:dyDescent="0.3">
      <c r="B154" s="222" t="s">
        <v>353</v>
      </c>
      <c r="C154" s="223">
        <v>2489528</v>
      </c>
      <c r="D154" s="223">
        <v>0</v>
      </c>
      <c r="E154" s="223">
        <v>0</v>
      </c>
      <c r="F154" s="223">
        <f t="shared" si="4"/>
        <v>0</v>
      </c>
      <c r="G154" s="224" t="str">
        <f t="shared" si="5"/>
        <v>0.0%</v>
      </c>
    </row>
    <row r="155" spans="2:7" x14ac:dyDescent="0.3">
      <c r="B155" s="222" t="s">
        <v>345</v>
      </c>
      <c r="C155" s="223">
        <v>2855017</v>
      </c>
      <c r="D155" s="223">
        <v>0</v>
      </c>
      <c r="E155" s="223">
        <v>0</v>
      </c>
      <c r="F155" s="223">
        <f t="shared" si="4"/>
        <v>0</v>
      </c>
      <c r="G155" s="224" t="str">
        <f t="shared" si="5"/>
        <v>0.0%</v>
      </c>
    </row>
    <row r="156" spans="2:7" x14ac:dyDescent="0.3">
      <c r="B156" s="222" t="s">
        <v>346</v>
      </c>
      <c r="C156" s="223">
        <v>353931943</v>
      </c>
      <c r="D156" s="223">
        <v>0</v>
      </c>
      <c r="E156" s="223">
        <v>26555069.199999999</v>
      </c>
      <c r="F156" s="223">
        <f t="shared" si="4"/>
        <v>26555069.199999999</v>
      </c>
      <c r="G156" s="224" t="str">
        <f t="shared" si="5"/>
        <v>0.0%</v>
      </c>
    </row>
    <row r="157" spans="2:7" x14ac:dyDescent="0.3">
      <c r="B157" s="222" t="s">
        <v>368</v>
      </c>
      <c r="C157" s="223">
        <v>234000</v>
      </c>
      <c r="D157" s="223">
        <v>0</v>
      </c>
      <c r="E157" s="223">
        <v>0</v>
      </c>
      <c r="F157" s="223">
        <f t="shared" si="4"/>
        <v>0</v>
      </c>
      <c r="G157" s="224" t="str">
        <f t="shared" si="5"/>
        <v>0.0%</v>
      </c>
    </row>
    <row r="158" spans="2:7" x14ac:dyDescent="0.3">
      <c r="B158" s="222" t="s">
        <v>349</v>
      </c>
      <c r="C158" s="223">
        <v>4624657</v>
      </c>
      <c r="D158" s="223">
        <v>0</v>
      </c>
      <c r="E158" s="223">
        <v>0</v>
      </c>
      <c r="F158" s="223">
        <f t="shared" si="4"/>
        <v>0</v>
      </c>
      <c r="G158" s="224" t="str">
        <f t="shared" si="5"/>
        <v>0.0%</v>
      </c>
    </row>
    <row r="159" spans="2:7" x14ac:dyDescent="0.3">
      <c r="B159" s="222" t="s">
        <v>350</v>
      </c>
      <c r="C159" s="223">
        <v>3983501</v>
      </c>
      <c r="D159" s="223">
        <v>0</v>
      </c>
      <c r="E159" s="223">
        <v>0</v>
      </c>
      <c r="F159" s="223">
        <f t="shared" si="4"/>
        <v>0</v>
      </c>
      <c r="G159" s="224" t="str">
        <f t="shared" si="5"/>
        <v>0.0%</v>
      </c>
    </row>
    <row r="160" spans="2:7" x14ac:dyDescent="0.3">
      <c r="B160" s="216" t="s">
        <v>386</v>
      </c>
      <c r="C160" s="217">
        <v>1514042192</v>
      </c>
      <c r="D160" s="217">
        <f>+D161+D165+D172</f>
        <v>23833725.549999997</v>
      </c>
      <c r="E160" s="217">
        <f>+E161+E165+E172</f>
        <v>442770461.78999996</v>
      </c>
      <c r="F160" s="217">
        <f t="shared" si="4"/>
        <v>418936736.23999995</v>
      </c>
      <c r="G160" s="218">
        <f t="shared" si="5"/>
        <v>17.577475890671234</v>
      </c>
    </row>
    <row r="161" spans="2:7" x14ac:dyDescent="0.3">
      <c r="B161" s="219" t="s">
        <v>387</v>
      </c>
      <c r="C161" s="220">
        <v>894463111</v>
      </c>
      <c r="D161" s="220">
        <f>+D162+D163+D164</f>
        <v>14056368.279999999</v>
      </c>
      <c r="E161" s="220">
        <f>+E162+E163+E164</f>
        <v>334231490.14999998</v>
      </c>
      <c r="F161" s="220">
        <f t="shared" si="4"/>
        <v>320175121.87</v>
      </c>
      <c r="G161" s="221">
        <f t="shared" si="5"/>
        <v>22.777940609706338</v>
      </c>
    </row>
    <row r="162" spans="2:7" x14ac:dyDescent="0.3">
      <c r="B162" s="222" t="s">
        <v>346</v>
      </c>
      <c r="C162" s="223">
        <v>648719046</v>
      </c>
      <c r="D162" s="223">
        <v>0</v>
      </c>
      <c r="E162" s="223">
        <v>326737145.32999998</v>
      </c>
      <c r="F162" s="223">
        <f t="shared" si="4"/>
        <v>326737145.32999998</v>
      </c>
      <c r="G162" s="224" t="str">
        <f t="shared" si="5"/>
        <v>0.0%</v>
      </c>
    </row>
    <row r="163" spans="2:7" x14ac:dyDescent="0.3">
      <c r="B163" s="222" t="s">
        <v>347</v>
      </c>
      <c r="C163" s="223">
        <v>211039083</v>
      </c>
      <c r="D163" s="223">
        <v>11141384.02</v>
      </c>
      <c r="E163" s="223">
        <v>7494344.8200000003</v>
      </c>
      <c r="F163" s="223">
        <f t="shared" si="4"/>
        <v>-3647039.1999999993</v>
      </c>
      <c r="G163" s="224">
        <f t="shared" si="5"/>
        <v>-0.32734166540289483</v>
      </c>
    </row>
    <row r="164" spans="2:7" x14ac:dyDescent="0.3">
      <c r="B164" s="222" t="s">
        <v>350</v>
      </c>
      <c r="C164" s="223">
        <v>34704982</v>
      </c>
      <c r="D164" s="223">
        <v>2914984.26</v>
      </c>
      <c r="E164" s="223">
        <v>0</v>
      </c>
      <c r="F164" s="223">
        <f t="shared" si="4"/>
        <v>-2914984.26</v>
      </c>
      <c r="G164" s="224">
        <f t="shared" si="5"/>
        <v>-1</v>
      </c>
    </row>
    <row r="165" spans="2:7" x14ac:dyDescent="0.3">
      <c r="B165" s="219" t="s">
        <v>388</v>
      </c>
      <c r="C165" s="220">
        <v>527597081</v>
      </c>
      <c r="D165" s="220">
        <f>+D166+D167+D168+D170+D169+D171</f>
        <v>9777357.2699999996</v>
      </c>
      <c r="E165" s="220">
        <f>+E166+E167+E168+E170+E169+E171</f>
        <v>108538971.63999999</v>
      </c>
      <c r="F165" s="220">
        <f t="shared" si="4"/>
        <v>98761614.36999999</v>
      </c>
      <c r="G165" s="221">
        <f t="shared" si="5"/>
        <v>10.101054062229229</v>
      </c>
    </row>
    <row r="166" spans="2:7" x14ac:dyDescent="0.3">
      <c r="B166" s="222" t="s">
        <v>353</v>
      </c>
      <c r="C166" s="223">
        <v>3859232</v>
      </c>
      <c r="D166" s="223">
        <v>0</v>
      </c>
      <c r="E166" s="223">
        <v>0</v>
      </c>
      <c r="F166" s="223">
        <f t="shared" si="4"/>
        <v>0</v>
      </c>
      <c r="G166" s="224" t="str">
        <f t="shared" si="5"/>
        <v>0.0%</v>
      </c>
    </row>
    <row r="167" spans="2:7" x14ac:dyDescent="0.3">
      <c r="B167" s="222" t="s">
        <v>346</v>
      </c>
      <c r="C167" s="223">
        <v>184055072</v>
      </c>
      <c r="D167" s="223">
        <v>0</v>
      </c>
      <c r="E167" s="223">
        <v>57182990.600000001</v>
      </c>
      <c r="F167" s="223">
        <f t="shared" si="4"/>
        <v>57182990.600000001</v>
      </c>
      <c r="G167" s="224" t="str">
        <f t="shared" si="5"/>
        <v>0.0%</v>
      </c>
    </row>
    <row r="168" spans="2:7" x14ac:dyDescent="0.3">
      <c r="B168" s="222" t="s">
        <v>347</v>
      </c>
      <c r="C168" s="223">
        <v>176196599</v>
      </c>
      <c r="D168" s="223">
        <v>9443478.6500000004</v>
      </c>
      <c r="E168" s="223">
        <v>8077762.1899999995</v>
      </c>
      <c r="F168" s="223">
        <f t="shared" si="4"/>
        <v>-1365716.4600000009</v>
      </c>
      <c r="G168" s="224">
        <f t="shared" si="5"/>
        <v>-0.14462006116781986</v>
      </c>
    </row>
    <row r="169" spans="2:7" x14ac:dyDescent="0.3">
      <c r="B169" s="222" t="s">
        <v>348</v>
      </c>
      <c r="C169" s="223">
        <v>82525284</v>
      </c>
      <c r="D169" s="223">
        <v>0</v>
      </c>
      <c r="E169" s="223">
        <v>18252258.759999998</v>
      </c>
      <c r="F169" s="223">
        <f t="shared" si="4"/>
        <v>18252258.759999998</v>
      </c>
      <c r="G169" s="224" t="str">
        <f t="shared" si="5"/>
        <v>0.0%</v>
      </c>
    </row>
    <row r="170" spans="2:7" x14ac:dyDescent="0.3">
      <c r="B170" s="222" t="s">
        <v>349</v>
      </c>
      <c r="C170" s="223">
        <v>34641821</v>
      </c>
      <c r="D170" s="223">
        <v>0</v>
      </c>
      <c r="E170" s="223">
        <v>4444760</v>
      </c>
      <c r="F170" s="223">
        <f t="shared" si="4"/>
        <v>4444760</v>
      </c>
      <c r="G170" s="224" t="str">
        <f t="shared" si="5"/>
        <v>0.0%</v>
      </c>
    </row>
    <row r="171" spans="2:7" x14ac:dyDescent="0.3">
      <c r="B171" s="222" t="s">
        <v>350</v>
      </c>
      <c r="C171" s="223">
        <v>46319073</v>
      </c>
      <c r="D171" s="223">
        <v>333878.62</v>
      </c>
      <c r="E171" s="223">
        <v>20581200.09</v>
      </c>
      <c r="F171" s="223">
        <f t="shared" si="4"/>
        <v>20247321.469999999</v>
      </c>
      <c r="G171" s="224">
        <f t="shared" si="5"/>
        <v>60.642761342430369</v>
      </c>
    </row>
    <row r="172" spans="2:7" x14ac:dyDescent="0.3">
      <c r="B172" s="219" t="s">
        <v>357</v>
      </c>
      <c r="C172" s="220">
        <v>91982000</v>
      </c>
      <c r="D172" s="220">
        <f>+D173</f>
        <v>0</v>
      </c>
      <c r="E172" s="220">
        <f>+E173</f>
        <v>0</v>
      </c>
      <c r="F172" s="220">
        <f t="shared" si="4"/>
        <v>0</v>
      </c>
      <c r="G172" s="221" t="str">
        <f t="shared" si="5"/>
        <v>0.0%</v>
      </c>
    </row>
    <row r="173" spans="2:7" x14ac:dyDescent="0.3">
      <c r="B173" s="222" t="s">
        <v>354</v>
      </c>
      <c r="C173" s="223">
        <v>91982000</v>
      </c>
      <c r="D173" s="223">
        <v>0</v>
      </c>
      <c r="E173" s="223">
        <v>0</v>
      </c>
      <c r="F173" s="223">
        <f t="shared" si="4"/>
        <v>0</v>
      </c>
      <c r="G173" s="224" t="str">
        <f t="shared" si="5"/>
        <v>0.0%</v>
      </c>
    </row>
    <row r="174" spans="2:7" x14ac:dyDescent="0.3">
      <c r="B174" s="216" t="s">
        <v>389</v>
      </c>
      <c r="C174" s="217">
        <v>1200755089</v>
      </c>
      <c r="D174" s="217">
        <f>+D175+D179+D186+D192</f>
        <v>82463642.760000005</v>
      </c>
      <c r="E174" s="217">
        <f>+E175+E179+E186+E192</f>
        <v>186182395.13</v>
      </c>
      <c r="F174" s="217">
        <f t="shared" si="4"/>
        <v>103718752.36999999</v>
      </c>
      <c r="G174" s="218">
        <f t="shared" si="5"/>
        <v>1.2577512816388707</v>
      </c>
    </row>
    <row r="175" spans="2:7" x14ac:dyDescent="0.3">
      <c r="B175" s="219" t="s">
        <v>390</v>
      </c>
      <c r="C175" s="220">
        <v>81734530</v>
      </c>
      <c r="D175" s="220">
        <f>+D177+D178+D176</f>
        <v>15982285.170000002</v>
      </c>
      <c r="E175" s="220">
        <f>+E177+E178+E176</f>
        <v>0</v>
      </c>
      <c r="F175" s="220">
        <f t="shared" si="4"/>
        <v>-15982285.170000002</v>
      </c>
      <c r="G175" s="221">
        <f t="shared" si="5"/>
        <v>-1</v>
      </c>
    </row>
    <row r="176" spans="2:7" x14ac:dyDescent="0.3">
      <c r="B176" s="222" t="s">
        <v>348</v>
      </c>
      <c r="C176" s="223">
        <v>0</v>
      </c>
      <c r="D176" s="223">
        <v>15982285.170000002</v>
      </c>
      <c r="E176" s="223">
        <v>0</v>
      </c>
      <c r="F176" s="223">
        <f t="shared" si="4"/>
        <v>-15982285.170000002</v>
      </c>
      <c r="G176" s="224">
        <f t="shared" si="5"/>
        <v>-1</v>
      </c>
    </row>
    <row r="177" spans="2:7" x14ac:dyDescent="0.3">
      <c r="B177" s="222" t="s">
        <v>354</v>
      </c>
      <c r="C177" s="223">
        <v>55478614</v>
      </c>
      <c r="D177" s="223">
        <v>0</v>
      </c>
      <c r="E177" s="223">
        <v>0</v>
      </c>
      <c r="F177" s="223">
        <f t="shared" si="4"/>
        <v>0</v>
      </c>
      <c r="G177" s="224" t="str">
        <f t="shared" si="5"/>
        <v>0.0%</v>
      </c>
    </row>
    <row r="178" spans="2:7" x14ac:dyDescent="0.3">
      <c r="B178" s="222" t="s">
        <v>350</v>
      </c>
      <c r="C178" s="223">
        <v>26255916</v>
      </c>
      <c r="D178" s="223">
        <v>0</v>
      </c>
      <c r="E178" s="223">
        <v>0</v>
      </c>
      <c r="F178" s="223">
        <f t="shared" si="4"/>
        <v>0</v>
      </c>
      <c r="G178" s="224" t="str">
        <f t="shared" si="5"/>
        <v>0.0%</v>
      </c>
    </row>
    <row r="179" spans="2:7" x14ac:dyDescent="0.3">
      <c r="B179" s="219" t="s">
        <v>391</v>
      </c>
      <c r="C179" s="220">
        <v>770279969</v>
      </c>
      <c r="D179" s="220">
        <f>+D180+D182+D183+D184+D185+D181</f>
        <v>53310287.449999996</v>
      </c>
      <c r="E179" s="220">
        <f>+E180+E182+E183+E184+E185+E181</f>
        <v>167922127.25</v>
      </c>
      <c r="F179" s="220">
        <f t="shared" si="4"/>
        <v>114611839.80000001</v>
      </c>
      <c r="G179" s="221">
        <f t="shared" si="5"/>
        <v>2.1499009906389093</v>
      </c>
    </row>
    <row r="180" spans="2:7" x14ac:dyDescent="0.3">
      <c r="B180" s="222" t="s">
        <v>346</v>
      </c>
      <c r="C180" s="223">
        <v>207478011</v>
      </c>
      <c r="D180" s="223">
        <v>3608692.65</v>
      </c>
      <c r="E180" s="223">
        <v>69209694.030000001</v>
      </c>
      <c r="F180" s="223">
        <f t="shared" si="4"/>
        <v>65601001.380000003</v>
      </c>
      <c r="G180" s="224">
        <f t="shared" si="5"/>
        <v>18.178605867141389</v>
      </c>
    </row>
    <row r="181" spans="2:7" x14ac:dyDescent="0.3">
      <c r="B181" s="222" t="s">
        <v>368</v>
      </c>
      <c r="C181" s="223">
        <v>0</v>
      </c>
      <c r="D181" s="223">
        <v>0</v>
      </c>
      <c r="E181" s="223">
        <v>34413684.189999998</v>
      </c>
      <c r="F181" s="223">
        <f t="shared" si="4"/>
        <v>34413684.189999998</v>
      </c>
      <c r="G181" s="224" t="str">
        <f t="shared" si="5"/>
        <v>0.0%</v>
      </c>
    </row>
    <row r="182" spans="2:7" x14ac:dyDescent="0.3">
      <c r="B182" s="222" t="s">
        <v>347</v>
      </c>
      <c r="C182" s="223">
        <v>277418552</v>
      </c>
      <c r="D182" s="223">
        <v>0</v>
      </c>
      <c r="E182" s="223">
        <v>0</v>
      </c>
      <c r="F182" s="223">
        <f t="shared" si="4"/>
        <v>0</v>
      </c>
      <c r="G182" s="224" t="str">
        <f t="shared" si="5"/>
        <v>0.0%</v>
      </c>
    </row>
    <row r="183" spans="2:7" x14ac:dyDescent="0.3">
      <c r="B183" s="222" t="s">
        <v>354</v>
      </c>
      <c r="C183" s="223">
        <v>198574134</v>
      </c>
      <c r="D183" s="223">
        <v>30477982.460000001</v>
      </c>
      <c r="E183" s="223">
        <v>53024939.290000007</v>
      </c>
      <c r="F183" s="223">
        <f t="shared" si="4"/>
        <v>22546956.830000006</v>
      </c>
      <c r="G183" s="224">
        <f t="shared" si="5"/>
        <v>0.73977852240026531</v>
      </c>
    </row>
    <row r="184" spans="2:7" x14ac:dyDescent="0.3">
      <c r="B184" s="222" t="s">
        <v>349</v>
      </c>
      <c r="C184" s="223">
        <v>12813281</v>
      </c>
      <c r="D184" s="223">
        <v>11333330.77</v>
      </c>
      <c r="E184" s="223">
        <v>0</v>
      </c>
      <c r="F184" s="223">
        <f t="shared" si="4"/>
        <v>-11333330.77</v>
      </c>
      <c r="G184" s="224">
        <f t="shared" si="5"/>
        <v>-1</v>
      </c>
    </row>
    <row r="185" spans="2:7" x14ac:dyDescent="0.3">
      <c r="B185" s="222" t="s">
        <v>350</v>
      </c>
      <c r="C185" s="223">
        <v>73995991</v>
      </c>
      <c r="D185" s="223">
        <v>7890281.5700000003</v>
      </c>
      <c r="E185" s="223">
        <v>11273809.74</v>
      </c>
      <c r="F185" s="223">
        <f t="shared" si="4"/>
        <v>3383528.17</v>
      </c>
      <c r="G185" s="224">
        <f t="shared" si="5"/>
        <v>0.42882223403340469</v>
      </c>
    </row>
    <row r="186" spans="2:7" x14ac:dyDescent="0.3">
      <c r="B186" s="219" t="s">
        <v>392</v>
      </c>
      <c r="C186" s="220">
        <v>337350589</v>
      </c>
      <c r="D186" s="220">
        <f>+D187+D188+D189+D190+D191</f>
        <v>13171070.140000001</v>
      </c>
      <c r="E186" s="220">
        <f>+E187+E188+E189+E190+E191</f>
        <v>18260267.880000003</v>
      </c>
      <c r="F186" s="220">
        <f t="shared" si="4"/>
        <v>5089197.7400000021</v>
      </c>
      <c r="G186" s="221">
        <f t="shared" si="5"/>
        <v>0.38639212196921774</v>
      </c>
    </row>
    <row r="187" spans="2:7" x14ac:dyDescent="0.3">
      <c r="B187" s="222" t="s">
        <v>346</v>
      </c>
      <c r="C187" s="223">
        <v>15000000</v>
      </c>
      <c r="D187" s="223">
        <v>0</v>
      </c>
      <c r="E187" s="223">
        <v>0</v>
      </c>
      <c r="F187" s="223">
        <f t="shared" si="4"/>
        <v>0</v>
      </c>
      <c r="G187" s="224" t="str">
        <f t="shared" si="5"/>
        <v>0.0%</v>
      </c>
    </row>
    <row r="188" spans="2:7" x14ac:dyDescent="0.3">
      <c r="B188" s="222" t="s">
        <v>348</v>
      </c>
      <c r="C188" s="223">
        <v>3843340</v>
      </c>
      <c r="D188" s="223">
        <v>0</v>
      </c>
      <c r="E188" s="223">
        <v>2538670.89</v>
      </c>
      <c r="F188" s="223">
        <f t="shared" si="4"/>
        <v>2538670.89</v>
      </c>
      <c r="G188" s="224" t="str">
        <f t="shared" si="5"/>
        <v>0.0%</v>
      </c>
    </row>
    <row r="189" spans="2:7" x14ac:dyDescent="0.3">
      <c r="B189" s="222" t="s">
        <v>354</v>
      </c>
      <c r="C189" s="223">
        <v>264468046</v>
      </c>
      <c r="D189" s="223">
        <v>0</v>
      </c>
      <c r="E189" s="223">
        <v>8483380.9800000004</v>
      </c>
      <c r="F189" s="223">
        <f t="shared" si="4"/>
        <v>8483380.9800000004</v>
      </c>
      <c r="G189" s="224" t="str">
        <f t="shared" si="5"/>
        <v>0.0%</v>
      </c>
    </row>
    <row r="190" spans="2:7" x14ac:dyDescent="0.3">
      <c r="B190" s="222" t="s">
        <v>349</v>
      </c>
      <c r="C190" s="223">
        <v>0</v>
      </c>
      <c r="D190" s="223">
        <v>0</v>
      </c>
      <c r="E190" s="223">
        <v>0</v>
      </c>
      <c r="F190" s="223">
        <f t="shared" si="4"/>
        <v>0</v>
      </c>
      <c r="G190" s="224" t="str">
        <f t="shared" si="5"/>
        <v>0.0%</v>
      </c>
    </row>
    <row r="191" spans="2:7" x14ac:dyDescent="0.3">
      <c r="B191" s="222" t="s">
        <v>350</v>
      </c>
      <c r="C191" s="223">
        <v>54039203</v>
      </c>
      <c r="D191" s="223">
        <v>13171070.140000001</v>
      </c>
      <c r="E191" s="223">
        <v>7238216.0099999998</v>
      </c>
      <c r="F191" s="223">
        <f>E191-D191</f>
        <v>-5932854.1300000008</v>
      </c>
      <c r="G191" s="224">
        <f>IFERROR(F191/D191,"0.0%")</f>
        <v>-0.45044586863007935</v>
      </c>
    </row>
    <row r="192" spans="2:7" x14ac:dyDescent="0.3">
      <c r="B192" s="219" t="s">
        <v>357</v>
      </c>
      <c r="C192" s="220">
        <v>11390001</v>
      </c>
      <c r="D192" s="220">
        <f>+D193</f>
        <v>0</v>
      </c>
      <c r="E192" s="220">
        <f>+E193</f>
        <v>0</v>
      </c>
      <c r="F192" s="220">
        <f>E192-D192</f>
        <v>0</v>
      </c>
      <c r="G192" s="221" t="str">
        <f>IFERROR(F192/D192,"0.0%")</f>
        <v>0.0%</v>
      </c>
    </row>
    <row r="193" spans="2:7" x14ac:dyDescent="0.3">
      <c r="B193" s="222" t="s">
        <v>348</v>
      </c>
      <c r="C193" s="223">
        <v>11390001</v>
      </c>
      <c r="D193" s="223">
        <v>0</v>
      </c>
      <c r="E193" s="223">
        <v>0</v>
      </c>
      <c r="F193" s="223">
        <f t="shared" si="4"/>
        <v>0</v>
      </c>
      <c r="G193" s="224" t="str">
        <f t="shared" si="5"/>
        <v>0.0%</v>
      </c>
    </row>
    <row r="194" spans="2:7" x14ac:dyDescent="0.3">
      <c r="B194" s="216" t="s">
        <v>393</v>
      </c>
      <c r="C194" s="217">
        <v>1697415147</v>
      </c>
      <c r="D194" s="217">
        <f>+D195+D201+D205</f>
        <v>364397496.51999998</v>
      </c>
      <c r="E194" s="217">
        <f>+E195+E201+E205</f>
        <v>379749723.70000005</v>
      </c>
      <c r="F194" s="217">
        <f t="shared" si="4"/>
        <v>15352227.180000067</v>
      </c>
      <c r="G194" s="218">
        <f t="shared" si="5"/>
        <v>4.2130440869144276E-2</v>
      </c>
    </row>
    <row r="195" spans="2:7" x14ac:dyDescent="0.3">
      <c r="B195" s="219" t="s">
        <v>394</v>
      </c>
      <c r="C195" s="220">
        <v>729280965</v>
      </c>
      <c r="D195" s="220">
        <f>+D196+D197+D198+D199+D200</f>
        <v>334348019.81</v>
      </c>
      <c r="E195" s="220">
        <f>+E196+E197+E198+E199+E200</f>
        <v>113063107.09000002</v>
      </c>
      <c r="F195" s="220">
        <f t="shared" si="4"/>
        <v>-221284912.71999997</v>
      </c>
      <c r="G195" s="221">
        <f t="shared" si="5"/>
        <v>-0.66184005769123311</v>
      </c>
    </row>
    <row r="196" spans="2:7" x14ac:dyDescent="0.3">
      <c r="B196" s="222" t="s">
        <v>346</v>
      </c>
      <c r="C196" s="223">
        <v>413870103</v>
      </c>
      <c r="D196" s="223">
        <v>17977081.890000001</v>
      </c>
      <c r="E196" s="223">
        <v>67934704.770000011</v>
      </c>
      <c r="F196" s="223">
        <f t="shared" si="4"/>
        <v>49957622.88000001</v>
      </c>
      <c r="G196" s="224">
        <f t="shared" si="5"/>
        <v>2.7789617461658014</v>
      </c>
    </row>
    <row r="197" spans="2:7" x14ac:dyDescent="0.3">
      <c r="B197" s="222" t="s">
        <v>348</v>
      </c>
      <c r="C197" s="223">
        <v>16532462</v>
      </c>
      <c r="D197" s="223">
        <v>7560917.0999999996</v>
      </c>
      <c r="E197" s="223">
        <v>0</v>
      </c>
      <c r="F197" s="223">
        <f t="shared" si="4"/>
        <v>-7560917.0999999996</v>
      </c>
      <c r="G197" s="224">
        <f t="shared" si="5"/>
        <v>-1</v>
      </c>
    </row>
    <row r="198" spans="2:7" x14ac:dyDescent="0.3">
      <c r="B198" s="222" t="s">
        <v>354</v>
      </c>
      <c r="C198" s="223">
        <v>218461490</v>
      </c>
      <c r="D198" s="223">
        <v>283821488.62</v>
      </c>
      <c r="E198" s="223">
        <v>0</v>
      </c>
      <c r="F198" s="223">
        <f t="shared" si="4"/>
        <v>-283821488.62</v>
      </c>
      <c r="G198" s="224">
        <f t="shared" si="5"/>
        <v>-1</v>
      </c>
    </row>
    <row r="199" spans="2:7" x14ac:dyDescent="0.3">
      <c r="B199" s="222" t="s">
        <v>349</v>
      </c>
      <c r="C199" s="223">
        <v>2609354</v>
      </c>
      <c r="D199" s="223">
        <v>0</v>
      </c>
      <c r="E199" s="223">
        <v>34616244.230000004</v>
      </c>
      <c r="F199" s="223">
        <f t="shared" si="4"/>
        <v>34616244.230000004</v>
      </c>
      <c r="G199" s="224" t="str">
        <f t="shared" si="5"/>
        <v>0.0%</v>
      </c>
    </row>
    <row r="200" spans="2:7" x14ac:dyDescent="0.3">
      <c r="B200" s="222" t="s">
        <v>350</v>
      </c>
      <c r="C200" s="223">
        <v>77807556</v>
      </c>
      <c r="D200" s="223">
        <v>24988532.200000003</v>
      </c>
      <c r="E200" s="223">
        <v>10512158.09</v>
      </c>
      <c r="F200" s="223">
        <f t="shared" si="4"/>
        <v>-14476374.110000003</v>
      </c>
      <c r="G200" s="224">
        <f t="shared" si="5"/>
        <v>-0.57932070575958039</v>
      </c>
    </row>
    <row r="201" spans="2:7" x14ac:dyDescent="0.3">
      <c r="B201" s="219" t="s">
        <v>395</v>
      </c>
      <c r="C201" s="220">
        <v>292349813</v>
      </c>
      <c r="D201" s="220">
        <f>+D202+D203+D204</f>
        <v>1476309.7</v>
      </c>
      <c r="E201" s="220">
        <f>+E202+E204+E203</f>
        <v>100336782.13</v>
      </c>
      <c r="F201" s="220">
        <f>+F202+F204+F203</f>
        <v>98860472.429999992</v>
      </c>
      <c r="G201" s="221">
        <f t="shared" si="5"/>
        <v>66.964589089945008</v>
      </c>
    </row>
    <row r="202" spans="2:7" x14ac:dyDescent="0.3">
      <c r="B202" s="222" t="s">
        <v>346</v>
      </c>
      <c r="C202" s="223">
        <v>200844381</v>
      </c>
      <c r="D202" s="223">
        <v>1476309.7</v>
      </c>
      <c r="E202" s="223">
        <v>79019082.109999999</v>
      </c>
      <c r="F202" s="223">
        <f t="shared" si="4"/>
        <v>77542772.409999996</v>
      </c>
      <c r="G202" s="224">
        <f t="shared" si="5"/>
        <v>52.524732723763854</v>
      </c>
    </row>
    <row r="203" spans="2:7" x14ac:dyDescent="0.3">
      <c r="B203" s="222" t="s">
        <v>349</v>
      </c>
      <c r="C203" s="223">
        <v>3553096</v>
      </c>
      <c r="D203" s="223">
        <v>0</v>
      </c>
      <c r="E203" s="223">
        <v>0</v>
      </c>
      <c r="F203" s="223">
        <f t="shared" ref="F203:F247" si="6">E203-D203</f>
        <v>0</v>
      </c>
      <c r="G203" s="224" t="str">
        <f t="shared" ref="G203:G247" si="7">IFERROR(F203/D203,"0.0%")</f>
        <v>0.0%</v>
      </c>
    </row>
    <row r="204" spans="2:7" x14ac:dyDescent="0.3">
      <c r="B204" s="222" t="s">
        <v>350</v>
      </c>
      <c r="C204" s="223">
        <v>87952336</v>
      </c>
      <c r="D204" s="223">
        <v>0</v>
      </c>
      <c r="E204" s="223">
        <v>21317700.02</v>
      </c>
      <c r="F204" s="223">
        <f t="shared" si="6"/>
        <v>21317700.02</v>
      </c>
      <c r="G204" s="224" t="str">
        <f t="shared" si="7"/>
        <v>0.0%</v>
      </c>
    </row>
    <row r="205" spans="2:7" x14ac:dyDescent="0.3">
      <c r="B205" s="219" t="s">
        <v>396</v>
      </c>
      <c r="C205" s="220">
        <v>675784369</v>
      </c>
      <c r="D205" s="220">
        <f>+D206+D207+D208+D209</f>
        <v>28573167.009999998</v>
      </c>
      <c r="E205" s="220">
        <f>+E206+E207+E208+E209</f>
        <v>166349834.48000002</v>
      </c>
      <c r="F205" s="220">
        <f t="shared" si="6"/>
        <v>137776667.47000003</v>
      </c>
      <c r="G205" s="221">
        <f t="shared" si="7"/>
        <v>4.8218899718670016</v>
      </c>
    </row>
    <row r="206" spans="2:7" x14ac:dyDescent="0.3">
      <c r="B206" s="222" t="s">
        <v>346</v>
      </c>
      <c r="C206" s="223">
        <v>457999999</v>
      </c>
      <c r="D206" s="223">
        <v>14330020.24</v>
      </c>
      <c r="E206" s="223">
        <v>156137250.34</v>
      </c>
      <c r="F206" s="223">
        <f t="shared" si="6"/>
        <v>141807230.09999999</v>
      </c>
      <c r="G206" s="224">
        <f t="shared" si="7"/>
        <v>9.8958150599234607</v>
      </c>
    </row>
    <row r="207" spans="2:7" x14ac:dyDescent="0.3">
      <c r="B207" s="222" t="s">
        <v>348</v>
      </c>
      <c r="C207" s="223">
        <v>8000000</v>
      </c>
      <c r="D207" s="223">
        <v>4142403.49</v>
      </c>
      <c r="E207" s="223">
        <v>0</v>
      </c>
      <c r="F207" s="223">
        <f t="shared" si="6"/>
        <v>-4142403.49</v>
      </c>
      <c r="G207" s="224">
        <f t="shared" si="7"/>
        <v>-1</v>
      </c>
    </row>
    <row r="208" spans="2:7" x14ac:dyDescent="0.3">
      <c r="B208" s="222" t="s">
        <v>349</v>
      </c>
      <c r="C208" s="223">
        <v>8573218</v>
      </c>
      <c r="D208" s="223">
        <v>0</v>
      </c>
      <c r="E208" s="223">
        <v>10212584.140000001</v>
      </c>
      <c r="F208" s="223">
        <f t="shared" si="6"/>
        <v>10212584.140000001</v>
      </c>
      <c r="G208" s="224" t="str">
        <f t="shared" si="7"/>
        <v>0.0%</v>
      </c>
    </row>
    <row r="209" spans="2:7" x14ac:dyDescent="0.3">
      <c r="B209" s="222" t="s">
        <v>350</v>
      </c>
      <c r="C209" s="223">
        <v>201211152</v>
      </c>
      <c r="D209" s="223">
        <v>10100743.279999999</v>
      </c>
      <c r="E209" s="223">
        <v>0</v>
      </c>
      <c r="F209" s="223">
        <f t="shared" si="6"/>
        <v>-10100743.279999999</v>
      </c>
      <c r="G209" s="224">
        <f t="shared" si="7"/>
        <v>-1</v>
      </c>
    </row>
    <row r="210" spans="2:7" x14ac:dyDescent="0.3">
      <c r="B210" s="216" t="s">
        <v>397</v>
      </c>
      <c r="C210" s="217">
        <v>30160771103</v>
      </c>
      <c r="D210" s="217">
        <f>+D211+D220+D229</f>
        <v>2882497608.2800002</v>
      </c>
      <c r="E210" s="217">
        <f>+E211+E220+E229</f>
        <v>2196531973.96</v>
      </c>
      <c r="F210" s="217">
        <f t="shared" si="6"/>
        <v>-685965634.32000017</v>
      </c>
      <c r="G210" s="218">
        <f t="shared" si="7"/>
        <v>-0.23797613304155318</v>
      </c>
    </row>
    <row r="211" spans="2:7" x14ac:dyDescent="0.3">
      <c r="B211" s="219" t="s">
        <v>398</v>
      </c>
      <c r="C211" s="220">
        <v>7268807952</v>
      </c>
      <c r="D211" s="220">
        <f>SUM(D212:D219)</f>
        <v>174135607.07999998</v>
      </c>
      <c r="E211" s="220">
        <f>SUM(E212:E219)</f>
        <v>328190914.94000006</v>
      </c>
      <c r="F211" s="220">
        <f t="shared" si="6"/>
        <v>154055307.86000007</v>
      </c>
      <c r="G211" s="221">
        <f t="shared" si="7"/>
        <v>0.88468585169502534</v>
      </c>
    </row>
    <row r="212" spans="2:7" x14ac:dyDescent="0.3">
      <c r="B212" s="222" t="s">
        <v>352</v>
      </c>
      <c r="C212" s="223">
        <v>427712796</v>
      </c>
      <c r="D212" s="223">
        <v>60000</v>
      </c>
      <c r="E212" s="223">
        <v>0</v>
      </c>
      <c r="F212" s="223">
        <f>E212-D212</f>
        <v>-60000</v>
      </c>
      <c r="G212" s="224">
        <f t="shared" si="7"/>
        <v>-1</v>
      </c>
    </row>
    <row r="213" spans="2:7" x14ac:dyDescent="0.3">
      <c r="B213" s="222" t="s">
        <v>353</v>
      </c>
      <c r="C213" s="223">
        <v>392968024</v>
      </c>
      <c r="D213" s="223">
        <v>1431535.86</v>
      </c>
      <c r="E213" s="223">
        <v>18434351.969999999</v>
      </c>
      <c r="F213" s="223">
        <f>E213-D213</f>
        <v>17002816.109999999</v>
      </c>
      <c r="G213" s="224">
        <f t="shared" si="7"/>
        <v>11.877324616932752</v>
      </c>
    </row>
    <row r="214" spans="2:7" x14ac:dyDescent="0.3">
      <c r="B214" s="222" t="s">
        <v>346</v>
      </c>
      <c r="C214" s="223">
        <v>1875935273</v>
      </c>
      <c r="D214" s="223">
        <v>60475063.530000001</v>
      </c>
      <c r="E214" s="223">
        <v>169666875.92000002</v>
      </c>
      <c r="F214" s="223">
        <f>E214-D214</f>
        <v>109191812.39000002</v>
      </c>
      <c r="G214" s="224">
        <f t="shared" si="7"/>
        <v>1.8055675515881515</v>
      </c>
    </row>
    <row r="215" spans="2:7" x14ac:dyDescent="0.3">
      <c r="B215" s="222" t="s">
        <v>368</v>
      </c>
      <c r="C215" s="223">
        <v>2277271495</v>
      </c>
      <c r="D215" s="223">
        <v>0</v>
      </c>
      <c r="E215" s="223">
        <v>0</v>
      </c>
      <c r="F215" s="223">
        <f>E215-D215</f>
        <v>0</v>
      </c>
      <c r="G215" s="224" t="str">
        <f t="shared" si="7"/>
        <v>0.0%</v>
      </c>
    </row>
    <row r="216" spans="2:7" x14ac:dyDescent="0.3">
      <c r="B216" s="222" t="s">
        <v>354</v>
      </c>
      <c r="C216" s="223">
        <v>581921207</v>
      </c>
      <c r="D216" s="223">
        <v>0</v>
      </c>
      <c r="E216" s="223">
        <v>0</v>
      </c>
      <c r="F216" s="223">
        <f t="shared" si="6"/>
        <v>0</v>
      </c>
      <c r="G216" s="224" t="str">
        <f t="shared" si="7"/>
        <v>0.0%</v>
      </c>
    </row>
    <row r="217" spans="2:7" x14ac:dyDescent="0.3">
      <c r="B217" s="222" t="s">
        <v>349</v>
      </c>
      <c r="C217" s="223">
        <v>115563536</v>
      </c>
      <c r="D217" s="223">
        <v>7435346.5599999996</v>
      </c>
      <c r="E217" s="223">
        <v>165888.54999999999</v>
      </c>
      <c r="F217" s="223">
        <f t="shared" si="6"/>
        <v>-7269458.0099999998</v>
      </c>
      <c r="G217" s="224">
        <f t="shared" si="7"/>
        <v>-0.97768919731429438</v>
      </c>
    </row>
    <row r="218" spans="2:7" x14ac:dyDescent="0.3">
      <c r="B218" s="222" t="s">
        <v>350</v>
      </c>
      <c r="C218" s="223">
        <v>142135621</v>
      </c>
      <c r="D218" s="223">
        <v>31708135.159999996</v>
      </c>
      <c r="E218" s="223">
        <v>55937062.460000001</v>
      </c>
      <c r="F218" s="223">
        <f t="shared" si="6"/>
        <v>24228927.300000004</v>
      </c>
      <c r="G218" s="224">
        <f t="shared" si="7"/>
        <v>0.76412337646917006</v>
      </c>
    </row>
    <row r="219" spans="2:7" x14ac:dyDescent="0.3">
      <c r="B219" s="222" t="s">
        <v>356</v>
      </c>
      <c r="C219" s="223">
        <v>1455300000</v>
      </c>
      <c r="D219" s="223">
        <v>73025525.969999999</v>
      </c>
      <c r="E219" s="223">
        <v>83986736.039999992</v>
      </c>
      <c r="F219" s="223">
        <f t="shared" si="6"/>
        <v>10961210.069999993</v>
      </c>
      <c r="G219" s="224">
        <f t="shared" si="7"/>
        <v>0.15010107663590161</v>
      </c>
    </row>
    <row r="220" spans="2:7" x14ac:dyDescent="0.3">
      <c r="B220" s="219" t="s">
        <v>399</v>
      </c>
      <c r="C220" s="220">
        <v>22440889682</v>
      </c>
      <c r="D220" s="220">
        <f>SUM(D221:D228)</f>
        <v>2685800372.3500004</v>
      </c>
      <c r="E220" s="220">
        <f>SUM(E221:E228)</f>
        <v>1697975921.4100001</v>
      </c>
      <c r="F220" s="220">
        <f t="shared" si="6"/>
        <v>-987824450.9400003</v>
      </c>
      <c r="G220" s="221">
        <f t="shared" si="7"/>
        <v>-0.36779518727807808</v>
      </c>
    </row>
    <row r="221" spans="2:7" x14ac:dyDescent="0.3">
      <c r="B221" s="222" t="s">
        <v>353</v>
      </c>
      <c r="C221" s="223">
        <v>544913538</v>
      </c>
      <c r="D221" s="223">
        <v>0</v>
      </c>
      <c r="E221" s="223">
        <v>13781225.220000001</v>
      </c>
      <c r="F221" s="223">
        <f t="shared" si="6"/>
        <v>13781225.220000001</v>
      </c>
      <c r="G221" s="224" t="str">
        <f t="shared" si="7"/>
        <v>0.0%</v>
      </c>
    </row>
    <row r="222" spans="2:7" x14ac:dyDescent="0.3">
      <c r="B222" s="222" t="s">
        <v>400</v>
      </c>
      <c r="C222" s="223">
        <v>0</v>
      </c>
      <c r="D222" s="223">
        <v>0</v>
      </c>
      <c r="E222" s="223">
        <v>0</v>
      </c>
      <c r="F222" s="223">
        <f t="shared" si="6"/>
        <v>0</v>
      </c>
      <c r="G222" s="224" t="str">
        <f t="shared" si="7"/>
        <v>0.0%</v>
      </c>
    </row>
    <row r="223" spans="2:7" x14ac:dyDescent="0.3">
      <c r="B223" s="222" t="s">
        <v>346</v>
      </c>
      <c r="C223" s="223">
        <v>15630783210</v>
      </c>
      <c r="D223" s="223">
        <v>624754551.01999998</v>
      </c>
      <c r="E223" s="223">
        <v>1112361703.02</v>
      </c>
      <c r="F223" s="223">
        <f t="shared" si="6"/>
        <v>487607152</v>
      </c>
      <c r="G223" s="224">
        <f t="shared" si="7"/>
        <v>0.78047795122726593</v>
      </c>
    </row>
    <row r="224" spans="2:7" x14ac:dyDescent="0.3">
      <c r="B224" s="222" t="s">
        <v>348</v>
      </c>
      <c r="C224" s="223">
        <v>4536107242</v>
      </c>
      <c r="D224" s="223">
        <v>1903745335</v>
      </c>
      <c r="E224" s="223">
        <v>280686941.25</v>
      </c>
      <c r="F224" s="223">
        <f t="shared" si="6"/>
        <v>-1623058393.75</v>
      </c>
      <c r="G224" s="224">
        <f t="shared" si="7"/>
        <v>-0.85256066760105809</v>
      </c>
    </row>
    <row r="225" spans="2:7" x14ac:dyDescent="0.3">
      <c r="B225" s="222" t="s">
        <v>354</v>
      </c>
      <c r="C225" s="223">
        <v>103900990</v>
      </c>
      <c r="D225" s="223">
        <v>0</v>
      </c>
      <c r="E225" s="223">
        <v>16653038.219999999</v>
      </c>
      <c r="F225" s="223">
        <f t="shared" si="6"/>
        <v>16653038.219999999</v>
      </c>
      <c r="G225" s="224" t="str">
        <f t="shared" si="7"/>
        <v>0.0%</v>
      </c>
    </row>
    <row r="226" spans="2:7" x14ac:dyDescent="0.3">
      <c r="B226" s="222" t="s">
        <v>349</v>
      </c>
      <c r="C226" s="223">
        <v>68903551</v>
      </c>
      <c r="D226" s="223">
        <v>3295727.03</v>
      </c>
      <c r="E226" s="223">
        <v>7356958.4399999995</v>
      </c>
      <c r="F226" s="223">
        <f t="shared" si="6"/>
        <v>4061231.4099999997</v>
      </c>
      <c r="G226" s="224">
        <f t="shared" si="7"/>
        <v>1.2322717788918338</v>
      </c>
    </row>
    <row r="227" spans="2:7" x14ac:dyDescent="0.3">
      <c r="B227" s="222" t="s">
        <v>350</v>
      </c>
      <c r="C227" s="223">
        <v>552249254</v>
      </c>
      <c r="D227" s="223">
        <v>152002403.65000001</v>
      </c>
      <c r="E227" s="223">
        <v>263467773.17999998</v>
      </c>
      <c r="F227" s="223">
        <f t="shared" si="6"/>
        <v>111465369.52999997</v>
      </c>
      <c r="G227" s="224">
        <f t="shared" si="7"/>
        <v>0.73331320330078198</v>
      </c>
    </row>
    <row r="228" spans="2:7" x14ac:dyDescent="0.3">
      <c r="B228" s="222" t="s">
        <v>356</v>
      </c>
      <c r="C228" s="223">
        <v>1004031897</v>
      </c>
      <c r="D228" s="223">
        <v>2002355.6500000001</v>
      </c>
      <c r="E228" s="223">
        <v>3668282.08</v>
      </c>
      <c r="F228" s="223">
        <f t="shared" si="6"/>
        <v>1665926.43</v>
      </c>
      <c r="G228" s="224">
        <f t="shared" si="7"/>
        <v>0.83198328428818313</v>
      </c>
    </row>
    <row r="229" spans="2:7" x14ac:dyDescent="0.3">
      <c r="B229" s="219" t="s">
        <v>357</v>
      </c>
      <c r="C229" s="220">
        <v>451073469</v>
      </c>
      <c r="D229" s="220">
        <f>+D230+D231</f>
        <v>22561628.849999998</v>
      </c>
      <c r="E229" s="220">
        <f>+E230+E231</f>
        <v>170365137.61000001</v>
      </c>
      <c r="F229" s="220">
        <f t="shared" si="6"/>
        <v>147803508.76000002</v>
      </c>
      <c r="G229" s="221">
        <f t="shared" si="7"/>
        <v>6.5511009751408098</v>
      </c>
    </row>
    <row r="230" spans="2:7" x14ac:dyDescent="0.3">
      <c r="B230" s="222" t="s">
        <v>353</v>
      </c>
      <c r="C230" s="223">
        <v>141073469</v>
      </c>
      <c r="D230" s="223">
        <v>0</v>
      </c>
      <c r="E230" s="223">
        <v>56106009.240000002</v>
      </c>
      <c r="F230" s="223">
        <f t="shared" si="6"/>
        <v>56106009.240000002</v>
      </c>
      <c r="G230" s="224" t="str">
        <f t="shared" si="7"/>
        <v>0.0%</v>
      </c>
    </row>
    <row r="231" spans="2:7" x14ac:dyDescent="0.3">
      <c r="B231" s="222" t="s">
        <v>346</v>
      </c>
      <c r="C231" s="223">
        <v>310000000</v>
      </c>
      <c r="D231" s="223">
        <v>22561628.849999998</v>
      </c>
      <c r="E231" s="223">
        <v>114259128.37</v>
      </c>
      <c r="F231" s="223">
        <f t="shared" si="6"/>
        <v>91697499.520000011</v>
      </c>
      <c r="G231" s="224">
        <f t="shared" si="7"/>
        <v>4.0643120286060386</v>
      </c>
    </row>
    <row r="232" spans="2:7" x14ac:dyDescent="0.3">
      <c r="B232" s="216" t="s">
        <v>401</v>
      </c>
      <c r="C232" s="217">
        <v>3366195</v>
      </c>
      <c r="D232" s="217">
        <f>+D233</f>
        <v>0</v>
      </c>
      <c r="E232" s="217">
        <f>+E233</f>
        <v>0</v>
      </c>
      <c r="F232" s="217">
        <f t="shared" si="6"/>
        <v>0</v>
      </c>
      <c r="G232" s="218" t="str">
        <f t="shared" si="7"/>
        <v>0.0%</v>
      </c>
    </row>
    <row r="233" spans="2:7" x14ac:dyDescent="0.3">
      <c r="B233" s="219" t="s">
        <v>357</v>
      </c>
      <c r="C233" s="220">
        <v>3366195</v>
      </c>
      <c r="D233" s="220">
        <f>+D234</f>
        <v>0</v>
      </c>
      <c r="E233" s="220">
        <f>+E234</f>
        <v>0</v>
      </c>
      <c r="F233" s="220">
        <f t="shared" si="6"/>
        <v>0</v>
      </c>
      <c r="G233" s="221" t="str">
        <f t="shared" si="7"/>
        <v>0.0%</v>
      </c>
    </row>
    <row r="234" spans="2:7" x14ac:dyDescent="0.3">
      <c r="B234" s="222" t="s">
        <v>353</v>
      </c>
      <c r="C234" s="223">
        <v>3366195</v>
      </c>
      <c r="D234" s="223">
        <v>0</v>
      </c>
      <c r="E234" s="223">
        <v>0</v>
      </c>
      <c r="F234" s="223">
        <f t="shared" si="6"/>
        <v>0</v>
      </c>
      <c r="G234" s="224" t="str">
        <f t="shared" si="7"/>
        <v>0.0%</v>
      </c>
    </row>
    <row r="235" spans="2:7" x14ac:dyDescent="0.3">
      <c r="B235" s="216" t="s">
        <v>402</v>
      </c>
      <c r="C235" s="217">
        <v>3705141247</v>
      </c>
      <c r="D235" s="217">
        <f>+D236</f>
        <v>243463565.16</v>
      </c>
      <c r="E235" s="217">
        <f>+E236</f>
        <v>293141582.69999993</v>
      </c>
      <c r="F235" s="217">
        <f t="shared" si="6"/>
        <v>49678017.539999932</v>
      </c>
      <c r="G235" s="218">
        <f t="shared" si="7"/>
        <v>0.20404703064030302</v>
      </c>
    </row>
    <row r="236" spans="2:7" x14ac:dyDescent="0.3">
      <c r="B236" s="219" t="s">
        <v>357</v>
      </c>
      <c r="C236" s="220">
        <v>3705141247</v>
      </c>
      <c r="D236" s="220">
        <f>SUM(D237:D246)</f>
        <v>243463565.16</v>
      </c>
      <c r="E236" s="220">
        <f>SUM(E237:E246)</f>
        <v>293141582.69999993</v>
      </c>
      <c r="F236" s="220">
        <f t="shared" si="6"/>
        <v>49678017.539999932</v>
      </c>
      <c r="G236" s="221">
        <f t="shared" si="7"/>
        <v>0.20404703064030302</v>
      </c>
    </row>
    <row r="237" spans="2:7" x14ac:dyDescent="0.3">
      <c r="B237" s="222" t="s">
        <v>352</v>
      </c>
      <c r="C237" s="223">
        <v>769138355</v>
      </c>
      <c r="D237" s="223">
        <v>12632083.599999998</v>
      </c>
      <c r="E237" s="223">
        <v>44381058.019999996</v>
      </c>
      <c r="F237" s="223">
        <f t="shared" si="6"/>
        <v>31748974.419999998</v>
      </c>
      <c r="G237" s="224">
        <f t="shared" si="7"/>
        <v>2.5133600619932568</v>
      </c>
    </row>
    <row r="238" spans="2:7" x14ac:dyDescent="0.3">
      <c r="B238" s="222" t="s">
        <v>353</v>
      </c>
      <c r="C238" s="223">
        <v>0</v>
      </c>
      <c r="D238" s="223">
        <v>4154269.91</v>
      </c>
      <c r="E238" s="223">
        <v>3239845.85</v>
      </c>
      <c r="F238" s="223">
        <f t="shared" si="6"/>
        <v>-914424.06</v>
      </c>
      <c r="G238" s="224">
        <f t="shared" si="7"/>
        <v>-0.22011667027191309</v>
      </c>
    </row>
    <row r="239" spans="2:7" x14ac:dyDescent="0.3">
      <c r="B239" s="222" t="s">
        <v>345</v>
      </c>
      <c r="C239" s="223">
        <v>27000000</v>
      </c>
      <c r="D239" s="223">
        <v>616210.32000000007</v>
      </c>
      <c r="E239" s="223">
        <v>0</v>
      </c>
      <c r="F239" s="223">
        <f t="shared" si="6"/>
        <v>-616210.32000000007</v>
      </c>
      <c r="G239" s="224">
        <f t="shared" si="7"/>
        <v>-1</v>
      </c>
    </row>
    <row r="240" spans="2:7" x14ac:dyDescent="0.3">
      <c r="B240" s="222" t="s">
        <v>346</v>
      </c>
      <c r="C240" s="223">
        <v>976574945</v>
      </c>
      <c r="D240" s="223">
        <v>0</v>
      </c>
      <c r="E240" s="223">
        <v>27670453.010000002</v>
      </c>
      <c r="F240" s="223">
        <f t="shared" si="6"/>
        <v>27670453.010000002</v>
      </c>
      <c r="G240" s="224" t="str">
        <f t="shared" si="7"/>
        <v>0.0%</v>
      </c>
    </row>
    <row r="241" spans="2:7" x14ac:dyDescent="0.3">
      <c r="B241" s="222" t="s">
        <v>348</v>
      </c>
      <c r="C241" s="223">
        <v>386213210</v>
      </c>
      <c r="D241" s="223">
        <v>223143251.34999999</v>
      </c>
      <c r="E241" s="223">
        <v>6258977.0499999998</v>
      </c>
      <c r="F241" s="223">
        <f t="shared" si="6"/>
        <v>-216884274.29999998</v>
      </c>
      <c r="G241" s="224">
        <f t="shared" si="7"/>
        <v>-0.97195085662625391</v>
      </c>
    </row>
    <row r="242" spans="2:7" x14ac:dyDescent="0.3">
      <c r="B242" s="222" t="s">
        <v>354</v>
      </c>
      <c r="C242" s="223">
        <v>893079168</v>
      </c>
      <c r="D242" s="223">
        <v>0</v>
      </c>
      <c r="E242" s="223">
        <v>207556690.31999996</v>
      </c>
      <c r="F242" s="223">
        <f t="shared" si="6"/>
        <v>207556690.31999996</v>
      </c>
      <c r="G242" s="224" t="str">
        <f t="shared" si="7"/>
        <v>0.0%</v>
      </c>
    </row>
    <row r="243" spans="2:7" x14ac:dyDescent="0.3">
      <c r="B243" s="222" t="s">
        <v>349</v>
      </c>
      <c r="C243" s="223">
        <v>3061608</v>
      </c>
      <c r="D243" s="223">
        <v>0</v>
      </c>
      <c r="E243" s="223">
        <v>0</v>
      </c>
      <c r="F243" s="223">
        <f t="shared" si="6"/>
        <v>0</v>
      </c>
      <c r="G243" s="224" t="str">
        <f t="shared" si="7"/>
        <v>0.0%</v>
      </c>
    </row>
    <row r="244" spans="2:7" x14ac:dyDescent="0.3">
      <c r="B244" s="222" t="s">
        <v>350</v>
      </c>
      <c r="C244" s="223">
        <v>613099584</v>
      </c>
      <c r="D244" s="223">
        <v>2917749.98</v>
      </c>
      <c r="E244" s="223">
        <v>4034558.45</v>
      </c>
      <c r="F244" s="223">
        <f t="shared" si="6"/>
        <v>1116808.4700000002</v>
      </c>
      <c r="G244" s="224">
        <f t="shared" si="7"/>
        <v>0.38276359443244695</v>
      </c>
    </row>
    <row r="245" spans="2:7" x14ac:dyDescent="0.3">
      <c r="B245" s="222" t="s">
        <v>356</v>
      </c>
      <c r="C245" s="223">
        <v>32794419</v>
      </c>
      <c r="D245" s="223">
        <v>0</v>
      </c>
      <c r="E245" s="223">
        <v>0</v>
      </c>
      <c r="F245" s="223">
        <f t="shared" si="6"/>
        <v>0</v>
      </c>
      <c r="G245" s="224" t="str">
        <f t="shared" si="7"/>
        <v>0.0%</v>
      </c>
    </row>
    <row r="246" spans="2:7" x14ac:dyDescent="0.3">
      <c r="B246" s="222" t="s">
        <v>403</v>
      </c>
      <c r="C246" s="223">
        <v>4179958</v>
      </c>
      <c r="D246" s="223">
        <v>0</v>
      </c>
      <c r="E246" s="223">
        <v>0</v>
      </c>
      <c r="F246" s="223">
        <f t="shared" si="6"/>
        <v>0</v>
      </c>
      <c r="G246" s="224" t="str">
        <f t="shared" si="7"/>
        <v>0.0%</v>
      </c>
    </row>
    <row r="247" spans="2:7" ht="15" thickBot="1" x14ac:dyDescent="0.35">
      <c r="B247" s="225" t="s">
        <v>334</v>
      </c>
      <c r="C247" s="226">
        <v>63260601275</v>
      </c>
      <c r="D247" s="226">
        <f>+D7+D35+D52+D80+D106+D131+D160+D174+D194+D210+D235</f>
        <v>4948043557.8699999</v>
      </c>
      <c r="E247" s="226">
        <f>+E7+E35+E52+E80+E106+E131+E160+E174+E194+E210+E235</f>
        <v>5878898741.21</v>
      </c>
      <c r="F247" s="226">
        <f t="shared" si="6"/>
        <v>930855183.34000015</v>
      </c>
      <c r="G247" s="227">
        <f t="shared" si="7"/>
        <v>0.1881259072304344</v>
      </c>
    </row>
    <row r="249" spans="2:7" x14ac:dyDescent="0.3">
      <c r="B249" s="144" t="s">
        <v>148</v>
      </c>
    </row>
    <row r="250" spans="2:7" x14ac:dyDescent="0.3">
      <c r="B250" s="90" t="s">
        <v>97</v>
      </c>
    </row>
    <row r="251" spans="2:7" x14ac:dyDescent="0.3">
      <c r="B251" s="144" t="s">
        <v>95</v>
      </c>
    </row>
  </sheetData>
  <mergeCells count="6">
    <mergeCell ref="B2:G2"/>
    <mergeCell ref="B3:G3"/>
    <mergeCell ref="B4:B5"/>
    <mergeCell ref="C4:C6"/>
    <mergeCell ref="D4:E5"/>
    <mergeCell ref="F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E0CF-A5E6-4491-9ED0-7CD35DB771A3}">
  <dimension ref="B3:J622"/>
  <sheetViews>
    <sheetView showGridLines="0" zoomScale="110" zoomScaleNormal="110" workbookViewId="0">
      <selection activeCell="N29" sqref="N29"/>
    </sheetView>
  </sheetViews>
  <sheetFormatPr baseColWidth="10" defaultColWidth="9.109375" defaultRowHeight="14.4" x14ac:dyDescent="0.3"/>
  <cols>
    <col min="1" max="1" width="9.109375" style="229"/>
    <col min="2" max="2" width="137.33203125" style="229" bestFit="1" customWidth="1"/>
    <col min="3" max="3" width="20" style="229" customWidth="1"/>
    <col min="4" max="4" width="17.33203125" style="229" bestFit="1" customWidth="1"/>
    <col min="5" max="5" width="15.5546875" style="229" bestFit="1" customWidth="1"/>
    <col min="6" max="6" width="13.109375" style="229" bestFit="1" customWidth="1"/>
    <col min="7" max="7" width="9.109375" style="229"/>
    <col min="8" max="8" width="19.88671875" style="229" bestFit="1" customWidth="1"/>
    <col min="9" max="9" width="18" style="229" bestFit="1" customWidth="1"/>
    <col min="10" max="10" width="17.109375" style="229" bestFit="1" customWidth="1"/>
    <col min="11" max="11" width="17.6640625" style="229" bestFit="1" customWidth="1"/>
    <col min="12" max="16384" width="9.109375" style="229"/>
  </cols>
  <sheetData>
    <row r="3" spans="2:8" ht="15.6" x14ac:dyDescent="0.3">
      <c r="B3" s="367" t="s">
        <v>404</v>
      </c>
      <c r="C3" s="367"/>
      <c r="D3" s="367"/>
      <c r="E3" s="367"/>
      <c r="F3" s="228"/>
    </row>
    <row r="4" spans="2:8" ht="16.2" thickBot="1" x14ac:dyDescent="0.35">
      <c r="B4" s="368" t="s">
        <v>151</v>
      </c>
      <c r="C4" s="368"/>
      <c r="D4" s="368"/>
      <c r="E4" s="368"/>
      <c r="F4" s="230"/>
    </row>
    <row r="5" spans="2:8" ht="15" customHeight="1" x14ac:dyDescent="0.3">
      <c r="B5" s="369" t="s">
        <v>4</v>
      </c>
      <c r="C5" s="371" t="s">
        <v>8</v>
      </c>
      <c r="D5" s="371" t="s">
        <v>405</v>
      </c>
      <c r="E5" s="371" t="s">
        <v>338</v>
      </c>
      <c r="F5" s="366" t="s">
        <v>406</v>
      </c>
    </row>
    <row r="6" spans="2:8" ht="15" customHeight="1" x14ac:dyDescent="0.3">
      <c r="B6" s="370"/>
      <c r="C6" s="372"/>
      <c r="D6" s="373"/>
      <c r="E6" s="375"/>
      <c r="F6" s="366"/>
    </row>
    <row r="7" spans="2:8" ht="15" thickBot="1" x14ac:dyDescent="0.35">
      <c r="B7" s="231" t="s">
        <v>407</v>
      </c>
      <c r="C7" s="232" t="s">
        <v>408</v>
      </c>
      <c r="D7" s="374"/>
      <c r="E7" s="376"/>
      <c r="F7" s="366"/>
    </row>
    <row r="8" spans="2:8" x14ac:dyDescent="0.3">
      <c r="B8" s="233" t="s">
        <v>409</v>
      </c>
      <c r="C8" s="234">
        <v>2635779124</v>
      </c>
      <c r="D8" s="234">
        <f>+D9</f>
        <v>219648248.99999964</v>
      </c>
      <c r="E8" s="234">
        <f t="shared" ref="E8:F9" si="0">+E9</f>
        <v>219648248.99999964</v>
      </c>
      <c r="F8" s="234">
        <f t="shared" si="0"/>
        <v>219648248.99999964</v>
      </c>
    </row>
    <row r="9" spans="2:8" x14ac:dyDescent="0.3">
      <c r="B9" s="235" t="s">
        <v>410</v>
      </c>
      <c r="C9" s="236">
        <v>2635779124</v>
      </c>
      <c r="D9" s="236">
        <f>+D10</f>
        <v>219648248.99999964</v>
      </c>
      <c r="E9" s="236">
        <f t="shared" si="0"/>
        <v>219648248.99999964</v>
      </c>
      <c r="F9" s="236">
        <f t="shared" si="0"/>
        <v>219648248.99999964</v>
      </c>
    </row>
    <row r="10" spans="2:8" x14ac:dyDescent="0.3">
      <c r="B10" s="237" t="s">
        <v>411</v>
      </c>
      <c r="C10" s="238">
        <v>2635779124</v>
      </c>
      <c r="D10" s="238">
        <f>+D11+D12</f>
        <v>219648248.99999964</v>
      </c>
      <c r="E10" s="238">
        <f t="shared" ref="E10:F10" si="1">+E11+E12</f>
        <v>219648248.99999964</v>
      </c>
      <c r="F10" s="238">
        <f t="shared" si="1"/>
        <v>219648248.99999964</v>
      </c>
    </row>
    <row r="11" spans="2:8" x14ac:dyDescent="0.3">
      <c r="B11" s="239" t="s">
        <v>412</v>
      </c>
      <c r="C11" s="238">
        <v>2287579124</v>
      </c>
      <c r="D11" s="238">
        <v>190631582.33999965</v>
      </c>
      <c r="E11" s="238">
        <v>190631582.33999965</v>
      </c>
      <c r="F11" s="238">
        <v>190631582.33999965</v>
      </c>
      <c r="H11" s="239"/>
    </row>
    <row r="12" spans="2:8" x14ac:dyDescent="0.3">
      <c r="B12" s="239" t="s">
        <v>413</v>
      </c>
      <c r="C12" s="238">
        <v>348200000</v>
      </c>
      <c r="D12" s="238">
        <v>29016666.66</v>
      </c>
      <c r="E12" s="238">
        <v>29016666.66</v>
      </c>
      <c r="F12" s="238">
        <v>29016666.66</v>
      </c>
      <c r="H12" s="239"/>
    </row>
    <row r="13" spans="2:8" x14ac:dyDescent="0.3">
      <c r="B13" s="233" t="s">
        <v>414</v>
      </c>
      <c r="C13" s="234">
        <v>5182940712</v>
      </c>
      <c r="D13" s="234">
        <f>+D14</f>
        <v>431911713.75999993</v>
      </c>
      <c r="E13" s="234">
        <f t="shared" ref="E13:F14" si="2">+E14</f>
        <v>431911713.75999993</v>
      </c>
      <c r="F13" s="234">
        <f t="shared" si="2"/>
        <v>431911713.75999993</v>
      </c>
    </row>
    <row r="14" spans="2:8" x14ac:dyDescent="0.3">
      <c r="B14" s="235" t="s">
        <v>415</v>
      </c>
      <c r="C14" s="236">
        <v>5182940712</v>
      </c>
      <c r="D14" s="236">
        <f>+D15</f>
        <v>431911713.75999993</v>
      </c>
      <c r="E14" s="236">
        <f t="shared" si="2"/>
        <v>431911713.75999993</v>
      </c>
      <c r="F14" s="236">
        <f t="shared" si="2"/>
        <v>431911713.75999993</v>
      </c>
    </row>
    <row r="15" spans="2:8" ht="16.2" customHeight="1" x14ac:dyDescent="0.3">
      <c r="B15" s="237" t="s">
        <v>416</v>
      </c>
      <c r="C15" s="238">
        <v>5182940712</v>
      </c>
      <c r="D15" s="238">
        <f>+D16+D17</f>
        <v>431911713.75999993</v>
      </c>
      <c r="E15" s="238">
        <f t="shared" ref="E15:F15" si="3">+E16+E17</f>
        <v>431911713.75999993</v>
      </c>
      <c r="F15" s="238">
        <f t="shared" si="3"/>
        <v>431911713.75999993</v>
      </c>
    </row>
    <row r="16" spans="2:8" x14ac:dyDescent="0.3">
      <c r="B16" s="239" t="s">
        <v>412</v>
      </c>
      <c r="C16" s="238">
        <v>4519426898</v>
      </c>
      <c r="D16" s="238">
        <v>374224195.92999995</v>
      </c>
      <c r="E16" s="238">
        <v>374224195.92999995</v>
      </c>
      <c r="F16" s="238">
        <v>374224195.92999995</v>
      </c>
    </row>
    <row r="17" spans="2:10" x14ac:dyDescent="0.3">
      <c r="B17" s="239" t="s">
        <v>413</v>
      </c>
      <c r="C17" s="238">
        <v>663513814</v>
      </c>
      <c r="D17" s="238">
        <v>57687517.829999998</v>
      </c>
      <c r="E17" s="238">
        <v>57687517.829999998</v>
      </c>
      <c r="F17" s="238">
        <v>57687517.829999998</v>
      </c>
    </row>
    <row r="18" spans="2:10" x14ac:dyDescent="0.3">
      <c r="B18" s="233" t="s">
        <v>417</v>
      </c>
      <c r="C18" s="234">
        <v>119333454295</v>
      </c>
      <c r="D18" s="234">
        <f>+D19+D54+D88+D94</f>
        <v>15882678374.450003</v>
      </c>
      <c r="E18" s="234">
        <f t="shared" ref="E18:F18" si="4">+E19+E54+E88+E94</f>
        <v>14744334024.119999</v>
      </c>
      <c r="F18" s="234">
        <f t="shared" si="4"/>
        <v>9326575395.1300011</v>
      </c>
    </row>
    <row r="19" spans="2:10" x14ac:dyDescent="0.3">
      <c r="B19" s="235" t="s">
        <v>418</v>
      </c>
      <c r="C19" s="236">
        <v>17407080325</v>
      </c>
      <c r="D19" s="236">
        <f>+D20+D30+D34+D38+D40+D42+D44+D46+D48+D50+D52+D26</f>
        <v>1279465720.8299999</v>
      </c>
      <c r="E19" s="236">
        <f t="shared" ref="E19:F19" si="5">+E20+E30+E34+E38+E40+E42+E44+E46+E48+E50+E52+E26</f>
        <v>2199252260.4200001</v>
      </c>
      <c r="F19" s="236">
        <f t="shared" si="5"/>
        <v>2061903488.03</v>
      </c>
    </row>
    <row r="20" spans="2:10" x14ac:dyDescent="0.3">
      <c r="B20" s="237" t="s">
        <v>419</v>
      </c>
      <c r="C20" s="238">
        <v>1550417962</v>
      </c>
      <c r="D20" s="238">
        <f>+D21+D23+D24+D25+D22</f>
        <v>229966288.00000003</v>
      </c>
      <c r="E20" s="238">
        <f t="shared" ref="E20:F20" si="6">+E21+E23+E24+E25</f>
        <v>254373693.92999998</v>
      </c>
      <c r="F20" s="238">
        <f t="shared" si="6"/>
        <v>648674384.38</v>
      </c>
    </row>
    <row r="21" spans="2:10" x14ac:dyDescent="0.3">
      <c r="B21" s="239" t="s">
        <v>420</v>
      </c>
      <c r="C21" s="238">
        <v>1189628000</v>
      </c>
      <c r="D21" s="238">
        <v>132379857.29000002</v>
      </c>
      <c r="E21" s="238">
        <v>156787263.22</v>
      </c>
      <c r="F21" s="238">
        <v>157228113.43000001</v>
      </c>
    </row>
    <row r="22" spans="2:10" x14ac:dyDescent="0.3">
      <c r="B22" s="239" t="s">
        <v>421</v>
      </c>
      <c r="C22" s="238">
        <v>0</v>
      </c>
      <c r="D22" s="238">
        <v>0</v>
      </c>
      <c r="E22" s="238">
        <v>0</v>
      </c>
      <c r="F22" s="238">
        <v>50000000</v>
      </c>
    </row>
    <row r="23" spans="2:10" x14ac:dyDescent="0.3">
      <c r="B23" s="239" t="s">
        <v>422</v>
      </c>
      <c r="C23" s="238">
        <v>0</v>
      </c>
      <c r="D23" s="238">
        <v>73008550.739999995</v>
      </c>
      <c r="E23" s="238">
        <v>73008550.739999995</v>
      </c>
      <c r="F23" s="238">
        <v>462250405.56</v>
      </c>
    </row>
    <row r="24" spans="2:10" x14ac:dyDescent="0.3">
      <c r="B24" s="239" t="s">
        <v>413</v>
      </c>
      <c r="C24" s="238">
        <v>170622851</v>
      </c>
      <c r="D24" s="238">
        <v>8064928.9300000006</v>
      </c>
      <c r="E24" s="238">
        <v>8064928.9300000006</v>
      </c>
      <c r="F24" s="238">
        <v>7958408.9300000006</v>
      </c>
    </row>
    <row r="25" spans="2:10" x14ac:dyDescent="0.3">
      <c r="B25" s="239" t="s">
        <v>423</v>
      </c>
      <c r="C25" s="238">
        <v>190167111</v>
      </c>
      <c r="D25" s="238">
        <v>16512951.039999999</v>
      </c>
      <c r="E25" s="238">
        <v>16512951.039999999</v>
      </c>
      <c r="F25" s="238">
        <v>21237456.460000001</v>
      </c>
      <c r="I25" s="240"/>
      <c r="J25" s="240"/>
    </row>
    <row r="26" spans="2:10" x14ac:dyDescent="0.3">
      <c r="B26" s="237" t="s">
        <v>424</v>
      </c>
      <c r="C26" s="238">
        <v>10789838336</v>
      </c>
      <c r="D26" s="238">
        <f>+D27+D28+D29</f>
        <v>755719311.95000005</v>
      </c>
      <c r="E26" s="238">
        <f t="shared" ref="E26:F26" si="7">+E27+E28+E29</f>
        <v>847387902.23000002</v>
      </c>
      <c r="F26" s="238">
        <f t="shared" si="7"/>
        <v>730504986.80999994</v>
      </c>
      <c r="I26" s="240"/>
      <c r="J26" s="240"/>
    </row>
    <row r="27" spans="2:10" x14ac:dyDescent="0.3">
      <c r="B27" s="239" t="s">
        <v>420</v>
      </c>
      <c r="C27" s="238">
        <v>1125369830</v>
      </c>
      <c r="D27" s="238">
        <v>98434490.810000002</v>
      </c>
      <c r="E27" s="238">
        <v>190103081.09</v>
      </c>
      <c r="F27" s="238">
        <v>264894549.54999998</v>
      </c>
      <c r="I27" s="240"/>
      <c r="J27" s="240"/>
    </row>
    <row r="28" spans="2:10" x14ac:dyDescent="0.3">
      <c r="B28" s="239" t="s">
        <v>422</v>
      </c>
      <c r="C28" s="238">
        <v>5242781293</v>
      </c>
      <c r="D28" s="238">
        <v>314612721.52999997</v>
      </c>
      <c r="E28" s="238">
        <v>314612721.52999997</v>
      </c>
      <c r="F28" s="238">
        <v>120611527.34</v>
      </c>
      <c r="I28" s="240"/>
      <c r="J28" s="240"/>
    </row>
    <row r="29" spans="2:10" x14ac:dyDescent="0.3">
      <c r="B29" s="239" t="s">
        <v>413</v>
      </c>
      <c r="C29" s="238">
        <v>4421687213</v>
      </c>
      <c r="D29" s="238">
        <v>342672099.61000001</v>
      </c>
      <c r="E29" s="238">
        <v>342672099.61000001</v>
      </c>
      <c r="F29" s="238">
        <v>344998909.91999996</v>
      </c>
      <c r="I29" s="240"/>
      <c r="J29" s="240"/>
    </row>
    <row r="30" spans="2:10" x14ac:dyDescent="0.3">
      <c r="B30" s="237" t="s">
        <v>425</v>
      </c>
      <c r="C30" s="238">
        <v>75282896</v>
      </c>
      <c r="D30" s="238">
        <f>+D31</f>
        <v>62197.45</v>
      </c>
      <c r="E30" s="238">
        <f t="shared" ref="E30:F30" si="8">+E31</f>
        <v>5166436.6400000006</v>
      </c>
      <c r="F30" s="238">
        <f t="shared" si="8"/>
        <v>5059179.2600000007</v>
      </c>
      <c r="I30" s="241"/>
      <c r="J30" s="241"/>
    </row>
    <row r="31" spans="2:10" x14ac:dyDescent="0.3">
      <c r="B31" s="239" t="s">
        <v>420</v>
      </c>
      <c r="C31" s="238">
        <v>75282896</v>
      </c>
      <c r="D31" s="238">
        <v>62197.45</v>
      </c>
      <c r="E31" s="238">
        <v>5166436.6400000006</v>
      </c>
      <c r="F31" s="238">
        <v>5059179.2600000007</v>
      </c>
      <c r="I31" s="241"/>
      <c r="J31" s="241"/>
    </row>
    <row r="32" spans="2:10" x14ac:dyDescent="0.3">
      <c r="B32" s="237" t="s">
        <v>426</v>
      </c>
      <c r="C32" s="238">
        <v>2082114319</v>
      </c>
      <c r="D32" s="238">
        <v>0</v>
      </c>
      <c r="E32" s="238">
        <v>0</v>
      </c>
      <c r="F32" s="238">
        <v>0</v>
      </c>
      <c r="I32" s="241"/>
      <c r="J32" s="241"/>
    </row>
    <row r="33" spans="2:10" x14ac:dyDescent="0.3">
      <c r="B33" s="239" t="s">
        <v>427</v>
      </c>
      <c r="C33" s="238">
        <v>2082114319</v>
      </c>
      <c r="D33" s="238">
        <v>0</v>
      </c>
      <c r="E33" s="238">
        <v>0</v>
      </c>
      <c r="F33" s="238">
        <v>0</v>
      </c>
      <c r="I33" s="241"/>
      <c r="J33" s="241"/>
    </row>
    <row r="34" spans="2:10" x14ac:dyDescent="0.3">
      <c r="B34" s="237" t="s">
        <v>428</v>
      </c>
      <c r="C34" s="238">
        <v>0</v>
      </c>
      <c r="D34" s="238">
        <f>+D35</f>
        <v>188624622.95999998</v>
      </c>
      <c r="E34" s="238">
        <f t="shared" ref="E34:F34" si="9">+E35</f>
        <v>232405478.44999999</v>
      </c>
      <c r="F34" s="238">
        <f t="shared" si="9"/>
        <v>275338434.58999997</v>
      </c>
      <c r="I34" s="241"/>
      <c r="J34" s="241"/>
    </row>
    <row r="35" spans="2:10" x14ac:dyDescent="0.3">
      <c r="B35" s="239" t="s">
        <v>427</v>
      </c>
      <c r="C35" s="238">
        <v>0</v>
      </c>
      <c r="D35" s="238">
        <v>188624622.95999998</v>
      </c>
      <c r="E35" s="238">
        <v>232405478.44999999</v>
      </c>
      <c r="F35" s="238">
        <v>275338434.58999997</v>
      </c>
    </row>
    <row r="36" spans="2:10" x14ac:dyDescent="0.3">
      <c r="B36" s="237" t="s">
        <v>429</v>
      </c>
      <c r="C36" s="238">
        <v>118280481</v>
      </c>
      <c r="D36" s="238">
        <v>0</v>
      </c>
      <c r="E36" s="238">
        <v>0</v>
      </c>
      <c r="F36" s="238">
        <v>0</v>
      </c>
    </row>
    <row r="37" spans="2:10" x14ac:dyDescent="0.3">
      <c r="B37" s="239" t="s">
        <v>430</v>
      </c>
      <c r="C37" s="238">
        <v>118280481</v>
      </c>
      <c r="D37" s="238">
        <v>0</v>
      </c>
      <c r="E37" s="238">
        <v>0</v>
      </c>
      <c r="F37" s="238">
        <v>0</v>
      </c>
    </row>
    <row r="38" spans="2:10" x14ac:dyDescent="0.3">
      <c r="B38" s="237" t="s">
        <v>431</v>
      </c>
      <c r="C38" s="238">
        <v>0</v>
      </c>
      <c r="D38" s="238">
        <f>+D39</f>
        <v>7601109.9399999985</v>
      </c>
      <c r="E38" s="238">
        <f t="shared" ref="E38:F38" si="10">+E39</f>
        <v>12631501.150000002</v>
      </c>
      <c r="F38" s="238">
        <f t="shared" si="10"/>
        <v>12932992.220000001</v>
      </c>
    </row>
    <row r="39" spans="2:10" x14ac:dyDescent="0.3">
      <c r="B39" s="239" t="s">
        <v>430</v>
      </c>
      <c r="C39" s="238">
        <v>0</v>
      </c>
      <c r="D39" s="238">
        <v>7601109.9399999985</v>
      </c>
      <c r="E39" s="238">
        <v>12631501.150000002</v>
      </c>
      <c r="F39" s="238">
        <v>12932992.220000001</v>
      </c>
      <c r="G39" s="238"/>
    </row>
    <row r="40" spans="2:10" x14ac:dyDescent="0.3">
      <c r="B40" s="237" t="s">
        <v>432</v>
      </c>
      <c r="C40" s="238">
        <v>191644532</v>
      </c>
      <c r="D40" s="238">
        <f>+D41</f>
        <v>22343648.849999998</v>
      </c>
      <c r="E40" s="238">
        <f t="shared" ref="E40:F40" si="11">+E41</f>
        <v>13606193.85</v>
      </c>
      <c r="F40" s="238">
        <f t="shared" si="11"/>
        <v>13526703.16</v>
      </c>
      <c r="G40" s="238"/>
    </row>
    <row r="41" spans="2:10" x14ac:dyDescent="0.3">
      <c r="B41" s="239" t="s">
        <v>433</v>
      </c>
      <c r="C41" s="238">
        <v>191644532</v>
      </c>
      <c r="D41" s="238">
        <v>22343648.849999998</v>
      </c>
      <c r="E41" s="238">
        <v>13606193.85</v>
      </c>
      <c r="F41" s="238">
        <v>13526703.16</v>
      </c>
      <c r="G41" s="238"/>
    </row>
    <row r="42" spans="2:10" x14ac:dyDescent="0.3">
      <c r="B42" s="237" t="s">
        <v>434</v>
      </c>
      <c r="C42" s="238">
        <v>94739958</v>
      </c>
      <c r="D42" s="238">
        <f>+D43</f>
        <v>4630835.6800000006</v>
      </c>
      <c r="E42" s="238">
        <f t="shared" ref="E42:F42" si="12">+E43</f>
        <v>9613809.3999999985</v>
      </c>
      <c r="F42" s="238">
        <f t="shared" si="12"/>
        <v>6755143.4499999974</v>
      </c>
      <c r="G42" s="238"/>
    </row>
    <row r="43" spans="2:10" x14ac:dyDescent="0.3">
      <c r="B43" s="239" t="s">
        <v>433</v>
      </c>
      <c r="C43" s="238">
        <v>94739958</v>
      </c>
      <c r="D43" s="238">
        <v>4630835.6800000006</v>
      </c>
      <c r="E43" s="238">
        <v>9613809.3999999985</v>
      </c>
      <c r="F43" s="238">
        <v>6755143.4499999974</v>
      </c>
      <c r="G43" s="238"/>
    </row>
    <row r="44" spans="2:10" x14ac:dyDescent="0.3">
      <c r="B44" s="237" t="s">
        <v>435</v>
      </c>
      <c r="C44" s="238">
        <v>74106748</v>
      </c>
      <c r="D44" s="238">
        <f>+D45</f>
        <v>4876939.7699999996</v>
      </c>
      <c r="E44" s="238">
        <f t="shared" ref="E44:F44" si="13">+E45</f>
        <v>5061456.74</v>
      </c>
      <c r="F44" s="238">
        <f t="shared" si="13"/>
        <v>5163822.9200000018</v>
      </c>
      <c r="G44" s="238"/>
    </row>
    <row r="45" spans="2:10" x14ac:dyDescent="0.3">
      <c r="B45" s="239" t="s">
        <v>436</v>
      </c>
      <c r="C45" s="238">
        <v>74106748</v>
      </c>
      <c r="D45" s="238">
        <v>4876939.7699999996</v>
      </c>
      <c r="E45" s="238">
        <v>5061456.74</v>
      </c>
      <c r="F45" s="238">
        <v>5163822.9200000018</v>
      </c>
      <c r="G45" s="238"/>
    </row>
    <row r="46" spans="2:10" x14ac:dyDescent="0.3">
      <c r="B46" s="237" t="s">
        <v>437</v>
      </c>
      <c r="C46" s="238">
        <v>91677073</v>
      </c>
      <c r="D46" s="238">
        <f>+D47</f>
        <v>5274401.8400000008</v>
      </c>
      <c r="E46" s="238">
        <f t="shared" ref="E46:F46" si="14">+E47</f>
        <v>7700630.3899999997</v>
      </c>
      <c r="F46" s="238">
        <f t="shared" si="14"/>
        <v>7215499.0099999988</v>
      </c>
      <c r="G46" s="238"/>
    </row>
    <row r="47" spans="2:10" x14ac:dyDescent="0.3">
      <c r="B47" s="239" t="s">
        <v>438</v>
      </c>
      <c r="C47" s="238">
        <v>91677073</v>
      </c>
      <c r="D47" s="238">
        <v>5274401.8400000008</v>
      </c>
      <c r="E47" s="238">
        <v>7700630.3899999997</v>
      </c>
      <c r="F47" s="238">
        <v>7215499.0099999988</v>
      </c>
      <c r="G47" s="238"/>
    </row>
    <row r="48" spans="2:10" x14ac:dyDescent="0.3">
      <c r="B48" s="237" t="s">
        <v>439</v>
      </c>
      <c r="C48" s="238">
        <v>279967895</v>
      </c>
      <c r="D48" s="238">
        <f>+D49</f>
        <v>5201486.6899999995</v>
      </c>
      <c r="E48" s="238">
        <f t="shared" ref="E48:F48" si="15">+E49</f>
        <v>14422793.110000005</v>
      </c>
      <c r="F48" s="238">
        <f t="shared" si="15"/>
        <v>15214279.250000002</v>
      </c>
      <c r="G48" s="238"/>
    </row>
    <row r="49" spans="2:6" x14ac:dyDescent="0.3">
      <c r="B49" s="239" t="s">
        <v>420</v>
      </c>
      <c r="C49" s="238">
        <v>279967895</v>
      </c>
      <c r="D49" s="238">
        <v>5201486.6899999995</v>
      </c>
      <c r="E49" s="238">
        <v>14422793.110000005</v>
      </c>
      <c r="F49" s="238">
        <v>15214279.250000002</v>
      </c>
    </row>
    <row r="50" spans="2:6" x14ac:dyDescent="0.3">
      <c r="B50" s="237" t="s">
        <v>440</v>
      </c>
      <c r="C50" s="238">
        <v>347321281</v>
      </c>
      <c r="D50" s="238">
        <f>+D51</f>
        <v>34343134.32</v>
      </c>
      <c r="E50" s="238">
        <f t="shared" ref="E50:F50" si="16">+E51</f>
        <v>38927742.660000004</v>
      </c>
      <c r="F50" s="238">
        <f t="shared" si="16"/>
        <v>19392947.32</v>
      </c>
    </row>
    <row r="51" spans="2:6" x14ac:dyDescent="0.3">
      <c r="B51" s="239" t="s">
        <v>441</v>
      </c>
      <c r="C51" s="238">
        <v>347321281</v>
      </c>
      <c r="D51" s="238">
        <v>34343134.32</v>
      </c>
      <c r="E51" s="238">
        <v>38927742.660000004</v>
      </c>
      <c r="F51" s="238">
        <v>19392947.32</v>
      </c>
    </row>
    <row r="52" spans="2:6" x14ac:dyDescent="0.3">
      <c r="B52" s="237" t="s">
        <v>442</v>
      </c>
      <c r="C52" s="238">
        <v>1711688844</v>
      </c>
      <c r="D52" s="238">
        <f>+D53</f>
        <v>20821743.379999999</v>
      </c>
      <c r="E52" s="238">
        <f t="shared" ref="E52:F52" si="17">+E53</f>
        <v>757954621.87</v>
      </c>
      <c r="F52" s="238">
        <f t="shared" si="17"/>
        <v>322125115.65999997</v>
      </c>
    </row>
    <row r="53" spans="2:6" x14ac:dyDescent="0.3">
      <c r="B53" s="239" t="s">
        <v>441</v>
      </c>
      <c r="C53" s="238">
        <v>1711688844</v>
      </c>
      <c r="D53" s="238">
        <v>20821743.379999999</v>
      </c>
      <c r="E53" s="238">
        <v>757954621.87</v>
      </c>
      <c r="F53" s="238">
        <v>322125115.65999997</v>
      </c>
    </row>
    <row r="54" spans="2:6" x14ac:dyDescent="0.3">
      <c r="B54" s="235" t="s">
        <v>443</v>
      </c>
      <c r="C54" s="236">
        <v>65239862481</v>
      </c>
      <c r="D54" s="236">
        <f>+D55+D62+D64+D68+D72+D76+D80+D84+D86+D59+D74+D78+D82+D66</f>
        <v>8720199606.1700039</v>
      </c>
      <c r="E54" s="236">
        <f t="shared" ref="E54:F54" si="18">+E55+E62+E64+E68+E72+E76+E80+E84+E86+E59+E74+E78+E82+E66</f>
        <v>6402066027.0599995</v>
      </c>
      <c r="F54" s="236">
        <f t="shared" si="18"/>
        <v>6705842928.9800014</v>
      </c>
    </row>
    <row r="55" spans="2:6" x14ac:dyDescent="0.3">
      <c r="B55" s="237" t="s">
        <v>419</v>
      </c>
      <c r="C55" s="238">
        <v>7654706591</v>
      </c>
      <c r="D55" s="238">
        <f>+D56+D57+D58</f>
        <v>280704569.27999997</v>
      </c>
      <c r="E55" s="238">
        <f t="shared" ref="E55:F55" si="19">+E56+E57+E58</f>
        <v>271748331.72000003</v>
      </c>
      <c r="F55" s="238">
        <f t="shared" si="19"/>
        <v>268259149.44000003</v>
      </c>
    </row>
    <row r="56" spans="2:6" x14ac:dyDescent="0.3">
      <c r="B56" s="239" t="s">
        <v>420</v>
      </c>
      <c r="C56" s="238">
        <v>2197450917</v>
      </c>
      <c r="D56" s="238">
        <v>5885381.3299999991</v>
      </c>
      <c r="E56" s="238">
        <v>9738466.3399999999</v>
      </c>
      <c r="F56" s="238">
        <v>10572003.34</v>
      </c>
    </row>
    <row r="57" spans="2:6" x14ac:dyDescent="0.3">
      <c r="B57" s="239" t="s">
        <v>444</v>
      </c>
      <c r="C57" s="238">
        <v>3581537963</v>
      </c>
      <c r="D57" s="238">
        <v>126751515.14</v>
      </c>
      <c r="E57" s="238">
        <v>113942192.56999999</v>
      </c>
      <c r="F57" s="238">
        <v>109619473.29000002</v>
      </c>
    </row>
    <row r="58" spans="2:6" x14ac:dyDescent="0.3">
      <c r="B58" s="239" t="s">
        <v>423</v>
      </c>
      <c r="C58" s="238">
        <v>1875717711</v>
      </c>
      <c r="D58" s="238">
        <v>148067672.81</v>
      </c>
      <c r="E58" s="238">
        <v>148067672.81</v>
      </c>
      <c r="F58" s="238">
        <v>148067672.81</v>
      </c>
    </row>
    <row r="59" spans="2:6" x14ac:dyDescent="0.3">
      <c r="B59" s="237" t="s">
        <v>424</v>
      </c>
      <c r="C59" s="238">
        <v>0</v>
      </c>
      <c r="D59" s="238">
        <f>+D60+D61</f>
        <v>9728267.7699999996</v>
      </c>
      <c r="E59" s="238">
        <f t="shared" ref="E59:F59" si="20">+E60+E61</f>
        <v>75186607.450000018</v>
      </c>
      <c r="F59" s="238">
        <f t="shared" si="20"/>
        <v>75477595.450000018</v>
      </c>
    </row>
    <row r="60" spans="2:6" x14ac:dyDescent="0.3">
      <c r="B60" s="239" t="s">
        <v>420</v>
      </c>
      <c r="C60" s="238">
        <v>0</v>
      </c>
      <c r="D60" s="238">
        <v>-1835000</v>
      </c>
      <c r="E60" s="238">
        <v>24903620.98</v>
      </c>
      <c r="F60" s="238">
        <v>24903620.98</v>
      </c>
    </row>
    <row r="61" spans="2:6" x14ac:dyDescent="0.3">
      <c r="B61" s="239" t="s">
        <v>444</v>
      </c>
      <c r="C61" s="238">
        <v>0</v>
      </c>
      <c r="D61" s="238">
        <v>11563267.77</v>
      </c>
      <c r="E61" s="238">
        <v>50282986.470000014</v>
      </c>
      <c r="F61" s="238">
        <v>50573974.470000014</v>
      </c>
    </row>
    <row r="62" spans="2:6" x14ac:dyDescent="0.3">
      <c r="B62" s="237" t="s">
        <v>445</v>
      </c>
      <c r="C62" s="238">
        <v>3275584509</v>
      </c>
      <c r="D62" s="238">
        <f>+D63</f>
        <v>1833498535.4000001</v>
      </c>
      <c r="E62" s="238">
        <f t="shared" ref="E62:F62" si="21">+E63</f>
        <v>298286336.45999998</v>
      </c>
      <c r="F62" s="238">
        <f t="shared" si="21"/>
        <v>531160435.03999996</v>
      </c>
    </row>
    <row r="63" spans="2:6" x14ac:dyDescent="0.3">
      <c r="B63" s="239" t="s">
        <v>446</v>
      </c>
      <c r="C63" s="238">
        <v>3275584509</v>
      </c>
      <c r="D63" s="238">
        <v>1833498535.4000001</v>
      </c>
      <c r="E63" s="238">
        <v>298286336.45999998</v>
      </c>
      <c r="F63" s="238">
        <v>531160435.03999996</v>
      </c>
    </row>
    <row r="64" spans="2:6" x14ac:dyDescent="0.3">
      <c r="B64" s="237" t="s">
        <v>447</v>
      </c>
      <c r="C64" s="238">
        <v>753935254</v>
      </c>
      <c r="D64" s="238">
        <f>+D65</f>
        <v>703407.8</v>
      </c>
      <c r="E64" s="238">
        <f t="shared" ref="E64:F64" si="22">+E65</f>
        <v>703407.8</v>
      </c>
      <c r="F64" s="238">
        <f t="shared" si="22"/>
        <v>851083.12</v>
      </c>
    </row>
    <row r="65" spans="2:6" x14ac:dyDescent="0.3">
      <c r="B65" s="239" t="s">
        <v>448</v>
      </c>
      <c r="C65" s="238">
        <v>753935254</v>
      </c>
      <c r="D65" s="238">
        <v>703407.8</v>
      </c>
      <c r="E65" s="238">
        <v>703407.8</v>
      </c>
      <c r="F65" s="238">
        <v>851083.12</v>
      </c>
    </row>
    <row r="66" spans="2:6" x14ac:dyDescent="0.3">
      <c r="B66" s="237" t="s">
        <v>449</v>
      </c>
      <c r="C66" s="238">
        <v>0</v>
      </c>
      <c r="D66" s="238">
        <f>+D67</f>
        <v>59547813.290000007</v>
      </c>
      <c r="E66" s="238">
        <f t="shared" ref="E66:F66" si="23">+E67</f>
        <v>33459136.890000001</v>
      </c>
      <c r="F66" s="238">
        <f t="shared" si="23"/>
        <v>31392272.610000003</v>
      </c>
    </row>
    <row r="67" spans="2:6" x14ac:dyDescent="0.3">
      <c r="B67" s="239" t="s">
        <v>448</v>
      </c>
      <c r="C67" s="238">
        <v>0</v>
      </c>
      <c r="D67" s="238">
        <v>59547813.290000007</v>
      </c>
      <c r="E67" s="238">
        <v>33459136.890000001</v>
      </c>
      <c r="F67" s="238">
        <v>31392272.610000003</v>
      </c>
    </row>
    <row r="68" spans="2:6" x14ac:dyDescent="0.3">
      <c r="B68" s="237" t="s">
        <v>450</v>
      </c>
      <c r="C68" s="238">
        <v>46970767771</v>
      </c>
      <c r="D68" s="238">
        <f>+D69+D70+D71</f>
        <v>5228587122.8000011</v>
      </c>
      <c r="E68" s="238">
        <f t="shared" ref="E68:F68" si="24">+E69+E70+E71</f>
        <v>5277117717.999999</v>
      </c>
      <c r="F68" s="238">
        <f t="shared" si="24"/>
        <v>5284321469.6000023</v>
      </c>
    </row>
    <row r="69" spans="2:6" x14ac:dyDescent="0.3">
      <c r="B69" s="239" t="s">
        <v>444</v>
      </c>
      <c r="C69" s="238">
        <v>46911567771</v>
      </c>
      <c r="D69" s="238">
        <v>5222777357.8000011</v>
      </c>
      <c r="E69" s="238">
        <v>5275310147.5099993</v>
      </c>
      <c r="F69" s="238">
        <v>5281933699.5300026</v>
      </c>
    </row>
    <row r="70" spans="2:6" x14ac:dyDescent="0.3">
      <c r="B70" s="239" t="s">
        <v>451</v>
      </c>
      <c r="C70" s="238">
        <v>31800000</v>
      </c>
      <c r="D70" s="238">
        <v>2281825</v>
      </c>
      <c r="E70" s="238">
        <v>1807570.49</v>
      </c>
      <c r="F70" s="238">
        <v>2387770.0699999998</v>
      </c>
    </row>
    <row r="71" spans="2:6" x14ac:dyDescent="0.3">
      <c r="B71" s="239" t="s">
        <v>452</v>
      </c>
      <c r="C71" s="238">
        <v>27400000</v>
      </c>
      <c r="D71" s="238">
        <v>3527940</v>
      </c>
      <c r="E71" s="238">
        <v>0</v>
      </c>
      <c r="F71" s="238">
        <v>0</v>
      </c>
    </row>
    <row r="72" spans="2:6" x14ac:dyDescent="0.3">
      <c r="B72" s="237" t="s">
        <v>453</v>
      </c>
      <c r="C72" s="238">
        <v>451028260</v>
      </c>
      <c r="D72" s="238">
        <f>+D73</f>
        <v>0</v>
      </c>
      <c r="E72" s="238">
        <f t="shared" ref="E72:F72" si="25">+E73</f>
        <v>0</v>
      </c>
      <c r="F72" s="238">
        <f t="shared" si="25"/>
        <v>0</v>
      </c>
    </row>
    <row r="73" spans="2:6" x14ac:dyDescent="0.3">
      <c r="B73" s="239" t="s">
        <v>444</v>
      </c>
      <c r="C73" s="238">
        <v>451028260</v>
      </c>
      <c r="D73" s="238">
        <v>0</v>
      </c>
      <c r="E73" s="238">
        <v>0</v>
      </c>
      <c r="F73" s="238">
        <v>0</v>
      </c>
    </row>
    <row r="74" spans="2:6" x14ac:dyDescent="0.3">
      <c r="B74" s="237" t="s">
        <v>454</v>
      </c>
      <c r="C74" s="238">
        <v>0</v>
      </c>
      <c r="D74" s="238">
        <v>29769636.219999995</v>
      </c>
      <c r="E74" s="238">
        <v>49887329.980000012</v>
      </c>
      <c r="F74" s="238">
        <v>45506211.689999998</v>
      </c>
    </row>
    <row r="75" spans="2:6" x14ac:dyDescent="0.3">
      <c r="B75" s="239" t="s">
        <v>444</v>
      </c>
      <c r="C75" s="238">
        <v>0</v>
      </c>
      <c r="D75" s="238">
        <v>29769636.219999995</v>
      </c>
      <c r="E75" s="238">
        <v>49887329.980000012</v>
      </c>
      <c r="F75" s="238">
        <v>45506211.689999998</v>
      </c>
    </row>
    <row r="76" spans="2:6" x14ac:dyDescent="0.3">
      <c r="B76" s="237" t="s">
        <v>455</v>
      </c>
      <c r="C76" s="238">
        <v>1167387478</v>
      </c>
      <c r="D76" s="238">
        <f>+D77</f>
        <v>25971893.640000004</v>
      </c>
      <c r="E76" s="238">
        <f t="shared" ref="E76:F76" si="26">+E77</f>
        <v>30483293.639999997</v>
      </c>
      <c r="F76" s="238">
        <f t="shared" si="26"/>
        <v>34094527.760000005</v>
      </c>
    </row>
    <row r="77" spans="2:6" x14ac:dyDescent="0.3">
      <c r="B77" s="239" t="s">
        <v>456</v>
      </c>
      <c r="C77" s="238">
        <v>1167387478</v>
      </c>
      <c r="D77" s="238">
        <v>25971893.640000004</v>
      </c>
      <c r="E77" s="238">
        <v>30483293.639999997</v>
      </c>
      <c r="F77" s="238">
        <v>34094527.760000005</v>
      </c>
    </row>
    <row r="78" spans="2:6" x14ac:dyDescent="0.3">
      <c r="B78" s="237" t="s">
        <v>429</v>
      </c>
      <c r="C78" s="238">
        <v>0</v>
      </c>
      <c r="D78" s="238">
        <v>50058058.379999995</v>
      </c>
      <c r="E78" s="238">
        <v>44113248.749999993</v>
      </c>
      <c r="F78" s="238">
        <v>43665546.879999995</v>
      </c>
    </row>
    <row r="79" spans="2:6" x14ac:dyDescent="0.3">
      <c r="B79" s="239" t="s">
        <v>456</v>
      </c>
      <c r="C79" s="238">
        <v>0</v>
      </c>
      <c r="D79" s="238">
        <v>50058058.379999995</v>
      </c>
      <c r="E79" s="238">
        <v>44113248.749999993</v>
      </c>
      <c r="F79" s="238">
        <v>43665546.879999995</v>
      </c>
    </row>
    <row r="80" spans="2:6" x14ac:dyDescent="0.3">
      <c r="B80" s="237" t="s">
        <v>457</v>
      </c>
      <c r="C80" s="238">
        <v>4518983011</v>
      </c>
      <c r="D80" s="238">
        <f>+D81</f>
        <v>4149082.3</v>
      </c>
      <c r="E80" s="238">
        <f t="shared" ref="E80:F80" si="27">+E81</f>
        <v>0</v>
      </c>
      <c r="F80" s="238">
        <f t="shared" si="27"/>
        <v>0</v>
      </c>
    </row>
    <row r="81" spans="2:7" x14ac:dyDescent="0.3">
      <c r="B81" s="239" t="s">
        <v>446</v>
      </c>
      <c r="C81" s="238">
        <v>4518983011</v>
      </c>
      <c r="D81" s="238">
        <v>4149082.3</v>
      </c>
      <c r="E81" s="238">
        <v>0</v>
      </c>
      <c r="F81" s="238">
        <v>0</v>
      </c>
    </row>
    <row r="82" spans="2:7" x14ac:dyDescent="0.3">
      <c r="B82" s="237" t="s">
        <v>434</v>
      </c>
      <c r="C82" s="238">
        <v>4491083011</v>
      </c>
      <c r="D82" s="238">
        <v>1170414612.74</v>
      </c>
      <c r="E82" s="238">
        <v>289521452.39999998</v>
      </c>
      <c r="F82" s="238">
        <v>356835164.87</v>
      </c>
      <c r="G82" s="202"/>
    </row>
    <row r="83" spans="2:7" x14ac:dyDescent="0.3">
      <c r="B83" s="239" t="s">
        <v>446</v>
      </c>
      <c r="C83" s="238">
        <v>4491083011</v>
      </c>
      <c r="D83" s="238">
        <v>1170414612.74</v>
      </c>
      <c r="E83" s="238">
        <v>289521452.39999998</v>
      </c>
      <c r="F83" s="238">
        <v>356835164.87</v>
      </c>
      <c r="G83" s="202"/>
    </row>
    <row r="84" spans="2:7" x14ac:dyDescent="0.3">
      <c r="B84" s="237" t="s">
        <v>458</v>
      </c>
      <c r="C84" s="238">
        <v>230938588</v>
      </c>
      <c r="D84" s="238">
        <f>+D85</f>
        <v>6527756.8799999999</v>
      </c>
      <c r="E84" s="238">
        <f t="shared" ref="E84:F84" si="28">+E85</f>
        <v>16628363.720000001</v>
      </c>
      <c r="F84" s="238">
        <f t="shared" si="28"/>
        <v>19091373.869999997</v>
      </c>
      <c r="G84" s="202"/>
    </row>
    <row r="85" spans="2:7" x14ac:dyDescent="0.3">
      <c r="B85" s="239" t="s">
        <v>448</v>
      </c>
      <c r="C85" s="238">
        <v>230938588</v>
      </c>
      <c r="D85" s="238">
        <v>6527756.8799999999</v>
      </c>
      <c r="E85" s="238">
        <v>16628363.720000001</v>
      </c>
      <c r="F85" s="238">
        <v>19091373.869999997</v>
      </c>
    </row>
    <row r="86" spans="2:7" x14ac:dyDescent="0.3">
      <c r="B86" s="237" t="s">
        <v>459</v>
      </c>
      <c r="C86" s="238">
        <v>216531019</v>
      </c>
      <c r="D86" s="238">
        <f>+D87</f>
        <v>20538849.669999998</v>
      </c>
      <c r="E86" s="238">
        <f t="shared" ref="E86:F86" si="29">+E87</f>
        <v>14930800.249999996</v>
      </c>
      <c r="F86" s="238">
        <f t="shared" si="29"/>
        <v>15188098.649999997</v>
      </c>
    </row>
    <row r="87" spans="2:7" x14ac:dyDescent="0.3">
      <c r="B87" s="239" t="s">
        <v>448</v>
      </c>
      <c r="C87" s="238">
        <v>216531019</v>
      </c>
      <c r="D87" s="202">
        <v>20538849.669999998</v>
      </c>
      <c r="E87" s="202">
        <v>14930800.249999996</v>
      </c>
      <c r="F87" s="202">
        <v>15188098.649999997</v>
      </c>
    </row>
    <row r="88" spans="2:7" x14ac:dyDescent="0.3">
      <c r="B88" s="235" t="s">
        <v>460</v>
      </c>
      <c r="C88" s="236">
        <v>2685288023</v>
      </c>
      <c r="D88" s="236">
        <f>+D89+D92</f>
        <v>20077982.879999999</v>
      </c>
      <c r="E88" s="236">
        <f t="shared" ref="E88:F88" si="30">+E89+E92</f>
        <v>143322846.30000001</v>
      </c>
      <c r="F88" s="236">
        <f t="shared" si="30"/>
        <v>146162755.72</v>
      </c>
    </row>
    <row r="89" spans="2:7" x14ac:dyDescent="0.3">
      <c r="B89" s="237" t="s">
        <v>419</v>
      </c>
      <c r="C89" s="238">
        <v>2685288023</v>
      </c>
      <c r="D89" s="238">
        <f>+D90</f>
        <v>18437918.829999998</v>
      </c>
      <c r="E89" s="238">
        <f t="shared" ref="E89:F89" si="31">+E90</f>
        <v>15871303.190000001</v>
      </c>
      <c r="F89" s="238">
        <f t="shared" si="31"/>
        <v>19315934.309999995</v>
      </c>
    </row>
    <row r="90" spans="2:7" x14ac:dyDescent="0.3">
      <c r="B90" s="239" t="s">
        <v>421</v>
      </c>
      <c r="C90" s="238">
        <v>2669588023</v>
      </c>
      <c r="D90" s="238">
        <v>18437918.829999998</v>
      </c>
      <c r="E90" s="238">
        <v>15871303.190000001</v>
      </c>
      <c r="F90" s="238">
        <v>19315934.309999995</v>
      </c>
    </row>
    <row r="91" spans="2:7" x14ac:dyDescent="0.3">
      <c r="B91" s="239" t="s">
        <v>413</v>
      </c>
      <c r="C91" s="238">
        <v>15700000</v>
      </c>
      <c r="D91" s="238">
        <v>0</v>
      </c>
      <c r="E91" s="238">
        <v>0</v>
      </c>
      <c r="F91" s="238">
        <v>0</v>
      </c>
    </row>
    <row r="92" spans="2:7" x14ac:dyDescent="0.3">
      <c r="B92" s="237" t="s">
        <v>424</v>
      </c>
      <c r="C92" s="238">
        <v>0</v>
      </c>
      <c r="D92" s="238">
        <f>+D93</f>
        <v>1640064.05</v>
      </c>
      <c r="E92" s="238">
        <f t="shared" ref="E92:F92" si="32">+E93</f>
        <v>127451543.11000001</v>
      </c>
      <c r="F92" s="238">
        <f t="shared" si="32"/>
        <v>126846821.41000001</v>
      </c>
    </row>
    <row r="93" spans="2:7" x14ac:dyDescent="0.3">
      <c r="B93" s="239" t="s">
        <v>421</v>
      </c>
      <c r="C93" s="238">
        <v>0</v>
      </c>
      <c r="D93" s="238">
        <v>1640064.05</v>
      </c>
      <c r="E93" s="238">
        <v>127451543.11000001</v>
      </c>
      <c r="F93" s="238">
        <v>126846821.41000001</v>
      </c>
    </row>
    <row r="94" spans="2:7" x14ac:dyDescent="0.3">
      <c r="B94" s="235" t="s">
        <v>461</v>
      </c>
      <c r="C94" s="236">
        <v>34001223466</v>
      </c>
      <c r="D94" s="236">
        <f>+D95+D103+D107+D109+D111+D113+D115+D99+D105</f>
        <v>5862935064.5699997</v>
      </c>
      <c r="E94" s="236">
        <f t="shared" ref="E94:F94" si="33">+E95+E103+E107+E109+E111+E113+E115+E99+E105</f>
        <v>5999692890.3400002</v>
      </c>
      <c r="F94" s="236">
        <f t="shared" si="33"/>
        <v>412666222.40000004</v>
      </c>
    </row>
    <row r="95" spans="2:7" x14ac:dyDescent="0.3">
      <c r="B95" s="237" t="s">
        <v>419</v>
      </c>
      <c r="C95" s="238">
        <v>20420832495</v>
      </c>
      <c r="D95" s="238">
        <f>+D96+D97+D98</f>
        <v>46185561.960000001</v>
      </c>
      <c r="E95" s="238">
        <f t="shared" ref="E95:F95" si="34">+E96+E97+E98</f>
        <v>46536309.969999999</v>
      </c>
      <c r="F95" s="238">
        <f t="shared" si="34"/>
        <v>67096989.519999996</v>
      </c>
      <c r="G95" s="242"/>
    </row>
    <row r="96" spans="2:7" x14ac:dyDescent="0.3">
      <c r="B96" s="239" t="s">
        <v>420</v>
      </c>
      <c r="C96" s="238">
        <v>925479256</v>
      </c>
      <c r="D96" s="238">
        <v>8355723.1600000011</v>
      </c>
      <c r="E96" s="238">
        <v>8706471.1699999999</v>
      </c>
      <c r="F96" s="238">
        <v>5549202</v>
      </c>
    </row>
    <row r="97" spans="2:7" x14ac:dyDescent="0.3">
      <c r="B97" s="239" t="s">
        <v>462</v>
      </c>
      <c r="C97" s="238">
        <v>16000000</v>
      </c>
      <c r="D97" s="238">
        <v>0</v>
      </c>
      <c r="E97" s="238">
        <v>0</v>
      </c>
      <c r="F97" s="238">
        <v>0</v>
      </c>
    </row>
    <row r="98" spans="2:7" x14ac:dyDescent="0.3">
      <c r="B98" s="239" t="s">
        <v>423</v>
      </c>
      <c r="C98" s="238">
        <v>19479353239</v>
      </c>
      <c r="D98" s="238">
        <v>37829838.799999997</v>
      </c>
      <c r="E98" s="238">
        <v>37829838.799999997</v>
      </c>
      <c r="F98" s="238">
        <v>61547787.519999996</v>
      </c>
    </row>
    <row r="99" spans="2:7" x14ac:dyDescent="0.3">
      <c r="B99" s="237" t="s">
        <v>424</v>
      </c>
      <c r="C99" s="238">
        <v>0</v>
      </c>
      <c r="D99" s="238">
        <f>+D100+D101+D102</f>
        <v>5505721857.8800001</v>
      </c>
      <c r="E99" s="238">
        <f t="shared" ref="E99:F99" si="35">+E100+E101+E102</f>
        <v>5535270411.9099998</v>
      </c>
      <c r="F99" s="238">
        <f t="shared" si="35"/>
        <v>26889583.909999996</v>
      </c>
    </row>
    <row r="100" spans="2:7" x14ac:dyDescent="0.3">
      <c r="B100" s="239" t="s">
        <v>420</v>
      </c>
      <c r="C100" s="238">
        <v>0</v>
      </c>
      <c r="D100" s="238">
        <v>5721857.8799999999</v>
      </c>
      <c r="E100" s="238">
        <v>35075466.019999988</v>
      </c>
      <c r="F100" s="238">
        <v>26694638.019999996</v>
      </c>
    </row>
    <row r="101" spans="2:7" x14ac:dyDescent="0.3">
      <c r="B101" s="239" t="s">
        <v>462</v>
      </c>
      <c r="C101" s="238">
        <v>0</v>
      </c>
      <c r="D101" s="238">
        <v>0</v>
      </c>
      <c r="E101" s="238">
        <v>194945.89</v>
      </c>
      <c r="F101" s="238">
        <v>194945.89</v>
      </c>
    </row>
    <row r="102" spans="2:7" x14ac:dyDescent="0.3">
      <c r="B102" s="239" t="s">
        <v>423</v>
      </c>
      <c r="C102" s="238">
        <v>0</v>
      </c>
      <c r="D102" s="238">
        <v>5500000000</v>
      </c>
      <c r="E102" s="238">
        <v>5500000000</v>
      </c>
      <c r="F102" s="238">
        <v>0</v>
      </c>
    </row>
    <row r="103" spans="2:7" x14ac:dyDescent="0.3">
      <c r="B103" s="237" t="s">
        <v>449</v>
      </c>
      <c r="C103" s="238">
        <v>3641214862</v>
      </c>
      <c r="D103" s="238">
        <f>+D104</f>
        <v>84312757.659999996</v>
      </c>
      <c r="E103" s="238">
        <f t="shared" ref="E103:F103" si="36">+E104</f>
        <v>156103986.32999995</v>
      </c>
      <c r="F103" s="238">
        <f t="shared" si="36"/>
        <v>131586082.84</v>
      </c>
    </row>
    <row r="104" spans="2:7" x14ac:dyDescent="0.3">
      <c r="B104" s="239" t="s">
        <v>463</v>
      </c>
      <c r="C104" s="238">
        <v>3641214862</v>
      </c>
      <c r="D104" s="238">
        <v>84312757.659999996</v>
      </c>
      <c r="E104" s="238">
        <v>156103986.32999995</v>
      </c>
      <c r="F104" s="238">
        <v>131586082.84</v>
      </c>
    </row>
    <row r="105" spans="2:7" x14ac:dyDescent="0.3">
      <c r="B105" s="237" t="s">
        <v>425</v>
      </c>
      <c r="C105" s="238">
        <v>0</v>
      </c>
      <c r="D105" s="238">
        <f>+D106</f>
        <v>21147001.789999995</v>
      </c>
      <c r="E105" s="238">
        <f t="shared" ref="E105:F105" si="37">+E106</f>
        <v>19596587.079999994</v>
      </c>
      <c r="F105" s="238">
        <f t="shared" si="37"/>
        <v>20388791.93</v>
      </c>
    </row>
    <row r="106" spans="2:7" x14ac:dyDescent="0.3">
      <c r="B106" s="239" t="s">
        <v>464</v>
      </c>
      <c r="C106" s="238">
        <v>0</v>
      </c>
      <c r="D106" s="238">
        <v>21147001.789999995</v>
      </c>
      <c r="E106" s="238">
        <v>19596587.079999994</v>
      </c>
      <c r="F106" s="238">
        <v>20388791.93</v>
      </c>
    </row>
    <row r="107" spans="2:7" x14ac:dyDescent="0.3">
      <c r="B107" s="237" t="s">
        <v>465</v>
      </c>
      <c r="C107" s="238">
        <v>5008002151</v>
      </c>
      <c r="D107" s="238">
        <f>+D108</f>
        <v>76253719.129999995</v>
      </c>
      <c r="E107" s="238">
        <f t="shared" ref="E107:F107" si="38">+E108</f>
        <v>76253719.129999995</v>
      </c>
      <c r="F107" s="238">
        <f t="shared" si="38"/>
        <v>4583816.3600000003</v>
      </c>
    </row>
    <row r="108" spans="2:7" x14ac:dyDescent="0.3">
      <c r="B108" s="239" t="s">
        <v>464</v>
      </c>
      <c r="C108" s="238">
        <v>5008002151</v>
      </c>
      <c r="D108" s="238">
        <v>76253719.129999995</v>
      </c>
      <c r="E108" s="238">
        <v>76253719.129999995</v>
      </c>
      <c r="F108" s="238">
        <v>4583816.3600000003</v>
      </c>
    </row>
    <row r="109" spans="2:7" x14ac:dyDescent="0.3">
      <c r="B109" s="237" t="s">
        <v>466</v>
      </c>
      <c r="C109" s="238">
        <v>97364686</v>
      </c>
      <c r="D109" s="238">
        <f>+D110</f>
        <v>19505754.649999999</v>
      </c>
      <c r="E109" s="238">
        <f t="shared" ref="E109:F109" si="39">+E110</f>
        <v>6947454.6500000013</v>
      </c>
      <c r="F109" s="238">
        <f t="shared" si="39"/>
        <v>7434310.2600000007</v>
      </c>
    </row>
    <row r="110" spans="2:7" x14ac:dyDescent="0.3">
      <c r="B110" s="239" t="s">
        <v>462</v>
      </c>
      <c r="C110" s="238">
        <v>97364686</v>
      </c>
      <c r="D110" s="238">
        <v>19505754.649999999</v>
      </c>
      <c r="E110" s="238">
        <v>6947454.6500000013</v>
      </c>
      <c r="F110" s="238">
        <v>7434310.2600000007</v>
      </c>
      <c r="G110" s="237"/>
    </row>
    <row r="111" spans="2:7" x14ac:dyDescent="0.3">
      <c r="B111" s="237" t="s">
        <v>454</v>
      </c>
      <c r="C111" s="238">
        <v>253461144</v>
      </c>
      <c r="D111" s="238">
        <f>+D112</f>
        <v>7880186.870000001</v>
      </c>
      <c r="E111" s="238">
        <f t="shared" ref="E111:F111" si="40">+E112</f>
        <v>15165887.059999999</v>
      </c>
      <c r="F111" s="238">
        <f t="shared" si="40"/>
        <v>16277343.469999999</v>
      </c>
      <c r="G111" s="239"/>
    </row>
    <row r="112" spans="2:7" x14ac:dyDescent="0.3">
      <c r="B112" s="239" t="s">
        <v>467</v>
      </c>
      <c r="C112" s="238">
        <v>253461144</v>
      </c>
      <c r="D112" s="238">
        <v>7880186.870000001</v>
      </c>
      <c r="E112" s="238">
        <v>15165887.059999999</v>
      </c>
      <c r="F112" s="238">
        <v>16277343.469999999</v>
      </c>
      <c r="G112" s="237"/>
    </row>
    <row r="113" spans="2:7" x14ac:dyDescent="0.3">
      <c r="B113" s="237" t="s">
        <v>426</v>
      </c>
      <c r="C113" s="238">
        <v>3851246438</v>
      </c>
      <c r="D113" s="238">
        <f>+D114</f>
        <v>88178953.799999997</v>
      </c>
      <c r="E113" s="238">
        <f t="shared" ref="E113:F113" si="41">+E114</f>
        <v>105785491.29000001</v>
      </c>
      <c r="F113" s="238">
        <f t="shared" si="41"/>
        <v>99941734.550000012</v>
      </c>
      <c r="G113" s="239"/>
    </row>
    <row r="114" spans="2:7" x14ac:dyDescent="0.3">
      <c r="B114" s="239" t="s">
        <v>468</v>
      </c>
      <c r="C114" s="238">
        <v>3851246438</v>
      </c>
      <c r="D114" s="238">
        <v>88178953.799999997</v>
      </c>
      <c r="E114" s="238">
        <v>105785491.29000001</v>
      </c>
      <c r="F114" s="238">
        <v>99941734.550000012</v>
      </c>
      <c r="G114" s="237"/>
    </row>
    <row r="115" spans="2:7" x14ac:dyDescent="0.3">
      <c r="B115" s="237" t="s">
        <v>429</v>
      </c>
      <c r="C115" s="238">
        <v>729101690</v>
      </c>
      <c r="D115" s="238">
        <f>+D116</f>
        <v>13749270.83</v>
      </c>
      <c r="E115" s="238">
        <f t="shared" ref="E115:F115" si="42">+E116</f>
        <v>38033042.919999994</v>
      </c>
      <c r="F115" s="238">
        <f t="shared" si="42"/>
        <v>38467569.559999995</v>
      </c>
      <c r="G115" s="239"/>
    </row>
    <row r="116" spans="2:7" x14ac:dyDescent="0.3">
      <c r="B116" s="239" t="s">
        <v>469</v>
      </c>
      <c r="C116" s="238">
        <v>729101690</v>
      </c>
      <c r="D116" s="238">
        <v>13749270.83</v>
      </c>
      <c r="E116" s="238">
        <v>38033042.919999994</v>
      </c>
      <c r="F116" s="238">
        <v>38467569.559999995</v>
      </c>
      <c r="G116" s="237"/>
    </row>
    <row r="117" spans="2:7" x14ac:dyDescent="0.3">
      <c r="B117" s="233" t="s">
        <v>470</v>
      </c>
      <c r="C117" s="234">
        <v>59523635938</v>
      </c>
      <c r="D117" s="234">
        <f>+D118+D145</f>
        <v>3799474850.1499996</v>
      </c>
      <c r="E117" s="234">
        <f t="shared" ref="E117:F117" si="43">+E118+E145</f>
        <v>4248116013.29</v>
      </c>
      <c r="F117" s="234">
        <f t="shared" si="43"/>
        <v>4361278113.7300005</v>
      </c>
      <c r="G117" s="239"/>
    </row>
    <row r="118" spans="2:7" x14ac:dyDescent="0.3">
      <c r="B118" s="235" t="s">
        <v>471</v>
      </c>
      <c r="C118" s="236">
        <v>30700921951</v>
      </c>
      <c r="D118" s="236">
        <f>+D119+D127+D129+D131+D133+D135+D137+D139+D141+D143</f>
        <v>2059309128.6499999</v>
      </c>
      <c r="E118" s="236">
        <f t="shared" ref="E118:F118" si="44">+E119+E127+E129+E131+E133+E135+E137+E139+E141+E143</f>
        <v>2434006331.7599998</v>
      </c>
      <c r="F118" s="236">
        <f t="shared" si="44"/>
        <v>2452508727.3899999</v>
      </c>
      <c r="G118" s="237"/>
    </row>
    <row r="119" spans="2:7" x14ac:dyDescent="0.3">
      <c r="B119" s="237" t="s">
        <v>472</v>
      </c>
      <c r="C119" s="238">
        <v>27780615511</v>
      </c>
      <c r="D119" s="238">
        <f>+D120+D121+D122+D124+D123+D125+D126</f>
        <v>1992996540.28</v>
      </c>
      <c r="E119" s="238">
        <f t="shared" ref="E119:F119" si="45">+E120+E121+E122+E124+E123+E125+E126</f>
        <v>2226522007.8699999</v>
      </c>
      <c r="F119" s="238">
        <f t="shared" si="45"/>
        <v>2269861096.9299998</v>
      </c>
      <c r="G119" s="239"/>
    </row>
    <row r="120" spans="2:7" x14ac:dyDescent="0.3">
      <c r="B120" s="239" t="s">
        <v>420</v>
      </c>
      <c r="C120" s="238">
        <v>2199928058</v>
      </c>
      <c r="D120" s="238">
        <v>161641111.46000001</v>
      </c>
      <c r="E120" s="238">
        <v>137297800.46999997</v>
      </c>
      <c r="F120" s="238">
        <v>160928198.46999997</v>
      </c>
      <c r="G120" s="237"/>
    </row>
    <row r="121" spans="2:7" x14ac:dyDescent="0.3">
      <c r="B121" s="239" t="s">
        <v>473</v>
      </c>
      <c r="C121" s="238">
        <v>481941846</v>
      </c>
      <c r="D121" s="238">
        <v>-11857484.559999999</v>
      </c>
      <c r="E121" s="238">
        <v>36969655.050000004</v>
      </c>
      <c r="F121" s="238">
        <v>32933917.370000005</v>
      </c>
      <c r="G121" s="239"/>
    </row>
    <row r="122" spans="2:7" x14ac:dyDescent="0.3">
      <c r="B122" s="239" t="s">
        <v>474</v>
      </c>
      <c r="C122" s="238">
        <v>98633000</v>
      </c>
      <c r="D122" s="238">
        <v>-9729506.5999999996</v>
      </c>
      <c r="E122" s="238">
        <v>3253545.24</v>
      </c>
      <c r="F122" s="238">
        <v>5340332.3499999996</v>
      </c>
      <c r="G122" s="237"/>
    </row>
    <row r="123" spans="2:7" x14ac:dyDescent="0.3">
      <c r="B123" s="239" t="s">
        <v>475</v>
      </c>
      <c r="C123" s="238">
        <v>44136888</v>
      </c>
      <c r="D123" s="238">
        <v>0</v>
      </c>
      <c r="E123" s="238">
        <v>3522926</v>
      </c>
      <c r="F123" s="238">
        <v>3565122</v>
      </c>
    </row>
    <row r="124" spans="2:7" x14ac:dyDescent="0.3">
      <c r="B124" s="239" t="s">
        <v>476</v>
      </c>
      <c r="C124" s="238">
        <v>1298300000</v>
      </c>
      <c r="D124" s="238">
        <v>-82547324.030000001</v>
      </c>
      <c r="E124" s="238">
        <v>82979272.379999995</v>
      </c>
      <c r="F124" s="238">
        <v>105488845.01000001</v>
      </c>
    </row>
    <row r="125" spans="2:7" x14ac:dyDescent="0.3">
      <c r="B125" s="239" t="s">
        <v>413</v>
      </c>
      <c r="C125" s="238">
        <v>578007460</v>
      </c>
      <c r="D125" s="238">
        <v>75417107.00999999</v>
      </c>
      <c r="E125" s="238">
        <v>102426171.72999999</v>
      </c>
      <c r="F125" s="238">
        <v>101532044.72999999</v>
      </c>
    </row>
    <row r="126" spans="2:7" x14ac:dyDescent="0.3">
      <c r="B126" s="239" t="s">
        <v>423</v>
      </c>
      <c r="C126" s="238">
        <v>23079668259</v>
      </c>
      <c r="D126" s="238">
        <v>1860072637</v>
      </c>
      <c r="E126" s="238">
        <v>1860072637</v>
      </c>
      <c r="F126" s="238">
        <v>1860072637</v>
      </c>
    </row>
    <row r="127" spans="2:7" x14ac:dyDescent="0.3">
      <c r="B127" s="237" t="s">
        <v>477</v>
      </c>
      <c r="C127" s="238">
        <v>2458469373</v>
      </c>
      <c r="D127" s="238">
        <f>+D128</f>
        <v>57392245.81000001</v>
      </c>
      <c r="E127" s="238">
        <f t="shared" ref="E127:F127" si="46">+E128</f>
        <v>175971316.78999999</v>
      </c>
      <c r="F127" s="238">
        <f t="shared" si="46"/>
        <v>148350446.93000007</v>
      </c>
    </row>
    <row r="128" spans="2:7" x14ac:dyDescent="0.3">
      <c r="B128" s="239" t="s">
        <v>474</v>
      </c>
      <c r="C128" s="238">
        <v>2458469373</v>
      </c>
      <c r="D128" s="238">
        <v>57392245.81000001</v>
      </c>
      <c r="E128" s="238">
        <v>175971316.78999999</v>
      </c>
      <c r="F128" s="238">
        <v>148350446.93000007</v>
      </c>
    </row>
    <row r="129" spans="2:6" x14ac:dyDescent="0.3">
      <c r="B129" s="237" t="s">
        <v>478</v>
      </c>
      <c r="C129" s="238">
        <v>135849518</v>
      </c>
      <c r="D129" s="238">
        <f>+D130</f>
        <v>4162819.78</v>
      </c>
      <c r="E129" s="238">
        <f t="shared" ref="E129:F129" si="47">+E130</f>
        <v>8382847.3900000015</v>
      </c>
      <c r="F129" s="238">
        <f t="shared" si="47"/>
        <v>8432732.0899999999</v>
      </c>
    </row>
    <row r="130" spans="2:6" x14ac:dyDescent="0.3">
      <c r="B130" s="239" t="s">
        <v>475</v>
      </c>
      <c r="C130" s="238">
        <v>135849518</v>
      </c>
      <c r="D130" s="238">
        <v>4162819.78</v>
      </c>
      <c r="E130" s="238">
        <v>8382847.3900000015</v>
      </c>
      <c r="F130" s="238">
        <v>8432732.0899999999</v>
      </c>
    </row>
    <row r="131" spans="2:6" x14ac:dyDescent="0.3">
      <c r="B131" s="237" t="s">
        <v>479</v>
      </c>
      <c r="C131" s="238">
        <v>154215423</v>
      </c>
      <c r="D131" s="238">
        <f>+D132</f>
        <v>457139.95999999996</v>
      </c>
      <c r="E131" s="238">
        <f t="shared" ref="E131:F131" si="48">+E132</f>
        <v>8256574.4800000004</v>
      </c>
      <c r="F131" s="238">
        <f t="shared" si="48"/>
        <v>9900503.0499999989</v>
      </c>
    </row>
    <row r="132" spans="2:6" x14ac:dyDescent="0.3">
      <c r="B132" s="239" t="s">
        <v>480</v>
      </c>
      <c r="C132" s="238">
        <v>154215423</v>
      </c>
      <c r="D132" s="238">
        <v>457139.95999999996</v>
      </c>
      <c r="E132" s="238">
        <v>8256574.4800000004</v>
      </c>
      <c r="F132" s="238">
        <v>9900503.0499999989</v>
      </c>
    </row>
    <row r="133" spans="2:6" x14ac:dyDescent="0.3">
      <c r="B133" s="237" t="s">
        <v>481</v>
      </c>
      <c r="C133" s="238">
        <v>28358299</v>
      </c>
      <c r="D133" s="238">
        <f>+D134</f>
        <v>248321.78999999998</v>
      </c>
      <c r="E133" s="238">
        <f t="shared" ref="E133:F133" si="49">+E134</f>
        <v>2330409.4900000002</v>
      </c>
      <c r="F133" s="238">
        <f t="shared" si="49"/>
        <v>2695348.7699999996</v>
      </c>
    </row>
    <row r="134" spans="2:6" x14ac:dyDescent="0.3">
      <c r="B134" s="239" t="s">
        <v>480</v>
      </c>
      <c r="C134" s="238">
        <v>28358299</v>
      </c>
      <c r="D134" s="238">
        <v>248321.78999999998</v>
      </c>
      <c r="E134" s="238">
        <v>2330409.4900000002</v>
      </c>
      <c r="F134" s="238">
        <v>2695348.7699999996</v>
      </c>
    </row>
    <row r="135" spans="2:6" x14ac:dyDescent="0.3">
      <c r="B135" s="237" t="s">
        <v>482</v>
      </c>
      <c r="C135" s="238">
        <v>55423915</v>
      </c>
      <c r="D135" s="238">
        <f>+D136</f>
        <v>1198887.83</v>
      </c>
      <c r="E135" s="238">
        <f t="shared" ref="E135:F135" si="50">+E136</f>
        <v>4456054.9400000004</v>
      </c>
      <c r="F135" s="238">
        <f t="shared" si="50"/>
        <v>6620636.040000001</v>
      </c>
    </row>
    <row r="136" spans="2:6" x14ac:dyDescent="0.3">
      <c r="B136" s="239" t="s">
        <v>480</v>
      </c>
      <c r="C136" s="238">
        <v>55423915</v>
      </c>
      <c r="D136" s="238">
        <v>1198887.83</v>
      </c>
      <c r="E136" s="238">
        <v>4456054.9400000004</v>
      </c>
      <c r="F136" s="238">
        <v>6620636.040000001</v>
      </c>
    </row>
    <row r="137" spans="2:6" x14ac:dyDescent="0.3">
      <c r="B137" s="237" t="s">
        <v>483</v>
      </c>
      <c r="C137" s="238">
        <v>23016787</v>
      </c>
      <c r="D137" s="238">
        <f>+D138</f>
        <v>328295.64999999997</v>
      </c>
      <c r="E137" s="238">
        <f t="shared" ref="E137:F137" si="51">+E138</f>
        <v>1788713.38</v>
      </c>
      <c r="F137" s="238">
        <f t="shared" si="51"/>
        <v>1582941.7899999998</v>
      </c>
    </row>
    <row r="138" spans="2:6" x14ac:dyDescent="0.3">
      <c r="B138" s="239" t="s">
        <v>480</v>
      </c>
      <c r="C138" s="238">
        <v>23016787</v>
      </c>
      <c r="D138" s="238">
        <v>328295.64999999997</v>
      </c>
      <c r="E138" s="238">
        <v>1788713.38</v>
      </c>
      <c r="F138" s="238">
        <v>1582941.7899999998</v>
      </c>
    </row>
    <row r="139" spans="2:6" x14ac:dyDescent="0.3">
      <c r="B139" s="237" t="s">
        <v>484</v>
      </c>
      <c r="C139" s="238">
        <v>19492190</v>
      </c>
      <c r="D139" s="238">
        <f>+D140</f>
        <v>690260.9</v>
      </c>
      <c r="E139" s="238">
        <f t="shared" ref="E139:F139" si="52">+E140</f>
        <v>1700061.0899999999</v>
      </c>
      <c r="F139" s="238">
        <f t="shared" si="52"/>
        <v>1359119.93</v>
      </c>
    </row>
    <row r="140" spans="2:6" x14ac:dyDescent="0.3">
      <c r="B140" s="239" t="s">
        <v>480</v>
      </c>
      <c r="C140" s="238">
        <v>19492190</v>
      </c>
      <c r="D140" s="238">
        <v>690260.9</v>
      </c>
      <c r="E140" s="238">
        <v>1700061.0899999999</v>
      </c>
      <c r="F140" s="238">
        <v>1359119.93</v>
      </c>
    </row>
    <row r="141" spans="2:6" x14ac:dyDescent="0.3">
      <c r="B141" s="237" t="s">
        <v>485</v>
      </c>
      <c r="C141" s="238">
        <v>18318295</v>
      </c>
      <c r="D141" s="238">
        <f>+D142</f>
        <v>1089427.31</v>
      </c>
      <c r="E141" s="238">
        <f t="shared" ref="E141:F141" si="53">+E142</f>
        <v>2143937.64</v>
      </c>
      <c r="F141" s="238">
        <f t="shared" si="53"/>
        <v>1843406.77</v>
      </c>
    </row>
    <row r="142" spans="2:6" x14ac:dyDescent="0.3">
      <c r="B142" s="239" t="s">
        <v>480</v>
      </c>
      <c r="C142" s="238">
        <v>18318295</v>
      </c>
      <c r="D142" s="238">
        <v>1089427.31</v>
      </c>
      <c r="E142" s="238">
        <v>2143937.64</v>
      </c>
      <c r="F142" s="238">
        <v>1843406.77</v>
      </c>
    </row>
    <row r="143" spans="2:6" x14ac:dyDescent="0.3">
      <c r="B143" s="237" t="s">
        <v>486</v>
      </c>
      <c r="C143" s="238">
        <v>27162640</v>
      </c>
      <c r="D143" s="238">
        <f>+D144</f>
        <v>745189.34000000008</v>
      </c>
      <c r="E143" s="238">
        <f t="shared" ref="E143:F143" si="54">+E144</f>
        <v>2454408.6900000004</v>
      </c>
      <c r="F143" s="238">
        <f t="shared" si="54"/>
        <v>1862495.09</v>
      </c>
    </row>
    <row r="144" spans="2:6" x14ac:dyDescent="0.3">
      <c r="B144" s="237" t="s">
        <v>480</v>
      </c>
      <c r="C144" s="238">
        <v>27162640</v>
      </c>
      <c r="D144" s="238">
        <v>745189.34000000008</v>
      </c>
      <c r="E144" s="238">
        <v>2454408.6900000004</v>
      </c>
      <c r="F144" s="238">
        <v>1862495.09</v>
      </c>
    </row>
    <row r="145" spans="2:6" x14ac:dyDescent="0.3">
      <c r="B145" s="235" t="s">
        <v>487</v>
      </c>
      <c r="C145" s="236">
        <v>28822713987</v>
      </c>
      <c r="D145" s="236">
        <f>D157+D161+D165+D167+D171+D151+D155+D163+D173</f>
        <v>1740165721.5</v>
      </c>
      <c r="E145" s="236">
        <f>E157+E161+E165+E167+E171+E151+E155+E163+E173</f>
        <v>1814109681.53</v>
      </c>
      <c r="F145" s="236">
        <f>F157+F161+F165+F167+F171+F151+F155+F163+F173</f>
        <v>1908769386.3400004</v>
      </c>
    </row>
    <row r="146" spans="2:6" x14ac:dyDescent="0.3">
      <c r="B146" s="237" t="s">
        <v>488</v>
      </c>
      <c r="C146" s="238">
        <v>26083509164</v>
      </c>
      <c r="D146" s="238">
        <v>0</v>
      </c>
      <c r="E146" s="238">
        <v>0</v>
      </c>
      <c r="F146" s="238">
        <v>0</v>
      </c>
    </row>
    <row r="147" spans="2:6" x14ac:dyDescent="0.3">
      <c r="B147" s="239" t="s">
        <v>489</v>
      </c>
      <c r="C147" s="238">
        <v>25602309164</v>
      </c>
      <c r="D147" s="238">
        <v>0</v>
      </c>
      <c r="E147" s="238">
        <v>0</v>
      </c>
      <c r="F147" s="238">
        <v>0</v>
      </c>
    </row>
    <row r="148" spans="2:6" x14ac:dyDescent="0.3">
      <c r="B148" s="239" t="s">
        <v>476</v>
      </c>
      <c r="C148" s="238">
        <v>481200000</v>
      </c>
      <c r="D148" s="238">
        <v>0</v>
      </c>
      <c r="E148" s="238">
        <v>0</v>
      </c>
      <c r="F148" s="238">
        <v>0</v>
      </c>
    </row>
    <row r="149" spans="2:6" x14ac:dyDescent="0.3">
      <c r="B149" s="237" t="s">
        <v>490</v>
      </c>
      <c r="C149" s="238">
        <v>155897779</v>
      </c>
      <c r="D149" s="238">
        <v>0</v>
      </c>
      <c r="E149" s="238">
        <v>0</v>
      </c>
      <c r="F149" s="238">
        <v>0</v>
      </c>
    </row>
    <row r="150" spans="2:6" x14ac:dyDescent="0.3">
      <c r="B150" s="239" t="s">
        <v>491</v>
      </c>
      <c r="C150" s="238">
        <v>155897779</v>
      </c>
      <c r="D150" s="238">
        <v>0</v>
      </c>
      <c r="E150" s="238">
        <v>0</v>
      </c>
      <c r="F150" s="238">
        <v>0</v>
      </c>
    </row>
    <row r="151" spans="2:6" x14ac:dyDescent="0.3">
      <c r="B151" s="237" t="s">
        <v>472</v>
      </c>
      <c r="C151" s="238">
        <v>0</v>
      </c>
      <c r="D151" s="238">
        <f>+D152+D153+D154</f>
        <v>1654378620.3</v>
      </c>
      <c r="E151" s="238">
        <f t="shared" ref="E151:F151" si="55">+E152+E153+E154</f>
        <v>1608439719.24</v>
      </c>
      <c r="F151" s="238">
        <f t="shared" si="55"/>
        <v>1701540658.7900004</v>
      </c>
    </row>
    <row r="152" spans="2:6" x14ac:dyDescent="0.3">
      <c r="B152" s="239" t="s">
        <v>473</v>
      </c>
      <c r="C152" s="238">
        <v>0</v>
      </c>
      <c r="D152" s="238">
        <v>1603766436.8199999</v>
      </c>
      <c r="E152" s="238">
        <v>1557827535.76</v>
      </c>
      <c r="F152" s="238">
        <v>1650928475.3100004</v>
      </c>
    </row>
    <row r="153" spans="2:6" x14ac:dyDescent="0.3">
      <c r="B153" s="239" t="s">
        <v>489</v>
      </c>
      <c r="C153" s="238">
        <v>0</v>
      </c>
      <c r="D153" s="238">
        <v>0</v>
      </c>
      <c r="E153" s="238">
        <v>0</v>
      </c>
      <c r="F153" s="238">
        <v>0</v>
      </c>
    </row>
    <row r="154" spans="2:6" x14ac:dyDescent="0.3">
      <c r="B154" s="239" t="s">
        <v>492</v>
      </c>
      <c r="C154" s="238">
        <v>0</v>
      </c>
      <c r="D154" s="238">
        <v>50612183.479999997</v>
      </c>
      <c r="E154" s="238">
        <v>50612183.479999997</v>
      </c>
      <c r="F154" s="238">
        <v>50612183.479999997</v>
      </c>
    </row>
    <row r="155" spans="2:6" x14ac:dyDescent="0.3">
      <c r="B155" s="237" t="s">
        <v>477</v>
      </c>
      <c r="C155" s="238">
        <v>0</v>
      </c>
      <c r="D155" s="238">
        <f>+D156</f>
        <v>10975219.140000001</v>
      </c>
      <c r="E155" s="238">
        <f t="shared" ref="E155:F155" si="56">+E156</f>
        <v>12620841.859999999</v>
      </c>
      <c r="F155" s="238">
        <f t="shared" si="56"/>
        <v>12730219.560000001</v>
      </c>
    </row>
    <row r="156" spans="2:6" x14ac:dyDescent="0.3">
      <c r="B156" s="239" t="s">
        <v>491</v>
      </c>
      <c r="C156" s="238">
        <v>0</v>
      </c>
      <c r="D156" s="238">
        <v>10975219.140000001</v>
      </c>
      <c r="E156" s="238">
        <v>12620841.859999999</v>
      </c>
      <c r="F156" s="238">
        <v>12730219.560000001</v>
      </c>
    </row>
    <row r="157" spans="2:6" x14ac:dyDescent="0.3">
      <c r="B157" s="237" t="s">
        <v>493</v>
      </c>
      <c r="C157" s="238">
        <v>496944512</v>
      </c>
      <c r="D157" s="238">
        <f>+D158</f>
        <v>39495002.100000001</v>
      </c>
      <c r="E157" s="238">
        <f t="shared" ref="E157:F157" si="57">+E158</f>
        <v>40072555.979999997</v>
      </c>
      <c r="F157" s="238">
        <f t="shared" si="57"/>
        <v>34774174.090000004</v>
      </c>
    </row>
    <row r="158" spans="2:6" x14ac:dyDescent="0.3">
      <c r="B158" s="239" t="s">
        <v>489</v>
      </c>
      <c r="C158" s="238">
        <v>496944512</v>
      </c>
      <c r="D158" s="238">
        <v>39495002.100000001</v>
      </c>
      <c r="E158" s="238">
        <v>40072555.979999997</v>
      </c>
      <c r="F158" s="238">
        <v>34774174.090000004</v>
      </c>
    </row>
    <row r="159" spans="2:6" x14ac:dyDescent="0.3">
      <c r="B159" s="237" t="s">
        <v>494</v>
      </c>
      <c r="C159" s="238">
        <v>1190831530</v>
      </c>
      <c r="D159" s="238">
        <v>0</v>
      </c>
      <c r="E159" s="238">
        <v>0</v>
      </c>
      <c r="F159" s="238">
        <v>0</v>
      </c>
    </row>
    <row r="160" spans="2:6" x14ac:dyDescent="0.3">
      <c r="B160" s="239" t="s">
        <v>495</v>
      </c>
      <c r="C160" s="238">
        <v>1190831530</v>
      </c>
      <c r="D160" s="238">
        <v>0</v>
      </c>
      <c r="E160" s="238">
        <v>0</v>
      </c>
      <c r="F160" s="238">
        <v>0</v>
      </c>
    </row>
    <row r="161" spans="2:6" x14ac:dyDescent="0.3">
      <c r="B161" s="237" t="s">
        <v>481</v>
      </c>
      <c r="C161" s="238">
        <v>0</v>
      </c>
      <c r="D161" s="238">
        <f>+D162</f>
        <v>21400754.439999998</v>
      </c>
      <c r="E161" s="238">
        <f t="shared" ref="E161:F161" si="58">+E162</f>
        <v>81239682.299999982</v>
      </c>
      <c r="F161" s="238">
        <f t="shared" si="58"/>
        <v>86569096.00999999</v>
      </c>
    </row>
    <row r="162" spans="2:6" x14ac:dyDescent="0.3">
      <c r="B162" s="239" t="s">
        <v>495</v>
      </c>
      <c r="C162" s="238">
        <v>0</v>
      </c>
      <c r="D162" s="238">
        <v>21400754.439999998</v>
      </c>
      <c r="E162" s="238">
        <v>81239682.299999982</v>
      </c>
      <c r="F162" s="238">
        <v>86569096.00999999</v>
      </c>
    </row>
    <row r="163" spans="2:6" x14ac:dyDescent="0.3">
      <c r="B163" s="237" t="s">
        <v>483</v>
      </c>
      <c r="C163" s="238">
        <v>0</v>
      </c>
      <c r="D163" s="238">
        <f>+D164</f>
        <v>4297142.95</v>
      </c>
      <c r="E163" s="238">
        <f t="shared" ref="E163:F163" si="59">+E164</f>
        <v>4194502.17</v>
      </c>
      <c r="F163" s="238">
        <f t="shared" si="59"/>
        <v>4076046.22</v>
      </c>
    </row>
    <row r="164" spans="2:6" x14ac:dyDescent="0.3">
      <c r="B164" s="239" t="s">
        <v>496</v>
      </c>
      <c r="C164" s="238">
        <v>0</v>
      </c>
      <c r="D164" s="238">
        <v>4297142.95</v>
      </c>
      <c r="E164" s="238">
        <v>4194502.17</v>
      </c>
      <c r="F164" s="238">
        <v>4076046.22</v>
      </c>
    </row>
    <row r="165" spans="2:6" x14ac:dyDescent="0.3">
      <c r="B165" s="237" t="s">
        <v>497</v>
      </c>
      <c r="C165" s="238">
        <v>79243761</v>
      </c>
      <c r="D165" s="238">
        <f>+D166</f>
        <v>0</v>
      </c>
      <c r="E165" s="238">
        <f t="shared" ref="E165:F165" si="60">+E166</f>
        <v>0</v>
      </c>
      <c r="F165" s="238">
        <f t="shared" si="60"/>
        <v>0</v>
      </c>
    </row>
    <row r="166" spans="2:6" x14ac:dyDescent="0.3">
      <c r="B166" s="239" t="s">
        <v>496</v>
      </c>
      <c r="C166" s="238">
        <v>79243761</v>
      </c>
      <c r="D166" s="238">
        <v>0</v>
      </c>
      <c r="E166" s="238">
        <v>0</v>
      </c>
      <c r="F166" s="238">
        <v>0</v>
      </c>
    </row>
    <row r="167" spans="2:6" x14ac:dyDescent="0.3">
      <c r="B167" s="237" t="s">
        <v>484</v>
      </c>
      <c r="C167" s="238">
        <v>0</v>
      </c>
      <c r="D167" s="238">
        <f>+D168</f>
        <v>9363572.959999999</v>
      </c>
      <c r="E167" s="238">
        <f t="shared" ref="E167:F167" si="61">+E168</f>
        <v>63319322.329999991</v>
      </c>
      <c r="F167" s="238">
        <f t="shared" si="61"/>
        <v>65571197.539999999</v>
      </c>
    </row>
    <row r="168" spans="2:6" x14ac:dyDescent="0.3">
      <c r="B168" s="239" t="s">
        <v>496</v>
      </c>
      <c r="C168" s="238">
        <v>0</v>
      </c>
      <c r="D168" s="238">
        <v>9363572.959999999</v>
      </c>
      <c r="E168" s="238">
        <v>63319322.329999991</v>
      </c>
      <c r="F168" s="238">
        <v>65571197.539999999</v>
      </c>
    </row>
    <row r="169" spans="2:6" x14ac:dyDescent="0.3">
      <c r="B169" s="237" t="s">
        <v>498</v>
      </c>
      <c r="C169" s="238">
        <v>750202091</v>
      </c>
      <c r="D169" s="238">
        <v>0</v>
      </c>
      <c r="E169" s="238">
        <v>0</v>
      </c>
      <c r="F169" s="238">
        <v>0</v>
      </c>
    </row>
    <row r="170" spans="2:6" x14ac:dyDescent="0.3">
      <c r="B170" s="239" t="s">
        <v>496</v>
      </c>
      <c r="C170" s="238">
        <v>750202091</v>
      </c>
      <c r="D170" s="238">
        <v>0</v>
      </c>
      <c r="E170" s="238">
        <v>0</v>
      </c>
      <c r="F170" s="238">
        <v>0</v>
      </c>
    </row>
    <row r="171" spans="2:6" x14ac:dyDescent="0.3">
      <c r="B171" s="237" t="s">
        <v>499</v>
      </c>
      <c r="C171" s="238">
        <v>66085150</v>
      </c>
      <c r="D171" s="238">
        <f>+D172</f>
        <v>0</v>
      </c>
      <c r="E171" s="238">
        <f t="shared" ref="E171:F171" si="62">+E172</f>
        <v>149997.91</v>
      </c>
      <c r="F171" s="238">
        <f t="shared" si="62"/>
        <v>0</v>
      </c>
    </row>
    <row r="172" spans="2:6" x14ac:dyDescent="0.3">
      <c r="B172" s="239" t="s">
        <v>496</v>
      </c>
      <c r="C172" s="238">
        <v>66085150</v>
      </c>
      <c r="D172" s="238">
        <v>0</v>
      </c>
      <c r="E172" s="238">
        <v>149997.91</v>
      </c>
      <c r="F172" s="238">
        <v>0</v>
      </c>
    </row>
    <row r="173" spans="2:6" x14ac:dyDescent="0.3">
      <c r="B173" s="237" t="s">
        <v>485</v>
      </c>
      <c r="C173" s="238">
        <v>0</v>
      </c>
      <c r="D173" s="238">
        <f>+D174</f>
        <v>255409.61000000002</v>
      </c>
      <c r="E173" s="238">
        <f t="shared" ref="E173:F173" si="63">+E174</f>
        <v>4073059.74</v>
      </c>
      <c r="F173" s="238">
        <f t="shared" si="63"/>
        <v>3507994.13</v>
      </c>
    </row>
    <row r="174" spans="2:6" x14ac:dyDescent="0.3">
      <c r="B174" s="239" t="s">
        <v>496</v>
      </c>
      <c r="C174" s="238">
        <v>0</v>
      </c>
      <c r="D174" s="238">
        <v>255409.61000000002</v>
      </c>
      <c r="E174" s="238">
        <v>4073059.74</v>
      </c>
      <c r="F174" s="238">
        <v>3507994.13</v>
      </c>
    </row>
    <row r="175" spans="2:6" x14ac:dyDescent="0.3">
      <c r="B175" s="233" t="s">
        <v>500</v>
      </c>
      <c r="C175" s="234">
        <v>49910944090</v>
      </c>
      <c r="D175" s="234">
        <f>+D176+D228+D241+D254</f>
        <v>1030256925.8599999</v>
      </c>
      <c r="E175" s="234">
        <f t="shared" ref="E175:F175" si="64">+E176+E228+E241+E254</f>
        <v>3999279556.0700002</v>
      </c>
      <c r="F175" s="234">
        <f t="shared" si="64"/>
        <v>3859725543.1200004</v>
      </c>
    </row>
    <row r="176" spans="2:6" x14ac:dyDescent="0.3">
      <c r="B176" s="235" t="s">
        <v>501</v>
      </c>
      <c r="C176" s="236">
        <v>21765308321</v>
      </c>
      <c r="D176" s="236">
        <f>+D177+D179+D182+D184+D186+D190+D192+D194+D196+D226+D224+D220+D222+D218+D216+D214+D212+D210+D208+D206+D204+D202+D200+D198</f>
        <v>419940775.05999994</v>
      </c>
      <c r="E176" s="236">
        <f t="shared" ref="E176:F176" si="65">+E177+E179+E182+E184+E186+E190+E192+E194+E196+E226+E224+E220+E222+E218+E216+E214+E212+E210+E208+E206+E204+E202+E200+E198</f>
        <v>1388028725.1699998</v>
      </c>
      <c r="F176" s="236">
        <f t="shared" si="65"/>
        <v>1309419082.5599999</v>
      </c>
    </row>
    <row r="177" spans="2:7" x14ac:dyDescent="0.3">
      <c r="B177" s="237" t="s">
        <v>502</v>
      </c>
      <c r="C177" s="238">
        <v>0</v>
      </c>
      <c r="D177" s="238">
        <f>+D178</f>
        <v>3985361.5</v>
      </c>
      <c r="E177" s="238">
        <f t="shared" ref="E177:F177" si="66">+E178</f>
        <v>3985361.5</v>
      </c>
      <c r="F177" s="238">
        <f t="shared" si="66"/>
        <v>3972361.5</v>
      </c>
    </row>
    <row r="178" spans="2:7" x14ac:dyDescent="0.3">
      <c r="B178" s="239" t="s">
        <v>413</v>
      </c>
      <c r="C178" s="238">
        <v>0</v>
      </c>
      <c r="D178" s="238">
        <v>3985361.5</v>
      </c>
      <c r="E178" s="238">
        <v>3985361.5</v>
      </c>
      <c r="F178" s="238">
        <v>3972361.5</v>
      </c>
    </row>
    <row r="179" spans="2:7" x14ac:dyDescent="0.3">
      <c r="B179" s="237" t="s">
        <v>503</v>
      </c>
      <c r="C179" s="238">
        <v>16806736455</v>
      </c>
      <c r="D179" s="238">
        <f>+D180+D181</f>
        <v>286385740.11000001</v>
      </c>
      <c r="E179" s="238">
        <f t="shared" ref="E179:F179" si="67">+E180+E181</f>
        <v>1012751443.58</v>
      </c>
      <c r="F179" s="238">
        <f t="shared" si="67"/>
        <v>943961141.67000008</v>
      </c>
      <c r="G179" s="238"/>
    </row>
    <row r="180" spans="2:7" x14ac:dyDescent="0.3">
      <c r="B180" s="239" t="s">
        <v>420</v>
      </c>
      <c r="C180" s="238">
        <v>8738449919</v>
      </c>
      <c r="D180" s="238">
        <v>285725928.11000001</v>
      </c>
      <c r="E180" s="238">
        <v>421953412.07000005</v>
      </c>
      <c r="F180" s="238">
        <v>353822922.16000003</v>
      </c>
      <c r="G180" s="238"/>
    </row>
    <row r="181" spans="2:7" x14ac:dyDescent="0.3">
      <c r="B181" s="239" t="s">
        <v>413</v>
      </c>
      <c r="C181" s="238">
        <v>8068286536</v>
      </c>
      <c r="D181" s="238">
        <v>659812</v>
      </c>
      <c r="E181" s="238">
        <v>590798031.50999999</v>
      </c>
      <c r="F181" s="238">
        <v>590138219.50999999</v>
      </c>
      <c r="G181" s="238"/>
    </row>
    <row r="182" spans="2:7" x14ac:dyDescent="0.3">
      <c r="B182" s="237" t="s">
        <v>504</v>
      </c>
      <c r="C182" s="238">
        <v>0</v>
      </c>
      <c r="D182" s="238">
        <f>+D183</f>
        <v>27734463.799999993</v>
      </c>
      <c r="E182" s="238">
        <f t="shared" ref="E182:F182" si="68">+E183</f>
        <v>55555608.32</v>
      </c>
      <c r="F182" s="238">
        <f t="shared" si="68"/>
        <v>48005388.289999999</v>
      </c>
      <c r="G182" s="238"/>
    </row>
    <row r="183" spans="2:7" x14ac:dyDescent="0.3">
      <c r="B183" s="239" t="s">
        <v>505</v>
      </c>
      <c r="C183" s="238">
        <v>0</v>
      </c>
      <c r="D183" s="238">
        <v>27734463.799999993</v>
      </c>
      <c r="E183" s="238">
        <v>55555608.32</v>
      </c>
      <c r="F183" s="238">
        <v>48005388.289999999</v>
      </c>
      <c r="G183" s="238"/>
    </row>
    <row r="184" spans="2:7" x14ac:dyDescent="0.3">
      <c r="B184" s="237" t="s">
        <v>506</v>
      </c>
      <c r="C184" s="238">
        <v>745809270</v>
      </c>
      <c r="D184" s="238">
        <f>+D185</f>
        <v>3660698.88</v>
      </c>
      <c r="E184" s="238">
        <f t="shared" ref="E184:F184" si="69">+E185</f>
        <v>76448.88</v>
      </c>
      <c r="F184" s="238">
        <f t="shared" si="69"/>
        <v>13570</v>
      </c>
      <c r="G184" s="238"/>
    </row>
    <row r="185" spans="2:7" x14ac:dyDescent="0.3">
      <c r="B185" s="239" t="s">
        <v>505</v>
      </c>
      <c r="C185" s="238">
        <v>745809270</v>
      </c>
      <c r="D185" s="238">
        <v>3660698.88</v>
      </c>
      <c r="E185" s="238">
        <v>76448.88</v>
      </c>
      <c r="F185" s="238">
        <v>13570</v>
      </c>
      <c r="G185" s="238"/>
    </row>
    <row r="186" spans="2:7" x14ac:dyDescent="0.3">
      <c r="B186" s="237" t="s">
        <v>507</v>
      </c>
      <c r="C186" s="238">
        <v>0</v>
      </c>
      <c r="D186" s="238">
        <f>+D187</f>
        <v>1989469.14</v>
      </c>
      <c r="E186" s="238">
        <f t="shared" ref="E186:F186" si="70">+E187</f>
        <v>3754264.6299999994</v>
      </c>
      <c r="F186" s="238">
        <f t="shared" si="70"/>
        <v>2308282.21</v>
      </c>
      <c r="G186" s="238"/>
    </row>
    <row r="187" spans="2:7" x14ac:dyDescent="0.3">
      <c r="B187" s="239" t="s">
        <v>508</v>
      </c>
      <c r="C187" s="238">
        <v>0</v>
      </c>
      <c r="D187" s="238">
        <v>1989469.14</v>
      </c>
      <c r="E187" s="238">
        <v>3754264.6299999994</v>
      </c>
      <c r="F187" s="238">
        <v>2308282.21</v>
      </c>
      <c r="G187" s="238"/>
    </row>
    <row r="188" spans="2:7" x14ac:dyDescent="0.3">
      <c r="B188" s="237" t="s">
        <v>509</v>
      </c>
      <c r="C188" s="238">
        <v>33018941</v>
      </c>
      <c r="D188" s="238">
        <v>0</v>
      </c>
      <c r="E188" s="238">
        <v>0</v>
      </c>
      <c r="F188" s="238">
        <v>0</v>
      </c>
      <c r="G188" s="238"/>
    </row>
    <row r="189" spans="2:7" x14ac:dyDescent="0.3">
      <c r="B189" s="239" t="s">
        <v>508</v>
      </c>
      <c r="C189" s="238">
        <v>33018941</v>
      </c>
      <c r="D189" s="238">
        <v>0</v>
      </c>
      <c r="E189" s="238">
        <v>0</v>
      </c>
      <c r="F189" s="238">
        <v>0</v>
      </c>
      <c r="G189" s="238"/>
    </row>
    <row r="190" spans="2:7" x14ac:dyDescent="0.3">
      <c r="B190" s="237" t="s">
        <v>510</v>
      </c>
      <c r="C190" s="238">
        <v>99785801</v>
      </c>
      <c r="D190" s="238">
        <f>+D191</f>
        <v>629730</v>
      </c>
      <c r="E190" s="238">
        <f t="shared" ref="E190:F190" si="71">+E191</f>
        <v>7032814.0999999987</v>
      </c>
      <c r="F190" s="238">
        <f t="shared" si="71"/>
        <v>6958694.0999999987</v>
      </c>
      <c r="G190" s="238"/>
    </row>
    <row r="191" spans="2:7" x14ac:dyDescent="0.3">
      <c r="B191" s="239" t="s">
        <v>508</v>
      </c>
      <c r="C191" s="238">
        <v>99785801</v>
      </c>
      <c r="D191" s="238">
        <v>629730</v>
      </c>
      <c r="E191" s="238">
        <v>7032814.0999999987</v>
      </c>
      <c r="F191" s="238">
        <v>6958694.0999999987</v>
      </c>
      <c r="G191" s="238"/>
    </row>
    <row r="192" spans="2:7" x14ac:dyDescent="0.3">
      <c r="B192" s="237" t="s">
        <v>511</v>
      </c>
      <c r="C192" s="238">
        <v>929748668</v>
      </c>
      <c r="D192" s="238">
        <f>+D193</f>
        <v>14369821.16</v>
      </c>
      <c r="E192" s="238">
        <f t="shared" ref="E192:F192" si="72">+E193</f>
        <v>71824787.489999995</v>
      </c>
      <c r="F192" s="238">
        <f t="shared" si="72"/>
        <v>76675862.659999996</v>
      </c>
      <c r="G192" s="238"/>
    </row>
    <row r="193" spans="2:7" x14ac:dyDescent="0.3">
      <c r="B193" s="239" t="s">
        <v>508</v>
      </c>
      <c r="C193" s="238">
        <v>929748668</v>
      </c>
      <c r="D193" s="238">
        <v>14369821.16</v>
      </c>
      <c r="E193" s="238">
        <v>71824787.489999995</v>
      </c>
      <c r="F193" s="238">
        <v>76675862.659999996</v>
      </c>
      <c r="G193" s="238"/>
    </row>
    <row r="194" spans="2:7" x14ac:dyDescent="0.3">
      <c r="B194" s="237" t="s">
        <v>512</v>
      </c>
      <c r="C194" s="238">
        <v>44703019</v>
      </c>
      <c r="D194" s="238">
        <f>+D195</f>
        <v>1381047.24</v>
      </c>
      <c r="E194" s="238">
        <f t="shared" ref="E194:F194" si="73">+E195</f>
        <v>4162841.4299999992</v>
      </c>
      <c r="F194" s="238">
        <f t="shared" si="73"/>
        <v>3846666.3299999996</v>
      </c>
      <c r="G194" s="238"/>
    </row>
    <row r="195" spans="2:7" x14ac:dyDescent="0.3">
      <c r="B195" s="239" t="s">
        <v>513</v>
      </c>
      <c r="C195" s="238">
        <v>44703019</v>
      </c>
      <c r="D195" s="238">
        <v>1381047.24</v>
      </c>
      <c r="E195" s="238">
        <v>4162841.4299999992</v>
      </c>
      <c r="F195" s="238">
        <v>3846666.3299999996</v>
      </c>
      <c r="G195" s="238"/>
    </row>
    <row r="196" spans="2:7" x14ac:dyDescent="0.3">
      <c r="B196" s="237" t="s">
        <v>514</v>
      </c>
      <c r="C196" s="238">
        <v>47931484</v>
      </c>
      <c r="D196" s="238">
        <f>+D197</f>
        <v>909713.78</v>
      </c>
      <c r="E196" s="238">
        <f t="shared" ref="E196:F196" si="74">+E197</f>
        <v>3790901.33</v>
      </c>
      <c r="F196" s="238">
        <f t="shared" si="74"/>
        <v>3538000.05</v>
      </c>
      <c r="G196" s="238"/>
    </row>
    <row r="197" spans="2:7" x14ac:dyDescent="0.3">
      <c r="B197" s="239" t="s">
        <v>505</v>
      </c>
      <c r="C197" s="238">
        <v>47931484</v>
      </c>
      <c r="D197" s="238">
        <v>909713.78</v>
      </c>
      <c r="E197" s="238">
        <v>3790901.33</v>
      </c>
      <c r="F197" s="238">
        <v>3538000.05</v>
      </c>
      <c r="G197" s="238"/>
    </row>
    <row r="198" spans="2:7" x14ac:dyDescent="0.3">
      <c r="B198" s="237" t="s">
        <v>515</v>
      </c>
      <c r="C198" s="238">
        <v>22392179</v>
      </c>
      <c r="D198" s="238">
        <f>+D199</f>
        <v>1311463.58</v>
      </c>
      <c r="E198" s="238">
        <f t="shared" ref="E198:F198" si="75">+E199</f>
        <v>1494763.58</v>
      </c>
      <c r="F198" s="238">
        <f t="shared" si="75"/>
        <v>2123362.73</v>
      </c>
      <c r="G198" s="238"/>
    </row>
    <row r="199" spans="2:7" x14ac:dyDescent="0.3">
      <c r="B199" s="239" t="s">
        <v>505</v>
      </c>
      <c r="C199" s="238">
        <v>22392179</v>
      </c>
      <c r="D199" s="238">
        <v>1311463.58</v>
      </c>
      <c r="E199" s="238">
        <v>1494763.58</v>
      </c>
      <c r="F199" s="238">
        <v>2123362.73</v>
      </c>
      <c r="G199" s="238"/>
    </row>
    <row r="200" spans="2:7" x14ac:dyDescent="0.3">
      <c r="B200" s="237" t="s">
        <v>516</v>
      </c>
      <c r="C200" s="238">
        <v>26207791</v>
      </c>
      <c r="D200" s="238">
        <f>+D201</f>
        <v>3360908.5</v>
      </c>
      <c r="E200" s="238">
        <f t="shared" ref="E200:F200" si="76">+E201</f>
        <v>5282948.33</v>
      </c>
      <c r="F200" s="238">
        <f t="shared" si="76"/>
        <v>1972039.83</v>
      </c>
      <c r="G200" s="238"/>
    </row>
    <row r="201" spans="2:7" x14ac:dyDescent="0.3">
      <c r="B201" s="239" t="s">
        <v>505</v>
      </c>
      <c r="C201" s="238">
        <v>26207791</v>
      </c>
      <c r="D201" s="238">
        <v>3360908.5</v>
      </c>
      <c r="E201" s="238">
        <v>5282948.33</v>
      </c>
      <c r="F201" s="238">
        <v>1972039.83</v>
      </c>
      <c r="G201" s="238"/>
    </row>
    <row r="202" spans="2:7" x14ac:dyDescent="0.3">
      <c r="B202" s="237" t="s">
        <v>517</v>
      </c>
      <c r="C202" s="238">
        <v>35548457</v>
      </c>
      <c r="D202" s="238">
        <f>+D203</f>
        <v>1511531.55</v>
      </c>
      <c r="E202" s="238">
        <f t="shared" ref="E202:F202" si="77">+E203</f>
        <v>3488403.97</v>
      </c>
      <c r="F202" s="238">
        <f t="shared" si="77"/>
        <v>3188487.7700000005</v>
      </c>
      <c r="G202" s="238"/>
    </row>
    <row r="203" spans="2:7" x14ac:dyDescent="0.3">
      <c r="B203" s="239" t="s">
        <v>505</v>
      </c>
      <c r="C203" s="238">
        <v>35548457</v>
      </c>
      <c r="D203" s="238">
        <v>1511531.55</v>
      </c>
      <c r="E203" s="238">
        <v>3488403.97</v>
      </c>
      <c r="F203" s="238">
        <v>3188487.7700000005</v>
      </c>
      <c r="G203" s="238"/>
    </row>
    <row r="204" spans="2:7" x14ac:dyDescent="0.3">
      <c r="B204" s="237" t="s">
        <v>518</v>
      </c>
      <c r="C204" s="238">
        <v>25559290</v>
      </c>
      <c r="D204" s="238">
        <f>+D205</f>
        <v>0</v>
      </c>
      <c r="E204" s="238">
        <f t="shared" ref="E204:F204" si="78">+E205</f>
        <v>1620975.6400000001</v>
      </c>
      <c r="F204" s="238">
        <f t="shared" si="78"/>
        <v>1620975.6400000001</v>
      </c>
      <c r="G204" s="238"/>
    </row>
    <row r="205" spans="2:7" x14ac:dyDescent="0.3">
      <c r="B205" s="239" t="s">
        <v>420</v>
      </c>
      <c r="C205" s="238">
        <v>25559290</v>
      </c>
      <c r="D205" s="238">
        <v>0</v>
      </c>
      <c r="E205" s="238">
        <v>1620975.6400000001</v>
      </c>
      <c r="F205" s="238">
        <v>1620975.6400000001</v>
      </c>
    </row>
    <row r="206" spans="2:7" x14ac:dyDescent="0.3">
      <c r="B206" s="237" t="s">
        <v>519</v>
      </c>
      <c r="C206" s="238">
        <v>421474336</v>
      </c>
      <c r="D206" s="238">
        <f>+D207</f>
        <v>15273278.009999998</v>
      </c>
      <c r="E206" s="238">
        <f t="shared" ref="E206:F206" si="79">+E207</f>
        <v>41678957.599999994</v>
      </c>
      <c r="F206" s="238">
        <f t="shared" si="79"/>
        <v>39432448.190000005</v>
      </c>
    </row>
    <row r="207" spans="2:7" x14ac:dyDescent="0.3">
      <c r="B207" s="239" t="s">
        <v>513</v>
      </c>
      <c r="C207" s="238">
        <v>421474336</v>
      </c>
      <c r="D207" s="238">
        <v>15273278.009999998</v>
      </c>
      <c r="E207" s="238">
        <v>41678957.599999994</v>
      </c>
      <c r="F207" s="238">
        <v>39432448.190000005</v>
      </c>
    </row>
    <row r="208" spans="2:7" x14ac:dyDescent="0.3">
      <c r="B208" s="237" t="s">
        <v>520</v>
      </c>
      <c r="C208" s="238">
        <v>58866155</v>
      </c>
      <c r="D208" s="238">
        <f>+D209</f>
        <v>4285645.42</v>
      </c>
      <c r="E208" s="238">
        <f t="shared" ref="E208:F208" si="80">+E209</f>
        <v>5091370.67</v>
      </c>
      <c r="F208" s="238">
        <f t="shared" si="80"/>
        <v>4444183.2</v>
      </c>
    </row>
    <row r="209" spans="2:6" x14ac:dyDescent="0.3">
      <c r="B209" s="239" t="s">
        <v>513</v>
      </c>
      <c r="C209" s="238">
        <v>58866155</v>
      </c>
      <c r="D209" s="238">
        <v>4285645.42</v>
      </c>
      <c r="E209" s="238">
        <v>5091370.67</v>
      </c>
      <c r="F209" s="238">
        <v>4444183.2</v>
      </c>
    </row>
    <row r="210" spans="2:6" x14ac:dyDescent="0.3">
      <c r="B210" s="237" t="s">
        <v>521</v>
      </c>
      <c r="C210" s="238">
        <v>108829498</v>
      </c>
      <c r="D210" s="238">
        <f>+D211</f>
        <v>823358.49</v>
      </c>
      <c r="E210" s="238">
        <f t="shared" ref="E210:F210" si="81">+E211</f>
        <v>9096971.0299999993</v>
      </c>
      <c r="F210" s="238">
        <f t="shared" si="81"/>
        <v>9895615.0900000017</v>
      </c>
    </row>
    <row r="211" spans="2:6" x14ac:dyDescent="0.3">
      <c r="B211" s="239" t="s">
        <v>513</v>
      </c>
      <c r="C211" s="238">
        <v>108829498</v>
      </c>
      <c r="D211" s="238">
        <v>823358.49</v>
      </c>
      <c r="E211" s="238">
        <v>9096971.0299999993</v>
      </c>
      <c r="F211" s="238">
        <v>9895615.0900000017</v>
      </c>
    </row>
    <row r="212" spans="2:6" x14ac:dyDescent="0.3">
      <c r="B212" s="237" t="s">
        <v>522</v>
      </c>
      <c r="C212" s="238">
        <v>55389954</v>
      </c>
      <c r="D212" s="238">
        <f>+D213</f>
        <v>104656.45999999999</v>
      </c>
      <c r="E212" s="238">
        <f t="shared" ref="E212:F212" si="82">+E213</f>
        <v>2977863.74</v>
      </c>
      <c r="F212" s="238">
        <f t="shared" si="82"/>
        <v>6200866.6399999997</v>
      </c>
    </row>
    <row r="213" spans="2:6" x14ac:dyDescent="0.3">
      <c r="B213" s="239" t="s">
        <v>505</v>
      </c>
      <c r="C213" s="238">
        <v>55389954</v>
      </c>
      <c r="D213" s="238">
        <v>104656.45999999999</v>
      </c>
      <c r="E213" s="238">
        <v>2977863.74</v>
      </c>
      <c r="F213" s="238">
        <v>6200866.6399999997</v>
      </c>
    </row>
    <row r="214" spans="2:6" x14ac:dyDescent="0.3">
      <c r="B214" s="237" t="s">
        <v>523</v>
      </c>
      <c r="C214" s="238">
        <v>67114391</v>
      </c>
      <c r="D214" s="238">
        <f>+D215</f>
        <v>2141189.52</v>
      </c>
      <c r="E214" s="238">
        <f t="shared" ref="E214:F214" si="83">+E215</f>
        <v>5466757.5099999998</v>
      </c>
      <c r="F214" s="238">
        <f t="shared" si="83"/>
        <v>5435270.1900000004</v>
      </c>
    </row>
    <row r="215" spans="2:6" x14ac:dyDescent="0.3">
      <c r="B215" s="239" t="s">
        <v>513</v>
      </c>
      <c r="C215" s="238">
        <v>67114391</v>
      </c>
      <c r="D215" s="238">
        <v>2141189.52</v>
      </c>
      <c r="E215" s="238">
        <v>5466757.5099999998</v>
      </c>
      <c r="F215" s="238">
        <v>5435270.1900000004</v>
      </c>
    </row>
    <row r="216" spans="2:6" x14ac:dyDescent="0.3">
      <c r="B216" s="237" t="s">
        <v>524</v>
      </c>
      <c r="C216" s="238">
        <v>331473275</v>
      </c>
      <c r="D216" s="238">
        <f>+D217</f>
        <v>24371265.529999994</v>
      </c>
      <c r="E216" s="238">
        <f t="shared" ref="E216:F216" si="84">+E217</f>
        <v>28274875.709999997</v>
      </c>
      <c r="F216" s="238">
        <f t="shared" si="84"/>
        <v>27265840.319999993</v>
      </c>
    </row>
    <row r="217" spans="2:6" x14ac:dyDescent="0.3">
      <c r="B217" s="239" t="s">
        <v>513</v>
      </c>
      <c r="C217" s="238">
        <v>331473275</v>
      </c>
      <c r="D217" s="238">
        <v>24371265.529999994</v>
      </c>
      <c r="E217" s="238">
        <v>28274875.709999997</v>
      </c>
      <c r="F217" s="238">
        <v>27265840.319999993</v>
      </c>
    </row>
    <row r="218" spans="2:6" x14ac:dyDescent="0.3">
      <c r="B218" s="237" t="s">
        <v>525</v>
      </c>
      <c r="C218" s="238">
        <v>1567765629</v>
      </c>
      <c r="D218" s="238">
        <f>+D219</f>
        <v>22801525.969999999</v>
      </c>
      <c r="E218" s="238">
        <f t="shared" ref="E218:F218" si="85">+E219</f>
        <v>94422033.080000013</v>
      </c>
      <c r="F218" s="238">
        <f t="shared" si="85"/>
        <v>91704488.090000004</v>
      </c>
    </row>
    <row r="219" spans="2:6" x14ac:dyDescent="0.3">
      <c r="B219" s="239" t="s">
        <v>513</v>
      </c>
      <c r="C219" s="238">
        <v>1567765629</v>
      </c>
      <c r="D219" s="238">
        <v>22801525.969999999</v>
      </c>
      <c r="E219" s="238">
        <v>94422033.080000013</v>
      </c>
      <c r="F219" s="238">
        <v>91704488.090000004</v>
      </c>
    </row>
    <row r="220" spans="2:6" x14ac:dyDescent="0.3">
      <c r="B220" s="237" t="s">
        <v>526</v>
      </c>
      <c r="C220" s="238">
        <v>47962618</v>
      </c>
      <c r="D220" s="238">
        <f>+D221</f>
        <v>417854.85</v>
      </c>
      <c r="E220" s="238">
        <f t="shared" ref="E220:F220" si="86">+E221</f>
        <v>3798368.5300000003</v>
      </c>
      <c r="F220" s="238">
        <f t="shared" si="86"/>
        <v>5227026.3599999994</v>
      </c>
    </row>
    <row r="221" spans="2:6" x14ac:dyDescent="0.3">
      <c r="B221" s="239" t="s">
        <v>420</v>
      </c>
      <c r="C221" s="238">
        <v>47962618</v>
      </c>
      <c r="D221" s="238">
        <v>417854.85</v>
      </c>
      <c r="E221" s="238">
        <v>3798368.5300000003</v>
      </c>
      <c r="F221" s="238">
        <v>5227026.3599999994</v>
      </c>
    </row>
    <row r="222" spans="2:6" x14ac:dyDescent="0.3">
      <c r="B222" s="237" t="s">
        <v>527</v>
      </c>
      <c r="C222" s="238">
        <v>74782554</v>
      </c>
      <c r="D222" s="238">
        <f>+D223</f>
        <v>785913.99999999988</v>
      </c>
      <c r="E222" s="238">
        <f t="shared" ref="E222:F222" si="87">+E223</f>
        <v>5496591.9800000004</v>
      </c>
      <c r="F222" s="238">
        <f t="shared" si="87"/>
        <v>5210677.9800000004</v>
      </c>
    </row>
    <row r="223" spans="2:6" x14ac:dyDescent="0.3">
      <c r="B223" s="239" t="s">
        <v>505</v>
      </c>
      <c r="C223" s="238">
        <v>74782554</v>
      </c>
      <c r="D223" s="238">
        <v>785913.99999999988</v>
      </c>
      <c r="E223" s="238">
        <v>5496591.9800000004</v>
      </c>
      <c r="F223" s="238">
        <v>5210677.9800000004</v>
      </c>
    </row>
    <row r="224" spans="2:6" x14ac:dyDescent="0.3">
      <c r="B224" s="237" t="s">
        <v>528</v>
      </c>
      <c r="C224" s="238">
        <v>156078112</v>
      </c>
      <c r="D224" s="238">
        <f>+D225</f>
        <v>1631622.93</v>
      </c>
      <c r="E224" s="238">
        <f t="shared" ref="E224:F224" si="88">+E225</f>
        <v>11691553.310000001</v>
      </c>
      <c r="F224" s="238">
        <f t="shared" si="88"/>
        <v>12414127.879999999</v>
      </c>
    </row>
    <row r="225" spans="2:6" x14ac:dyDescent="0.3">
      <c r="B225" s="239" t="s">
        <v>513</v>
      </c>
      <c r="C225" s="238">
        <v>156078112</v>
      </c>
      <c r="D225" s="238">
        <v>1631622.93</v>
      </c>
      <c r="E225" s="238">
        <v>11691553.310000001</v>
      </c>
      <c r="F225" s="238">
        <v>12414127.879999999</v>
      </c>
    </row>
    <row r="226" spans="2:6" x14ac:dyDescent="0.3">
      <c r="B226" s="237" t="s">
        <v>529</v>
      </c>
      <c r="C226" s="238">
        <v>58130444</v>
      </c>
      <c r="D226" s="238">
        <f>+D227</f>
        <v>74514.64</v>
      </c>
      <c r="E226" s="238">
        <f t="shared" ref="E226:F226" si="89">+E227</f>
        <v>5211819.2300000004</v>
      </c>
      <c r="F226" s="238">
        <f t="shared" si="89"/>
        <v>4003705.8400000003</v>
      </c>
    </row>
    <row r="227" spans="2:6" x14ac:dyDescent="0.3">
      <c r="B227" s="239" t="s">
        <v>505</v>
      </c>
      <c r="C227" s="238">
        <v>58130444</v>
      </c>
      <c r="D227" s="238">
        <v>74514.64</v>
      </c>
      <c r="E227" s="238">
        <v>5211819.2300000004</v>
      </c>
      <c r="F227" s="238">
        <v>4003705.8400000003</v>
      </c>
    </row>
    <row r="228" spans="2:6" x14ac:dyDescent="0.3">
      <c r="B228" s="235" t="s">
        <v>530</v>
      </c>
      <c r="C228" s="236">
        <v>12727492345</v>
      </c>
      <c r="D228" s="236">
        <f>+D229+D233+D235+D237+D239</f>
        <v>73455132.560000002</v>
      </c>
      <c r="E228" s="236">
        <f t="shared" ref="E228:F228" si="90">+E229+E233+E235+E237+E239</f>
        <v>1261908603.4000001</v>
      </c>
      <c r="F228" s="236">
        <f t="shared" si="90"/>
        <v>1249831358.78</v>
      </c>
    </row>
    <row r="229" spans="2:6" x14ac:dyDescent="0.3">
      <c r="B229" s="237" t="s">
        <v>503</v>
      </c>
      <c r="C229" s="238">
        <v>12606099758</v>
      </c>
      <c r="D229" s="238">
        <v>66046011.420000009</v>
      </c>
      <c r="E229" s="238">
        <v>1253412542.48</v>
      </c>
      <c r="F229" s="238">
        <v>1242163611.2199998</v>
      </c>
    </row>
    <row r="230" spans="2:6" x14ac:dyDescent="0.3">
      <c r="B230" s="239" t="s">
        <v>531</v>
      </c>
      <c r="C230" s="238">
        <v>12606099758</v>
      </c>
      <c r="D230" s="238">
        <v>66046011.420000009</v>
      </c>
      <c r="E230" s="238">
        <v>1253412542.48</v>
      </c>
      <c r="F230" s="238">
        <v>1242163611.2199998</v>
      </c>
    </row>
    <row r="231" spans="2:6" x14ac:dyDescent="0.3">
      <c r="B231" s="237" t="s">
        <v>532</v>
      </c>
      <c r="C231" s="238">
        <v>70121946</v>
      </c>
      <c r="D231" s="238">
        <v>0</v>
      </c>
      <c r="E231" s="238">
        <v>0</v>
      </c>
      <c r="F231" s="238">
        <v>0</v>
      </c>
    </row>
    <row r="232" spans="2:6" x14ac:dyDescent="0.3">
      <c r="B232" s="239" t="s">
        <v>533</v>
      </c>
      <c r="C232" s="238">
        <v>70121946</v>
      </c>
      <c r="D232" s="238">
        <v>0</v>
      </c>
      <c r="E232" s="238">
        <v>0</v>
      </c>
      <c r="F232" s="238">
        <v>0</v>
      </c>
    </row>
    <row r="233" spans="2:6" x14ac:dyDescent="0.3">
      <c r="B233" s="237" t="s">
        <v>504</v>
      </c>
      <c r="C233" s="238">
        <v>0</v>
      </c>
      <c r="D233" s="238">
        <v>4110690.0600000005</v>
      </c>
      <c r="E233" s="238">
        <v>4792458.5</v>
      </c>
      <c r="F233" s="238">
        <v>3428344.6300000004</v>
      </c>
    </row>
    <row r="234" spans="2:6" x14ac:dyDescent="0.3">
      <c r="B234" s="239" t="s">
        <v>533</v>
      </c>
      <c r="C234" s="238">
        <v>0</v>
      </c>
      <c r="D234" s="238">
        <v>4110690.0600000005</v>
      </c>
      <c r="E234" s="238">
        <v>4792458.5</v>
      </c>
      <c r="F234" s="238">
        <v>3428344.6300000004</v>
      </c>
    </row>
    <row r="235" spans="2:6" x14ac:dyDescent="0.3">
      <c r="B235" s="237" t="s">
        <v>506</v>
      </c>
      <c r="C235" s="238">
        <v>0</v>
      </c>
      <c r="D235" s="238">
        <v>0</v>
      </c>
      <c r="E235" s="238">
        <v>0</v>
      </c>
      <c r="F235" s="238">
        <v>0</v>
      </c>
    </row>
    <row r="236" spans="2:6" x14ac:dyDescent="0.3">
      <c r="B236" s="239" t="s">
        <v>533</v>
      </c>
      <c r="C236" s="238">
        <v>0</v>
      </c>
      <c r="D236" s="238">
        <v>0</v>
      </c>
      <c r="E236" s="238">
        <v>0</v>
      </c>
      <c r="F236" s="238">
        <v>0</v>
      </c>
    </row>
    <row r="237" spans="2:6" x14ac:dyDescent="0.3">
      <c r="B237" s="237" t="s">
        <v>534</v>
      </c>
      <c r="C237" s="238">
        <v>51270641</v>
      </c>
      <c r="D237" s="238">
        <f>+D238</f>
        <v>1964.7</v>
      </c>
      <c r="E237" s="238">
        <f t="shared" ref="E237:F237" si="91">+E238</f>
        <v>1964.7</v>
      </c>
      <c r="F237" s="238">
        <f t="shared" si="91"/>
        <v>885</v>
      </c>
    </row>
    <row r="238" spans="2:6" x14ac:dyDescent="0.3">
      <c r="B238" s="239" t="s">
        <v>533</v>
      </c>
      <c r="C238" s="238">
        <v>51270641</v>
      </c>
      <c r="D238" s="238">
        <v>1964.7</v>
      </c>
      <c r="E238" s="238">
        <v>1964.7</v>
      </c>
      <c r="F238" s="238">
        <v>885</v>
      </c>
    </row>
    <row r="239" spans="2:6" x14ac:dyDescent="0.3">
      <c r="B239" s="237" t="s">
        <v>507</v>
      </c>
      <c r="C239" s="238">
        <v>0</v>
      </c>
      <c r="D239" s="238">
        <f>+D240</f>
        <v>3296466.38</v>
      </c>
      <c r="E239" s="238">
        <f t="shared" ref="E239:F239" si="92">+E240</f>
        <v>3701637.7199999997</v>
      </c>
      <c r="F239" s="238">
        <f t="shared" si="92"/>
        <v>4238517.9299999988</v>
      </c>
    </row>
    <row r="240" spans="2:6" x14ac:dyDescent="0.3">
      <c r="B240" s="239" t="s">
        <v>533</v>
      </c>
      <c r="C240" s="238">
        <v>0</v>
      </c>
      <c r="D240" s="238">
        <v>3296466.38</v>
      </c>
      <c r="E240" s="238">
        <v>3701637.7199999997</v>
      </c>
      <c r="F240" s="238">
        <v>4238517.9299999988</v>
      </c>
    </row>
    <row r="241" spans="2:6" x14ac:dyDescent="0.3">
      <c r="B241" s="235" t="s">
        <v>535</v>
      </c>
      <c r="C241" s="236">
        <v>5685868413</v>
      </c>
      <c r="D241" s="236">
        <f>+D242+D250+D252+D246</f>
        <v>505441208.33999997</v>
      </c>
      <c r="E241" s="236">
        <f t="shared" ref="E241:F241" si="93">+E242+E250+E252+E246</f>
        <v>554701655.79000008</v>
      </c>
      <c r="F241" s="236">
        <f t="shared" si="93"/>
        <v>543218592.06000006</v>
      </c>
    </row>
    <row r="242" spans="2:6" x14ac:dyDescent="0.3">
      <c r="B242" s="237" t="s">
        <v>502</v>
      </c>
      <c r="C242" s="238">
        <v>5567605697</v>
      </c>
      <c r="D242" s="238">
        <f>+D243+D244+D245</f>
        <v>1616642.42</v>
      </c>
      <c r="E242" s="238">
        <f t="shared" ref="E242:F242" si="94">+E243+E244+E245</f>
        <v>2208242.42</v>
      </c>
      <c r="F242" s="238">
        <f t="shared" si="94"/>
        <v>591600</v>
      </c>
    </row>
    <row r="243" spans="2:6" x14ac:dyDescent="0.3">
      <c r="B243" s="239" t="s">
        <v>536</v>
      </c>
      <c r="C243" s="238">
        <v>5106279834</v>
      </c>
      <c r="D243" s="238">
        <v>0</v>
      </c>
      <c r="E243" s="238">
        <v>591600</v>
      </c>
      <c r="F243" s="238">
        <v>591600</v>
      </c>
    </row>
    <row r="244" spans="2:6" x14ac:dyDescent="0.3">
      <c r="B244" s="237" t="s">
        <v>537</v>
      </c>
      <c r="C244" s="238">
        <v>234720477</v>
      </c>
      <c r="D244" s="238">
        <v>1616642.42</v>
      </c>
      <c r="E244" s="238">
        <v>1616642.42</v>
      </c>
      <c r="F244" s="238">
        <v>0</v>
      </c>
    </row>
    <row r="245" spans="2:6" x14ac:dyDescent="0.3">
      <c r="B245" s="239" t="s">
        <v>538</v>
      </c>
      <c r="C245" s="238">
        <v>226605386</v>
      </c>
      <c r="D245" s="238">
        <v>0</v>
      </c>
      <c r="E245" s="238">
        <v>0</v>
      </c>
      <c r="F245" s="238">
        <v>0</v>
      </c>
    </row>
    <row r="246" spans="2:6" x14ac:dyDescent="0.3">
      <c r="B246" s="237" t="s">
        <v>503</v>
      </c>
      <c r="C246" s="238">
        <v>0</v>
      </c>
      <c r="D246" s="238">
        <f>+D247+D248+D249</f>
        <v>497787379.38</v>
      </c>
      <c r="E246" s="238">
        <f t="shared" ref="E246:F246" si="95">+E247+E248+E249</f>
        <v>542644378.75000012</v>
      </c>
      <c r="F246" s="238">
        <f t="shared" si="95"/>
        <v>534148016.57000011</v>
      </c>
    </row>
    <row r="247" spans="2:6" x14ac:dyDescent="0.3">
      <c r="B247" s="237" t="s">
        <v>531</v>
      </c>
      <c r="C247" s="238">
        <v>0</v>
      </c>
      <c r="D247" s="238">
        <v>452893704.82999998</v>
      </c>
      <c r="E247" s="238">
        <v>489998466.21000016</v>
      </c>
      <c r="F247" s="238">
        <v>484770531.0200001</v>
      </c>
    </row>
    <row r="248" spans="2:6" x14ac:dyDescent="0.3">
      <c r="B248" s="237" t="s">
        <v>537</v>
      </c>
      <c r="C248" s="238">
        <v>0</v>
      </c>
      <c r="D248" s="238">
        <v>21717185.440000001</v>
      </c>
      <c r="E248" s="238">
        <v>21717185.440000001</v>
      </c>
      <c r="F248" s="238">
        <v>21717185.440000001</v>
      </c>
    </row>
    <row r="249" spans="2:6" x14ac:dyDescent="0.3">
      <c r="B249" s="237" t="s">
        <v>538</v>
      </c>
      <c r="C249" s="238">
        <v>0</v>
      </c>
      <c r="D249" s="238">
        <v>23176489.109999999</v>
      </c>
      <c r="E249" s="238">
        <v>30928727.100000001</v>
      </c>
      <c r="F249" s="238">
        <v>27660300.109999999</v>
      </c>
    </row>
    <row r="250" spans="2:6" x14ac:dyDescent="0.3">
      <c r="B250" s="237" t="s">
        <v>504</v>
      </c>
      <c r="C250" s="238">
        <v>77742671</v>
      </c>
      <c r="D250" s="238">
        <f>+D251</f>
        <v>5230953.07</v>
      </c>
      <c r="E250" s="238">
        <f t="shared" ref="E250:F250" si="96">+E251</f>
        <v>6596905.8099999996</v>
      </c>
      <c r="F250" s="238">
        <f t="shared" si="96"/>
        <v>5712101.3500000006</v>
      </c>
    </row>
    <row r="251" spans="2:6" x14ac:dyDescent="0.3">
      <c r="B251" s="239" t="s">
        <v>536</v>
      </c>
      <c r="C251" s="238">
        <v>77742671</v>
      </c>
      <c r="D251" s="238">
        <v>5230953.07</v>
      </c>
      <c r="E251" s="238">
        <v>6596905.8099999996</v>
      </c>
      <c r="F251" s="238">
        <v>5712101.3500000006</v>
      </c>
    </row>
    <row r="252" spans="2:6" x14ac:dyDescent="0.3">
      <c r="B252" s="237" t="s">
        <v>507</v>
      </c>
      <c r="C252" s="238">
        <v>40520045</v>
      </c>
      <c r="D252" s="238">
        <f>+D253</f>
        <v>806233.47</v>
      </c>
      <c r="E252" s="238">
        <f t="shared" ref="E252:F252" si="97">+E253</f>
        <v>3252128.81</v>
      </c>
      <c r="F252" s="238">
        <f t="shared" si="97"/>
        <v>2766874.14</v>
      </c>
    </row>
    <row r="253" spans="2:6" x14ac:dyDescent="0.3">
      <c r="B253" s="239" t="s">
        <v>536</v>
      </c>
      <c r="C253" s="238">
        <v>40520045</v>
      </c>
      <c r="D253" s="238">
        <v>806233.47</v>
      </c>
      <c r="E253" s="238">
        <v>3252128.81</v>
      </c>
      <c r="F253" s="238">
        <v>2766874.14</v>
      </c>
    </row>
    <row r="254" spans="2:6" x14ac:dyDescent="0.3">
      <c r="B254" s="235" t="s">
        <v>539</v>
      </c>
      <c r="C254" s="236">
        <v>9732275011</v>
      </c>
      <c r="D254" s="236">
        <f>+D257+D259+D261+D267+D269</f>
        <v>31419809.899999999</v>
      </c>
      <c r="E254" s="236">
        <f t="shared" ref="E254:F254" si="98">+E257+E259+E261+E267+E269</f>
        <v>794640571.7100004</v>
      </c>
      <c r="F254" s="236">
        <f t="shared" si="98"/>
        <v>757256509.72000015</v>
      </c>
    </row>
    <row r="255" spans="2:6" x14ac:dyDescent="0.3">
      <c r="B255" s="237" t="s">
        <v>540</v>
      </c>
      <c r="C255" s="238">
        <v>8611217564</v>
      </c>
      <c r="D255" s="238">
        <f t="shared" ref="D255:F257" si="99">+D256</f>
        <v>0</v>
      </c>
      <c r="E255" s="238">
        <f t="shared" si="99"/>
        <v>6801010.2000000002</v>
      </c>
      <c r="F255" s="238">
        <f t="shared" si="99"/>
        <v>6801010.2000000002</v>
      </c>
    </row>
    <row r="256" spans="2:6" x14ac:dyDescent="0.3">
      <c r="B256" s="239" t="s">
        <v>541</v>
      </c>
      <c r="C256" s="238">
        <v>8611217564</v>
      </c>
      <c r="D256" s="238">
        <f t="shared" si="99"/>
        <v>0</v>
      </c>
      <c r="E256" s="238">
        <f t="shared" si="99"/>
        <v>6801010.2000000002</v>
      </c>
      <c r="F256" s="238">
        <f t="shared" si="99"/>
        <v>6801010.2000000002</v>
      </c>
    </row>
    <row r="257" spans="2:6" x14ac:dyDescent="0.3">
      <c r="B257" s="237" t="s">
        <v>502</v>
      </c>
      <c r="C257" s="238">
        <v>0</v>
      </c>
      <c r="D257" s="238">
        <f>+D258</f>
        <v>0</v>
      </c>
      <c r="E257" s="238">
        <f t="shared" si="99"/>
        <v>6801010.2000000002</v>
      </c>
      <c r="F257" s="238">
        <f t="shared" si="99"/>
        <v>6801010.2000000002</v>
      </c>
    </row>
    <row r="258" spans="2:6" x14ac:dyDescent="0.3">
      <c r="B258" s="239" t="s">
        <v>536</v>
      </c>
      <c r="C258" s="238">
        <v>0</v>
      </c>
      <c r="D258" s="238">
        <v>0</v>
      </c>
      <c r="E258" s="238">
        <v>6801010.2000000002</v>
      </c>
      <c r="F258" s="238">
        <v>6801010.2000000002</v>
      </c>
    </row>
    <row r="259" spans="2:6" x14ac:dyDescent="0.3">
      <c r="B259" s="237" t="s">
        <v>503</v>
      </c>
      <c r="C259" s="238">
        <v>0</v>
      </c>
      <c r="D259" s="238">
        <v>20641792.259999994</v>
      </c>
      <c r="E259" s="238">
        <v>684579338.36000037</v>
      </c>
      <c r="F259" s="238">
        <v>661888170.95000017</v>
      </c>
    </row>
    <row r="260" spans="2:6" x14ac:dyDescent="0.3">
      <c r="B260" s="239" t="s">
        <v>531</v>
      </c>
      <c r="C260" s="238">
        <v>0</v>
      </c>
      <c r="D260" s="238">
        <v>20641792.259999994</v>
      </c>
      <c r="E260" s="238">
        <v>684579338.36000037</v>
      </c>
      <c r="F260" s="238">
        <v>661888170.95000017</v>
      </c>
    </row>
    <row r="261" spans="2:6" x14ac:dyDescent="0.3">
      <c r="B261" s="237" t="s">
        <v>504</v>
      </c>
      <c r="C261" s="238">
        <v>0</v>
      </c>
      <c r="D261" s="238">
        <v>8781186.8600000013</v>
      </c>
      <c r="E261" s="238">
        <v>92275898.029999986</v>
      </c>
      <c r="F261" s="238">
        <v>77459105.38000001</v>
      </c>
    </row>
    <row r="262" spans="2:6" x14ac:dyDescent="0.3">
      <c r="B262" s="239" t="s">
        <v>542</v>
      </c>
      <c r="C262" s="238">
        <v>0</v>
      </c>
      <c r="D262" s="238">
        <v>8781186.8600000013</v>
      </c>
      <c r="E262" s="238">
        <v>92275898.029999986</v>
      </c>
      <c r="F262" s="238">
        <v>77459105.38000001</v>
      </c>
    </row>
    <row r="263" spans="2:6" x14ac:dyDescent="0.3">
      <c r="B263" s="237" t="s">
        <v>543</v>
      </c>
      <c r="C263" s="238">
        <v>993819951</v>
      </c>
      <c r="D263" s="238">
        <v>0</v>
      </c>
      <c r="E263" s="238">
        <v>0</v>
      </c>
      <c r="F263" s="238">
        <v>0</v>
      </c>
    </row>
    <row r="264" spans="2:6" x14ac:dyDescent="0.3">
      <c r="B264" s="239" t="s">
        <v>542</v>
      </c>
      <c r="C264" s="238">
        <v>993819951</v>
      </c>
      <c r="D264" s="238">
        <v>0</v>
      </c>
      <c r="E264" s="238">
        <v>0</v>
      </c>
      <c r="F264" s="238">
        <v>0</v>
      </c>
    </row>
    <row r="265" spans="2:6" x14ac:dyDescent="0.3">
      <c r="B265" s="237" t="s">
        <v>544</v>
      </c>
      <c r="C265" s="238">
        <v>127237496</v>
      </c>
      <c r="D265" s="238">
        <v>0</v>
      </c>
      <c r="E265" s="238">
        <v>0</v>
      </c>
      <c r="F265" s="238">
        <v>0</v>
      </c>
    </row>
    <row r="266" spans="2:6" x14ac:dyDescent="0.3">
      <c r="B266" s="239" t="s">
        <v>545</v>
      </c>
      <c r="C266" s="238">
        <v>127237496</v>
      </c>
      <c r="D266" s="238">
        <v>0</v>
      </c>
      <c r="E266" s="238">
        <v>0</v>
      </c>
      <c r="F266" s="238">
        <v>0</v>
      </c>
    </row>
    <row r="267" spans="2:6" x14ac:dyDescent="0.3">
      <c r="B267" s="237" t="s">
        <v>534</v>
      </c>
      <c r="C267" s="238">
        <v>0</v>
      </c>
      <c r="D267" s="238">
        <v>52672.51</v>
      </c>
      <c r="E267" s="238">
        <v>49870.01</v>
      </c>
      <c r="F267" s="238">
        <v>9135.15</v>
      </c>
    </row>
    <row r="268" spans="2:6" x14ac:dyDescent="0.3">
      <c r="B268" s="239" t="s">
        <v>545</v>
      </c>
      <c r="C268" s="238">
        <v>0</v>
      </c>
      <c r="D268" s="238">
        <v>52672.51</v>
      </c>
      <c r="E268" s="238">
        <v>49870.01</v>
      </c>
      <c r="F268" s="238">
        <v>9135.15</v>
      </c>
    </row>
    <row r="269" spans="2:6" x14ac:dyDescent="0.3">
      <c r="B269" s="237" t="s">
        <v>507</v>
      </c>
      <c r="C269" s="238">
        <v>0</v>
      </c>
      <c r="D269" s="238">
        <v>1944158.27</v>
      </c>
      <c r="E269" s="238">
        <v>10934455.109999998</v>
      </c>
      <c r="F269" s="238">
        <v>11099088.040000003</v>
      </c>
    </row>
    <row r="270" spans="2:6" x14ac:dyDescent="0.3">
      <c r="B270" s="239" t="s">
        <v>545</v>
      </c>
      <c r="C270" s="238">
        <v>0</v>
      </c>
      <c r="D270" s="238">
        <v>1944158.27</v>
      </c>
      <c r="E270" s="238">
        <v>10934455.109999998</v>
      </c>
      <c r="F270" s="238">
        <v>11099088.040000003</v>
      </c>
    </row>
    <row r="271" spans="2:6" x14ac:dyDescent="0.3">
      <c r="B271" s="233" t="s">
        <v>546</v>
      </c>
      <c r="C271" s="234">
        <v>11586597708</v>
      </c>
      <c r="D271" s="234">
        <f>+D272</f>
        <v>862700376.35999978</v>
      </c>
      <c r="E271" s="234">
        <f t="shared" ref="E271:F271" si="100">+E272</f>
        <v>1261442706.2500002</v>
      </c>
      <c r="F271" s="234">
        <f t="shared" si="100"/>
        <v>1154184031.5599997</v>
      </c>
    </row>
    <row r="272" spans="2:6" x14ac:dyDescent="0.3">
      <c r="B272" s="235" t="s">
        <v>547</v>
      </c>
      <c r="C272" s="236">
        <v>11586597708</v>
      </c>
      <c r="D272" s="236">
        <f>+D273+D277+D279+D281+D283</f>
        <v>862700376.35999978</v>
      </c>
      <c r="E272" s="236">
        <f t="shared" ref="E272:F272" si="101">+E273+E277+E279+E281+E283</f>
        <v>1261442706.2500002</v>
      </c>
      <c r="F272" s="236">
        <f t="shared" si="101"/>
        <v>1154184031.5599997</v>
      </c>
    </row>
    <row r="273" spans="2:6" x14ac:dyDescent="0.3">
      <c r="B273" s="237" t="s">
        <v>548</v>
      </c>
      <c r="C273" s="238">
        <v>10111015754</v>
      </c>
      <c r="D273" s="238">
        <f>+D274+D275+D276</f>
        <v>808744850.71999979</v>
      </c>
      <c r="E273" s="238">
        <f t="shared" ref="E273:F273" si="102">+E274+E275+E276</f>
        <v>1039874605.75</v>
      </c>
      <c r="F273" s="238">
        <f t="shared" si="102"/>
        <v>997593540.71999967</v>
      </c>
    </row>
    <row r="274" spans="2:6" x14ac:dyDescent="0.3">
      <c r="B274" s="239" t="s">
        <v>420</v>
      </c>
      <c r="C274" s="238">
        <v>2417332139</v>
      </c>
      <c r="D274" s="238">
        <v>163230668.70999998</v>
      </c>
      <c r="E274" s="238">
        <v>366553800.53999996</v>
      </c>
      <c r="F274" s="238">
        <v>422956711.70999986</v>
      </c>
    </row>
    <row r="275" spans="2:6" x14ac:dyDescent="0.3">
      <c r="B275" s="239" t="s">
        <v>549</v>
      </c>
      <c r="C275" s="238">
        <v>7153438615</v>
      </c>
      <c r="D275" s="238">
        <v>645429182.00999987</v>
      </c>
      <c r="E275" s="238">
        <v>673235805.21000004</v>
      </c>
      <c r="F275" s="238">
        <v>571724964.3599999</v>
      </c>
    </row>
    <row r="276" spans="2:6" x14ac:dyDescent="0.3">
      <c r="B276" s="239" t="s">
        <v>413</v>
      </c>
      <c r="C276" s="238">
        <v>540245000</v>
      </c>
      <c r="D276" s="238">
        <v>85000</v>
      </c>
      <c r="E276" s="238">
        <v>85000</v>
      </c>
      <c r="F276" s="238">
        <v>2911864.65</v>
      </c>
    </row>
    <row r="277" spans="2:6" x14ac:dyDescent="0.3">
      <c r="B277" s="237" t="s">
        <v>550</v>
      </c>
      <c r="C277" s="238">
        <v>1202938070</v>
      </c>
      <c r="D277" s="238">
        <v>44271856.629999995</v>
      </c>
      <c r="E277" s="238">
        <v>197227040.91000009</v>
      </c>
      <c r="F277" s="238">
        <v>134030490.55000001</v>
      </c>
    </row>
    <row r="278" spans="2:6" x14ac:dyDescent="0.3">
      <c r="B278" s="239" t="s">
        <v>551</v>
      </c>
      <c r="C278" s="238">
        <v>1202938070</v>
      </c>
      <c r="D278" s="238">
        <v>44271856.629999995</v>
      </c>
      <c r="E278" s="238">
        <v>197227040.91000009</v>
      </c>
      <c r="F278" s="238">
        <v>134030490.55000001</v>
      </c>
    </row>
    <row r="279" spans="2:6" x14ac:dyDescent="0.3">
      <c r="B279" s="237" t="s">
        <v>552</v>
      </c>
      <c r="C279" s="238">
        <v>176299406</v>
      </c>
      <c r="D279" s="238">
        <v>9288843.8200000003</v>
      </c>
      <c r="E279" s="238">
        <v>17364204.809999999</v>
      </c>
      <c r="F279" s="238">
        <v>15684071.009999996</v>
      </c>
    </row>
    <row r="280" spans="2:6" x14ac:dyDescent="0.3">
      <c r="B280" s="239" t="s">
        <v>553</v>
      </c>
      <c r="C280" s="238">
        <v>176299406</v>
      </c>
      <c r="D280" s="238">
        <v>9288843.8200000003</v>
      </c>
      <c r="E280" s="238">
        <v>17364204.809999999</v>
      </c>
      <c r="F280" s="238">
        <v>15684071.009999996</v>
      </c>
    </row>
    <row r="281" spans="2:6" x14ac:dyDescent="0.3">
      <c r="B281" s="237" t="s">
        <v>554</v>
      </c>
      <c r="C281" s="238">
        <v>51884491</v>
      </c>
      <c r="D281" s="238">
        <v>355474.18</v>
      </c>
      <c r="E281" s="238">
        <v>3719484.8899999997</v>
      </c>
      <c r="F281" s="238">
        <v>3427830.0999999996</v>
      </c>
    </row>
    <row r="282" spans="2:6" x14ac:dyDescent="0.3">
      <c r="B282" s="239" t="s">
        <v>555</v>
      </c>
      <c r="C282" s="238">
        <v>51884491</v>
      </c>
      <c r="D282" s="238">
        <v>355474.18</v>
      </c>
      <c r="E282" s="238">
        <v>3719484.8899999997</v>
      </c>
      <c r="F282" s="238">
        <v>3427830.0999999996</v>
      </c>
    </row>
    <row r="283" spans="2:6" x14ac:dyDescent="0.3">
      <c r="B283" s="237" t="s">
        <v>556</v>
      </c>
      <c r="C283" s="238">
        <v>44459987</v>
      </c>
      <c r="D283" s="238">
        <v>39351.01</v>
      </c>
      <c r="E283" s="238">
        <v>3257369.89</v>
      </c>
      <c r="F283" s="238">
        <v>3448099.1799999997</v>
      </c>
    </row>
    <row r="284" spans="2:6" x14ac:dyDescent="0.3">
      <c r="B284" s="239" t="s">
        <v>549</v>
      </c>
      <c r="C284" s="238">
        <v>44459987</v>
      </c>
      <c r="D284" s="238">
        <v>39351.01</v>
      </c>
      <c r="E284" s="238">
        <v>3257369.89</v>
      </c>
      <c r="F284" s="238">
        <v>3448099.1799999997</v>
      </c>
    </row>
    <row r="285" spans="2:6" x14ac:dyDescent="0.3">
      <c r="B285" s="233" t="s">
        <v>557</v>
      </c>
      <c r="C285" s="234">
        <v>21701812584</v>
      </c>
      <c r="D285" s="234">
        <f>+D286</f>
        <v>1253175184.0800004</v>
      </c>
      <c r="E285" s="234">
        <f t="shared" ref="E285:F285" si="103">+E286</f>
        <v>1493532380.6799998</v>
      </c>
      <c r="F285" s="234">
        <f t="shared" si="103"/>
        <v>1509611866.6900003</v>
      </c>
    </row>
    <row r="286" spans="2:6" x14ac:dyDescent="0.3">
      <c r="B286" s="235" t="s">
        <v>558</v>
      </c>
      <c r="C286" s="236">
        <v>21701812584</v>
      </c>
      <c r="D286" s="236">
        <f>+D287+D291+D293+D295+D297+D299+D301+D303+D305+D307+D309</f>
        <v>1253175184.0800004</v>
      </c>
      <c r="E286" s="236">
        <f t="shared" ref="E286:F286" si="104">+E287+E291+E293+E295+E297+E299+E301+E303+E305+E307+E309</f>
        <v>1493532380.6799998</v>
      </c>
      <c r="F286" s="236">
        <f t="shared" si="104"/>
        <v>1509611866.6900003</v>
      </c>
    </row>
    <row r="287" spans="2:6" x14ac:dyDescent="0.3">
      <c r="B287" s="237" t="s">
        <v>559</v>
      </c>
      <c r="C287" s="238">
        <v>17004163914</v>
      </c>
      <c r="D287" s="238">
        <f>+D288+D289+D290</f>
        <v>1096104116.47</v>
      </c>
      <c r="E287" s="238">
        <f t="shared" ref="E287:F287" si="105">+E288+E289+E290</f>
        <v>1184312547.6900001</v>
      </c>
      <c r="F287" s="238">
        <f t="shared" si="105"/>
        <v>1181343423.4400001</v>
      </c>
    </row>
    <row r="288" spans="2:6" x14ac:dyDescent="0.3">
      <c r="B288" s="239" t="s">
        <v>420</v>
      </c>
      <c r="C288" s="238">
        <v>2772250362</v>
      </c>
      <c r="D288" s="238">
        <v>20799965.41</v>
      </c>
      <c r="E288" s="238">
        <v>109008396.62999998</v>
      </c>
      <c r="F288" s="238">
        <v>106090711.58000001</v>
      </c>
    </row>
    <row r="289" spans="2:7" x14ac:dyDescent="0.3">
      <c r="B289" s="239" t="s">
        <v>413</v>
      </c>
      <c r="C289" s="238">
        <v>303614200</v>
      </c>
      <c r="D289" s="238">
        <v>1507450.1</v>
      </c>
      <c r="E289" s="238">
        <v>1507450.1</v>
      </c>
      <c r="F289" s="238">
        <v>1456010.9</v>
      </c>
    </row>
    <row r="290" spans="2:7" x14ac:dyDescent="0.3">
      <c r="B290" s="239" t="s">
        <v>423</v>
      </c>
      <c r="C290" s="238">
        <v>13580958472</v>
      </c>
      <c r="D290" s="238">
        <v>1073796700.96</v>
      </c>
      <c r="E290" s="238">
        <v>1073796700.96</v>
      </c>
      <c r="F290" s="238">
        <v>1073796700.96</v>
      </c>
    </row>
    <row r="291" spans="2:7" x14ac:dyDescent="0.3">
      <c r="B291" s="237" t="s">
        <v>560</v>
      </c>
      <c r="C291" s="238">
        <v>311698803</v>
      </c>
      <c r="D291" s="238">
        <v>19302850.169999998</v>
      </c>
      <c r="E291" s="238">
        <v>18217383.619999997</v>
      </c>
      <c r="F291" s="238">
        <v>25649144.850000001</v>
      </c>
    </row>
    <row r="292" spans="2:7" x14ac:dyDescent="0.3">
      <c r="B292" s="239" t="s">
        <v>561</v>
      </c>
      <c r="C292" s="238">
        <v>311698803</v>
      </c>
      <c r="D292" s="238">
        <v>19302850.169999998</v>
      </c>
      <c r="E292" s="238">
        <v>18217383.619999997</v>
      </c>
      <c r="F292" s="238">
        <v>25649144.850000001</v>
      </c>
    </row>
    <row r="293" spans="2:7" x14ac:dyDescent="0.3">
      <c r="B293" s="237" t="s">
        <v>562</v>
      </c>
      <c r="C293" s="238">
        <v>915072932</v>
      </c>
      <c r="D293" s="238">
        <v>53844409.089999996</v>
      </c>
      <c r="E293" s="238">
        <v>51326820.650000006</v>
      </c>
      <c r="F293" s="238">
        <v>59647873.160000011</v>
      </c>
    </row>
    <row r="294" spans="2:7" x14ac:dyDescent="0.3">
      <c r="B294" s="239" t="s">
        <v>563</v>
      </c>
      <c r="C294" s="238">
        <v>915072932</v>
      </c>
      <c r="D294" s="238">
        <v>53844409.089999996</v>
      </c>
      <c r="E294" s="238">
        <v>51326820.650000006</v>
      </c>
      <c r="F294" s="238">
        <v>59647873.160000011</v>
      </c>
    </row>
    <row r="295" spans="2:7" x14ac:dyDescent="0.3">
      <c r="B295" s="237" t="s">
        <v>564</v>
      </c>
      <c r="C295" s="238">
        <v>564624143</v>
      </c>
      <c r="D295" s="238">
        <v>1117676.1900000004</v>
      </c>
      <c r="E295" s="238">
        <v>37894014.93999999</v>
      </c>
      <c r="F295" s="238">
        <v>51219085.099999994</v>
      </c>
    </row>
    <row r="296" spans="2:7" x14ac:dyDescent="0.3">
      <c r="B296" s="239" t="s">
        <v>565</v>
      </c>
      <c r="C296" s="238">
        <v>564624143</v>
      </c>
      <c r="D296" s="238">
        <v>1117676.1900000004</v>
      </c>
      <c r="E296" s="238">
        <v>37894014.93999999</v>
      </c>
      <c r="F296" s="238">
        <v>51219085.099999994</v>
      </c>
      <c r="G296" s="237"/>
    </row>
    <row r="297" spans="2:7" x14ac:dyDescent="0.3">
      <c r="B297" s="237" t="s">
        <v>566</v>
      </c>
      <c r="C297" s="238">
        <v>122713372</v>
      </c>
      <c r="D297" s="238">
        <v>6273650.8999999994</v>
      </c>
      <c r="E297" s="238">
        <v>7564598.29</v>
      </c>
      <c r="F297" s="238">
        <v>5808109.6500000004</v>
      </c>
      <c r="G297" s="239"/>
    </row>
    <row r="298" spans="2:7" x14ac:dyDescent="0.3">
      <c r="B298" s="239" t="s">
        <v>567</v>
      </c>
      <c r="C298" s="238">
        <v>122713372</v>
      </c>
      <c r="D298" s="238">
        <v>6273650.8999999994</v>
      </c>
      <c r="E298" s="238">
        <v>7564598.29</v>
      </c>
      <c r="F298" s="238">
        <v>5808109.6500000004</v>
      </c>
      <c r="G298" s="237"/>
    </row>
    <row r="299" spans="2:7" x14ac:dyDescent="0.3">
      <c r="B299" s="237" t="s">
        <v>568</v>
      </c>
      <c r="C299" s="238">
        <v>265595015</v>
      </c>
      <c r="D299" s="238">
        <v>3687340.1299999994</v>
      </c>
      <c r="E299" s="238">
        <v>15476373.739999998</v>
      </c>
      <c r="F299" s="238">
        <v>15357806.639999999</v>
      </c>
      <c r="G299" s="239"/>
    </row>
    <row r="300" spans="2:7" x14ac:dyDescent="0.3">
      <c r="B300" s="239" t="s">
        <v>569</v>
      </c>
      <c r="C300" s="238">
        <v>265595015</v>
      </c>
      <c r="D300" s="238">
        <v>3687340.1299999994</v>
      </c>
      <c r="E300" s="238">
        <v>15476373.739999998</v>
      </c>
      <c r="F300" s="238">
        <v>15357806.639999999</v>
      </c>
      <c r="G300" s="237"/>
    </row>
    <row r="301" spans="2:7" x14ac:dyDescent="0.3">
      <c r="B301" s="237" t="s">
        <v>570</v>
      </c>
      <c r="C301" s="238">
        <v>493013687</v>
      </c>
      <c r="D301" s="238">
        <v>27708582.950000003</v>
      </c>
      <c r="E301" s="238">
        <v>39418161.04999999</v>
      </c>
      <c r="F301" s="238">
        <v>31173139.169999991</v>
      </c>
      <c r="G301" s="239"/>
    </row>
    <row r="302" spans="2:7" x14ac:dyDescent="0.3">
      <c r="B302" s="239" t="s">
        <v>571</v>
      </c>
      <c r="C302" s="238">
        <v>493013687</v>
      </c>
      <c r="D302" s="238">
        <v>27708582.950000003</v>
      </c>
      <c r="E302" s="238">
        <v>39418161.04999999</v>
      </c>
      <c r="F302" s="238">
        <v>31173139.169999991</v>
      </c>
      <c r="G302" s="237"/>
    </row>
    <row r="303" spans="2:7" x14ac:dyDescent="0.3">
      <c r="B303" s="237" t="s">
        <v>572</v>
      </c>
      <c r="C303" s="238">
        <v>492783812</v>
      </c>
      <c r="D303" s="238">
        <v>39886419.620000005</v>
      </c>
      <c r="E303" s="238">
        <v>60829466.990000002</v>
      </c>
      <c r="F303" s="238">
        <v>57103962.979999997</v>
      </c>
      <c r="G303" s="239"/>
    </row>
    <row r="304" spans="2:7" x14ac:dyDescent="0.3">
      <c r="B304" s="239" t="s">
        <v>573</v>
      </c>
      <c r="C304" s="238">
        <v>492783812</v>
      </c>
      <c r="D304" s="238">
        <v>39886419.620000005</v>
      </c>
      <c r="E304" s="238">
        <v>60829466.990000002</v>
      </c>
      <c r="F304" s="238">
        <v>57103962.979999997</v>
      </c>
      <c r="G304" s="237"/>
    </row>
    <row r="305" spans="2:7" x14ac:dyDescent="0.3">
      <c r="B305" s="237" t="s">
        <v>574</v>
      </c>
      <c r="C305" s="238">
        <v>656229718</v>
      </c>
      <c r="D305" s="238">
        <v>3619489.34</v>
      </c>
      <c r="E305" s="238">
        <v>36473368.810000002</v>
      </c>
      <c r="F305" s="238">
        <v>42059333.030000001</v>
      </c>
      <c r="G305" s="239"/>
    </row>
    <row r="306" spans="2:7" x14ac:dyDescent="0.3">
      <c r="B306" s="239" t="s">
        <v>575</v>
      </c>
      <c r="C306" s="238">
        <v>656229718</v>
      </c>
      <c r="D306" s="238">
        <v>3619489.34</v>
      </c>
      <c r="E306" s="238">
        <v>36473368.810000002</v>
      </c>
      <c r="F306" s="238">
        <v>42059333.030000001</v>
      </c>
    </row>
    <row r="307" spans="2:7" x14ac:dyDescent="0.3">
      <c r="B307" s="237" t="s">
        <v>576</v>
      </c>
      <c r="C307" s="238">
        <v>158062578</v>
      </c>
      <c r="D307" s="238">
        <v>79620.089999999982</v>
      </c>
      <c r="E307" s="238">
        <v>5085351.8100000005</v>
      </c>
      <c r="F307" s="238">
        <v>5076696.97</v>
      </c>
    </row>
    <row r="308" spans="2:7" x14ac:dyDescent="0.3">
      <c r="B308" s="239" t="s">
        <v>577</v>
      </c>
      <c r="C308" s="238">
        <v>158062578</v>
      </c>
      <c r="D308" s="238">
        <v>79620.089999999982</v>
      </c>
      <c r="E308" s="238">
        <v>5085351.8100000005</v>
      </c>
      <c r="F308" s="238">
        <v>5076696.97</v>
      </c>
    </row>
    <row r="309" spans="2:7" x14ac:dyDescent="0.3">
      <c r="B309" s="237" t="s">
        <v>578</v>
      </c>
      <c r="C309" s="238">
        <v>563854610</v>
      </c>
      <c r="D309" s="238">
        <v>1551029.1300000001</v>
      </c>
      <c r="E309" s="238">
        <v>36934293.089999996</v>
      </c>
      <c r="F309" s="238">
        <v>35173291.700000003</v>
      </c>
    </row>
    <row r="310" spans="2:7" x14ac:dyDescent="0.3">
      <c r="B310" s="239" t="s">
        <v>579</v>
      </c>
      <c r="C310" s="238">
        <v>563854610</v>
      </c>
      <c r="D310" s="238">
        <v>1551029.1300000001</v>
      </c>
      <c r="E310" s="238">
        <v>36934293.089999996</v>
      </c>
      <c r="F310" s="238">
        <v>35173291.700000003</v>
      </c>
    </row>
    <row r="311" spans="2:7" x14ac:dyDescent="0.3">
      <c r="B311" s="233" t="s">
        <v>580</v>
      </c>
      <c r="C311" s="234">
        <v>275378926642</v>
      </c>
      <c r="D311" s="234">
        <f>+D312</f>
        <v>4167698350.2999997</v>
      </c>
      <c r="E311" s="234">
        <f t="shared" ref="E311:F311" si="106">+E312</f>
        <v>18989023011.02</v>
      </c>
      <c r="F311" s="234">
        <f t="shared" si="106"/>
        <v>18597343723.09</v>
      </c>
    </row>
    <row r="312" spans="2:7" x14ac:dyDescent="0.3">
      <c r="B312" s="235" t="s">
        <v>581</v>
      </c>
      <c r="C312" s="236">
        <v>275378926642</v>
      </c>
      <c r="D312" s="236">
        <f>+D313+D325+D338+D336+D334+D332+D330+D328</f>
        <v>4167698350.2999997</v>
      </c>
      <c r="E312" s="236">
        <f t="shared" ref="E312:F312" si="107">+E313+E325+E338+E336+E334+E332+E330+E328</f>
        <v>18989023011.02</v>
      </c>
      <c r="F312" s="236">
        <f t="shared" si="107"/>
        <v>18597343723.09</v>
      </c>
    </row>
    <row r="313" spans="2:7" x14ac:dyDescent="0.3">
      <c r="B313" s="237" t="s">
        <v>582</v>
      </c>
      <c r="C313" s="238">
        <v>223680029647</v>
      </c>
      <c r="D313" s="238">
        <f>SUM(D314:D324)</f>
        <v>3496046727.4399996</v>
      </c>
      <c r="E313" s="238">
        <f t="shared" ref="E313:F313" si="108">SUM(E314:E324)</f>
        <v>14574995764.399998</v>
      </c>
      <c r="F313" s="238">
        <f t="shared" si="108"/>
        <v>14425012464.370001</v>
      </c>
    </row>
    <row r="314" spans="2:7" x14ac:dyDescent="0.3">
      <c r="B314" s="239" t="s">
        <v>420</v>
      </c>
      <c r="C314" s="238">
        <v>35062189729</v>
      </c>
      <c r="D314" s="238">
        <v>735722137.97000003</v>
      </c>
      <c r="E314" s="238">
        <v>1017907634.5699999</v>
      </c>
      <c r="F314" s="238">
        <v>950188066.92000031</v>
      </c>
    </row>
    <row r="315" spans="2:7" x14ac:dyDescent="0.3">
      <c r="B315" s="239" t="s">
        <v>583</v>
      </c>
      <c r="C315" s="238">
        <v>17892440315</v>
      </c>
      <c r="D315" s="238">
        <v>182544529.19999999</v>
      </c>
      <c r="E315" s="238">
        <v>828187688.27999997</v>
      </c>
      <c r="F315" s="238">
        <v>912356106.50999999</v>
      </c>
    </row>
    <row r="316" spans="2:7" x14ac:dyDescent="0.3">
      <c r="B316" s="239" t="s">
        <v>584</v>
      </c>
      <c r="C316" s="238">
        <v>94909365279</v>
      </c>
      <c r="D316" s="238">
        <v>530454860.38999999</v>
      </c>
      <c r="E316" s="238">
        <v>7548475147.7400007</v>
      </c>
      <c r="F316" s="238">
        <v>7386945359.3900013</v>
      </c>
    </row>
    <row r="317" spans="2:7" x14ac:dyDescent="0.3">
      <c r="B317" s="239" t="s">
        <v>585</v>
      </c>
      <c r="C317" s="238">
        <v>40548505246</v>
      </c>
      <c r="D317" s="238">
        <v>341493451.24000001</v>
      </c>
      <c r="E317" s="238">
        <v>3015071228.3400002</v>
      </c>
      <c r="F317" s="238">
        <v>3114009414.9299998</v>
      </c>
    </row>
    <row r="318" spans="2:7" x14ac:dyDescent="0.3">
      <c r="B318" s="239" t="s">
        <v>586</v>
      </c>
      <c r="C318" s="238">
        <v>6973426529</v>
      </c>
      <c r="D318" s="238">
        <v>39691968.780000001</v>
      </c>
      <c r="E318" s="238">
        <v>310597158.56</v>
      </c>
      <c r="F318" s="238">
        <v>282575789.70999998</v>
      </c>
    </row>
    <row r="319" spans="2:7" x14ac:dyDescent="0.3">
      <c r="B319" s="239" t="s">
        <v>587</v>
      </c>
      <c r="C319" s="238">
        <v>11223242061</v>
      </c>
      <c r="D319" s="238">
        <v>723459716.80999982</v>
      </c>
      <c r="E319" s="238">
        <v>782358554.06000018</v>
      </c>
      <c r="F319" s="238">
        <v>696207385.96000004</v>
      </c>
    </row>
    <row r="320" spans="2:7" x14ac:dyDescent="0.3">
      <c r="B320" s="239" t="s">
        <v>588</v>
      </c>
      <c r="C320" s="238">
        <v>302594644</v>
      </c>
      <c r="D320" s="238">
        <v>0</v>
      </c>
      <c r="E320" s="238">
        <v>2913077.21</v>
      </c>
      <c r="F320" s="238">
        <v>2913077.21</v>
      </c>
    </row>
    <row r="321" spans="2:6" x14ac:dyDescent="0.3">
      <c r="B321" s="239" t="s">
        <v>589</v>
      </c>
      <c r="C321" s="238">
        <v>985138501</v>
      </c>
      <c r="D321" s="238">
        <v>2619646.5</v>
      </c>
      <c r="E321" s="238">
        <v>59594031.07</v>
      </c>
      <c r="F321" s="238">
        <v>60446564.32</v>
      </c>
    </row>
    <row r="322" spans="2:6" x14ac:dyDescent="0.3">
      <c r="B322" s="239" t="s">
        <v>590</v>
      </c>
      <c r="C322" s="238">
        <v>2832352690</v>
      </c>
      <c r="D322" s="238">
        <v>51387143.950000003</v>
      </c>
      <c r="E322" s="238">
        <v>121217971.97000001</v>
      </c>
      <c r="F322" s="238">
        <v>133003698.17</v>
      </c>
    </row>
    <row r="323" spans="2:6" x14ac:dyDescent="0.3">
      <c r="B323" s="239" t="s">
        <v>413</v>
      </c>
      <c r="C323" s="238">
        <v>2682340783</v>
      </c>
      <c r="D323" s="238">
        <v>141050717.52000001</v>
      </c>
      <c r="E323" s="238">
        <v>141050717.52000001</v>
      </c>
      <c r="F323" s="238">
        <v>138744446.17000002</v>
      </c>
    </row>
    <row r="324" spans="2:6" x14ac:dyDescent="0.3">
      <c r="B324" s="239" t="s">
        <v>423</v>
      </c>
      <c r="C324" s="238">
        <v>10268433870</v>
      </c>
      <c r="D324" s="238">
        <v>747622555.07999992</v>
      </c>
      <c r="E324" s="238">
        <v>747622555.07999992</v>
      </c>
      <c r="F324" s="238">
        <v>747622555.07999992</v>
      </c>
    </row>
    <row r="325" spans="2:6" x14ac:dyDescent="0.3">
      <c r="B325" s="239" t="s">
        <v>591</v>
      </c>
      <c r="C325" s="238">
        <v>765801033</v>
      </c>
      <c r="D325" s="238">
        <v>60797213.819999993</v>
      </c>
      <c r="E325" s="238">
        <v>42338551.469999999</v>
      </c>
      <c r="F325" s="238">
        <v>11757536.699999997</v>
      </c>
    </row>
    <row r="326" spans="2:6" x14ac:dyDescent="0.3">
      <c r="B326" s="239" t="s">
        <v>585</v>
      </c>
      <c r="C326" s="238">
        <v>613099584</v>
      </c>
      <c r="D326" s="238">
        <v>8721300</v>
      </c>
      <c r="E326" s="238">
        <v>4034558.45</v>
      </c>
      <c r="F326" s="238">
        <v>28964.28</v>
      </c>
    </row>
    <row r="327" spans="2:6" x14ac:dyDescent="0.3">
      <c r="B327" s="239" t="s">
        <v>592</v>
      </c>
      <c r="C327" s="238">
        <v>152701449</v>
      </c>
      <c r="D327" s="238">
        <v>52075913.819999993</v>
      </c>
      <c r="E327" s="238">
        <v>38303993.019999996</v>
      </c>
      <c r="F327" s="238">
        <v>11728572.419999998</v>
      </c>
    </row>
    <row r="328" spans="2:6" x14ac:dyDescent="0.3">
      <c r="B328" s="237" t="s">
        <v>593</v>
      </c>
      <c r="C328" s="238">
        <v>898290390</v>
      </c>
      <c r="D328" s="238">
        <v>91426370.809999987</v>
      </c>
      <c r="E328" s="238">
        <v>65052273.519999996</v>
      </c>
      <c r="F328" s="238">
        <v>36729533.86999999</v>
      </c>
    </row>
    <row r="329" spans="2:6" x14ac:dyDescent="0.3">
      <c r="B329" s="239" t="s">
        <v>583</v>
      </c>
      <c r="C329" s="238">
        <v>898290390</v>
      </c>
      <c r="D329" s="238">
        <v>91426370.809999987</v>
      </c>
      <c r="E329" s="238">
        <v>65052273.519999996</v>
      </c>
      <c r="F329" s="238">
        <v>36729533.86999999</v>
      </c>
    </row>
    <row r="330" spans="2:6" x14ac:dyDescent="0.3">
      <c r="B330" s="237" t="s">
        <v>594</v>
      </c>
      <c r="C330" s="238">
        <v>17723047260</v>
      </c>
      <c r="D330" s="238">
        <v>40521050.359999999</v>
      </c>
      <c r="E330" s="238">
        <v>1337004265.1500006</v>
      </c>
      <c r="F330" s="238">
        <v>1337478250.7700005</v>
      </c>
    </row>
    <row r="331" spans="2:6" x14ac:dyDescent="0.3">
      <c r="B331" s="239" t="s">
        <v>595</v>
      </c>
      <c r="C331" s="238">
        <v>17723047260</v>
      </c>
      <c r="D331" s="238">
        <v>40521050.359999999</v>
      </c>
      <c r="E331" s="238">
        <v>1337004265.1500006</v>
      </c>
      <c r="F331" s="238">
        <v>1337478250.7700005</v>
      </c>
    </row>
    <row r="332" spans="2:6" x14ac:dyDescent="0.3">
      <c r="B332" s="237" t="s">
        <v>596</v>
      </c>
      <c r="C332" s="238">
        <v>240545437</v>
      </c>
      <c r="D332" s="238">
        <v>22319466.100000001</v>
      </c>
      <c r="E332" s="238">
        <v>14610013.719999997</v>
      </c>
      <c r="F332" s="238">
        <v>11205652.479999997</v>
      </c>
    </row>
    <row r="333" spans="2:6" x14ac:dyDescent="0.3">
      <c r="B333" s="239" t="s">
        <v>583</v>
      </c>
      <c r="C333" s="238">
        <v>240545437</v>
      </c>
      <c r="D333" s="238">
        <v>22319466.100000001</v>
      </c>
      <c r="E333" s="238">
        <v>14610013.719999997</v>
      </c>
      <c r="F333" s="238">
        <v>11205652.479999997</v>
      </c>
    </row>
    <row r="334" spans="2:6" x14ac:dyDescent="0.3">
      <c r="B334" s="237" t="s">
        <v>597</v>
      </c>
      <c r="C334" s="238">
        <v>3183614449</v>
      </c>
      <c r="D334" s="238">
        <v>146071539.22999999</v>
      </c>
      <c r="E334" s="238">
        <v>148225611.97999996</v>
      </c>
      <c r="F334" s="238">
        <v>105226482.67999999</v>
      </c>
    </row>
    <row r="335" spans="2:6" x14ac:dyDescent="0.3">
      <c r="B335" s="239" t="s">
        <v>588</v>
      </c>
      <c r="C335" s="238">
        <v>3183614449</v>
      </c>
      <c r="D335" s="238">
        <v>146071539.22999999</v>
      </c>
      <c r="E335" s="238">
        <v>148225611.97999996</v>
      </c>
      <c r="F335" s="238">
        <v>105226482.67999999</v>
      </c>
    </row>
    <row r="336" spans="2:6" x14ac:dyDescent="0.3">
      <c r="B336" s="237" t="s">
        <v>598</v>
      </c>
      <c r="C336" s="238">
        <v>2707281872</v>
      </c>
      <c r="D336" s="238">
        <v>235099740.92000002</v>
      </c>
      <c r="E336" s="238">
        <v>159412490.30999997</v>
      </c>
      <c r="F336" s="238">
        <v>141048409.63999999</v>
      </c>
    </row>
    <row r="337" spans="2:6" x14ac:dyDescent="0.3">
      <c r="B337" s="239" t="s">
        <v>588</v>
      </c>
      <c r="C337" s="238">
        <v>2707281872</v>
      </c>
      <c r="D337" s="238">
        <v>235099740.92000002</v>
      </c>
      <c r="E337" s="238">
        <v>159412490.30999997</v>
      </c>
      <c r="F337" s="238">
        <v>141048409.63999999</v>
      </c>
    </row>
    <row r="338" spans="2:6" x14ac:dyDescent="0.3">
      <c r="B338" s="237" t="s">
        <v>599</v>
      </c>
      <c r="C338" s="238">
        <v>26180316554</v>
      </c>
      <c r="D338" s="238">
        <v>75416241.620000005</v>
      </c>
      <c r="E338" s="238">
        <v>2647384040.4700003</v>
      </c>
      <c r="F338" s="238">
        <v>2528885392.5799999</v>
      </c>
    </row>
    <row r="339" spans="2:6" x14ac:dyDescent="0.3">
      <c r="B339" s="239" t="s">
        <v>600</v>
      </c>
      <c r="C339" s="238">
        <v>26180316554</v>
      </c>
      <c r="D339" s="238">
        <v>75416241.620000005</v>
      </c>
      <c r="E339" s="238">
        <v>2647384040.4700003</v>
      </c>
      <c r="F339" s="238">
        <v>2528885392.5799999</v>
      </c>
    </row>
    <row r="340" spans="2:6" x14ac:dyDescent="0.3">
      <c r="B340" s="233" t="s">
        <v>601</v>
      </c>
      <c r="C340" s="234">
        <v>137788992563</v>
      </c>
      <c r="D340" s="234">
        <f>+D341</f>
        <v>10810834387.130001</v>
      </c>
      <c r="E340" s="234">
        <f t="shared" ref="E340:F340" si="109">+E341</f>
        <v>10487835569.190002</v>
      </c>
      <c r="F340" s="234">
        <f t="shared" si="109"/>
        <v>10671487556.429998</v>
      </c>
    </row>
    <row r="341" spans="2:6" x14ac:dyDescent="0.3">
      <c r="B341" s="235" t="s">
        <v>602</v>
      </c>
      <c r="C341" s="236">
        <v>137788992563</v>
      </c>
      <c r="D341" s="236">
        <f>+D342+D353+D355+D361</f>
        <v>10810834387.130001</v>
      </c>
      <c r="E341" s="236">
        <f t="shared" ref="E341:F341" si="110">+E342+E353+E355+E361</f>
        <v>10487835569.190002</v>
      </c>
      <c r="F341" s="236">
        <f t="shared" si="110"/>
        <v>10671487556.429998</v>
      </c>
    </row>
    <row r="342" spans="2:6" x14ac:dyDescent="0.3">
      <c r="B342" s="237" t="s">
        <v>603</v>
      </c>
      <c r="C342" s="238">
        <v>123141296318</v>
      </c>
      <c r="D342" s="238">
        <f>+D343+D344+D345+D346+D347+D348+D349+D350+D351+D352</f>
        <v>9731267826.0600014</v>
      </c>
      <c r="E342" s="238">
        <f t="shared" ref="E342:F342" si="111">+E343+E344+E345+E346+E347+E348+E349+E350+E351+E352</f>
        <v>9619926197.8400021</v>
      </c>
      <c r="F342" s="238">
        <f t="shared" si="111"/>
        <v>9496823959.5299988</v>
      </c>
    </row>
    <row r="343" spans="2:6" x14ac:dyDescent="0.3">
      <c r="B343" s="239" t="s">
        <v>420</v>
      </c>
      <c r="C343" s="238">
        <v>7067109162</v>
      </c>
      <c r="D343" s="238">
        <v>526513074.28000015</v>
      </c>
      <c r="E343" s="238">
        <v>477599182.87</v>
      </c>
      <c r="F343" s="238">
        <v>491711350.00000012</v>
      </c>
    </row>
    <row r="344" spans="2:6" x14ac:dyDescent="0.3">
      <c r="B344" s="239" t="s">
        <v>604</v>
      </c>
      <c r="C344" s="238">
        <v>525652058</v>
      </c>
      <c r="D344" s="238">
        <v>71149871.789999992</v>
      </c>
      <c r="E344" s="238">
        <v>36495133.660000004</v>
      </c>
      <c r="F344" s="238">
        <v>31276282.649999999</v>
      </c>
    </row>
    <row r="345" spans="2:6" x14ac:dyDescent="0.3">
      <c r="B345" s="239" t="s">
        <v>605</v>
      </c>
      <c r="C345" s="238">
        <v>82388922</v>
      </c>
      <c r="D345" s="238">
        <v>3382519.6399999997</v>
      </c>
      <c r="E345" s="238">
        <v>9083137.3599999994</v>
      </c>
      <c r="F345" s="238">
        <v>9027459.8599999994</v>
      </c>
    </row>
    <row r="346" spans="2:6" x14ac:dyDescent="0.3">
      <c r="B346" s="239" t="s">
        <v>606</v>
      </c>
      <c r="C346" s="238">
        <v>1835087327</v>
      </c>
      <c r="D346" s="238">
        <v>312484012.96000004</v>
      </c>
      <c r="E346" s="238">
        <v>300610656.81</v>
      </c>
      <c r="F346" s="238">
        <v>111683301.19999999</v>
      </c>
    </row>
    <row r="347" spans="2:6" x14ac:dyDescent="0.3">
      <c r="B347" s="239" t="s">
        <v>451</v>
      </c>
      <c r="C347" s="238">
        <v>95536158</v>
      </c>
      <c r="D347" s="238">
        <v>21289898.789999999</v>
      </c>
      <c r="E347" s="238">
        <v>2817822.54</v>
      </c>
      <c r="F347" s="238">
        <v>1654098.24</v>
      </c>
    </row>
    <row r="348" spans="2:6" x14ac:dyDescent="0.3">
      <c r="B348" s="239" t="s">
        <v>607</v>
      </c>
      <c r="C348" s="238">
        <v>1011580000</v>
      </c>
      <c r="D348" s="238">
        <v>1498160</v>
      </c>
      <c r="E348" s="238">
        <v>94400</v>
      </c>
      <c r="F348" s="238">
        <v>0</v>
      </c>
    </row>
    <row r="349" spans="2:6" x14ac:dyDescent="0.3">
      <c r="B349" s="239" t="s">
        <v>608</v>
      </c>
      <c r="C349" s="238">
        <v>26900000</v>
      </c>
      <c r="D349" s="238">
        <v>0</v>
      </c>
      <c r="E349" s="238">
        <v>19616</v>
      </c>
      <c r="F349" s="238">
        <v>19616</v>
      </c>
    </row>
    <row r="350" spans="2:6" x14ac:dyDescent="0.3">
      <c r="B350" s="239" t="s">
        <v>609</v>
      </c>
      <c r="C350" s="238">
        <v>25200000</v>
      </c>
      <c r="D350" s="238">
        <v>1744040</v>
      </c>
      <c r="E350" s="238">
        <v>0</v>
      </c>
      <c r="F350" s="238">
        <v>0</v>
      </c>
    </row>
    <row r="351" spans="2:6" x14ac:dyDescent="0.3">
      <c r="B351" s="239" t="s">
        <v>413</v>
      </c>
      <c r="C351" s="238">
        <v>1216770278</v>
      </c>
      <c r="D351" s="238">
        <v>100262022.87</v>
      </c>
      <c r="E351" s="238">
        <v>100262022.87</v>
      </c>
      <c r="F351" s="238">
        <v>99469080.680000007</v>
      </c>
    </row>
    <row r="352" spans="2:6" x14ac:dyDescent="0.3">
      <c r="B352" s="239" t="s">
        <v>423</v>
      </c>
      <c r="C352" s="238">
        <v>111255072413</v>
      </c>
      <c r="D352" s="238">
        <v>8692944225.7300014</v>
      </c>
      <c r="E352" s="238">
        <v>8692944225.7300014</v>
      </c>
      <c r="F352" s="238">
        <v>8751982770.8999996</v>
      </c>
    </row>
    <row r="353" spans="2:6" x14ac:dyDescent="0.3">
      <c r="B353" s="237" t="s">
        <v>610</v>
      </c>
      <c r="C353" s="238">
        <v>571105704</v>
      </c>
      <c r="D353" s="238">
        <v>22149486.82</v>
      </c>
      <c r="E353" s="238">
        <v>19557055.940000001</v>
      </c>
      <c r="F353" s="238">
        <v>17084855.66</v>
      </c>
    </row>
    <row r="354" spans="2:6" x14ac:dyDescent="0.3">
      <c r="B354" s="239" t="s">
        <v>607</v>
      </c>
      <c r="C354" s="238">
        <v>571105704</v>
      </c>
      <c r="D354" s="238">
        <v>22149486.82</v>
      </c>
      <c r="E354" s="238">
        <v>19557055.940000001</v>
      </c>
      <c r="F354" s="238">
        <v>17084855.66</v>
      </c>
    </row>
    <row r="355" spans="2:6" x14ac:dyDescent="0.3">
      <c r="B355" s="237" t="s">
        <v>611</v>
      </c>
      <c r="C355" s="238">
        <v>13679372106</v>
      </c>
      <c r="D355" s="238">
        <v>1169671330.73</v>
      </c>
      <c r="E355" s="238">
        <v>802090089.06999993</v>
      </c>
      <c r="F355" s="238">
        <v>1112866978.6399999</v>
      </c>
    </row>
    <row r="356" spans="2:6" x14ac:dyDescent="0.3">
      <c r="B356" s="239" t="s">
        <v>612</v>
      </c>
      <c r="C356" s="238">
        <v>6364483616</v>
      </c>
      <c r="D356" s="238">
        <v>120839377.13000003</v>
      </c>
      <c r="E356" s="238">
        <v>543505089.06999993</v>
      </c>
      <c r="F356" s="238">
        <v>681487094.87999988</v>
      </c>
    </row>
    <row r="357" spans="2:6" x14ac:dyDescent="0.3">
      <c r="B357" s="239" t="s">
        <v>604</v>
      </c>
      <c r="C357" s="238">
        <v>7314888490</v>
      </c>
      <c r="D357" s="238">
        <v>1048831953.6</v>
      </c>
      <c r="E357" s="238">
        <v>258585000</v>
      </c>
      <c r="F357" s="238">
        <v>431379883.75999999</v>
      </c>
    </row>
    <row r="358" spans="2:6" x14ac:dyDescent="0.3">
      <c r="B358" s="239" t="s">
        <v>605</v>
      </c>
      <c r="C358" s="238">
        <v>0</v>
      </c>
      <c r="D358" s="238">
        <v>0</v>
      </c>
      <c r="E358" s="238">
        <v>0</v>
      </c>
      <c r="F358" s="238">
        <v>0</v>
      </c>
    </row>
    <row r="359" spans="2:6" x14ac:dyDescent="0.3">
      <c r="B359" s="239" t="s">
        <v>606</v>
      </c>
      <c r="C359" s="238">
        <v>0</v>
      </c>
      <c r="D359" s="238">
        <v>0</v>
      </c>
      <c r="E359" s="238">
        <v>0</v>
      </c>
      <c r="F359" s="238">
        <v>0</v>
      </c>
    </row>
    <row r="360" spans="2:6" x14ac:dyDescent="0.3">
      <c r="B360" s="239" t="s">
        <v>607</v>
      </c>
      <c r="C360" s="238">
        <v>0</v>
      </c>
      <c r="D360" s="238">
        <v>0</v>
      </c>
      <c r="E360" s="238">
        <v>0</v>
      </c>
      <c r="F360" s="238">
        <v>0</v>
      </c>
    </row>
    <row r="361" spans="2:6" x14ac:dyDescent="0.3">
      <c r="B361" s="237" t="s">
        <v>613</v>
      </c>
      <c r="C361" s="238">
        <v>397218435</v>
      </c>
      <c r="D361" s="238">
        <v>-112254256.47999997</v>
      </c>
      <c r="E361" s="238">
        <v>46262226.339999981</v>
      </c>
      <c r="F361" s="238">
        <v>44711762.599999987</v>
      </c>
    </row>
    <row r="362" spans="2:6" x14ac:dyDescent="0.3">
      <c r="B362" s="239" t="s">
        <v>614</v>
      </c>
      <c r="C362" s="238">
        <v>397218435</v>
      </c>
      <c r="D362" s="238">
        <v>-112254256.47999997</v>
      </c>
      <c r="E362" s="238">
        <v>46262226.339999981</v>
      </c>
      <c r="F362" s="238">
        <v>44711762.599999987</v>
      </c>
    </row>
    <row r="363" spans="2:6" x14ac:dyDescent="0.3">
      <c r="B363" s="233" t="s">
        <v>615</v>
      </c>
      <c r="C363" s="234">
        <v>3136389584</v>
      </c>
      <c r="D363" s="234">
        <f>+D364</f>
        <v>427392940.20000005</v>
      </c>
      <c r="E363" s="234">
        <f t="shared" ref="E363:F363" si="112">+E364</f>
        <v>488947868.18000007</v>
      </c>
      <c r="F363" s="234">
        <f t="shared" si="112"/>
        <v>390779877.87</v>
      </c>
    </row>
    <row r="364" spans="2:6" x14ac:dyDescent="0.3">
      <c r="B364" s="235" t="s">
        <v>616</v>
      </c>
      <c r="C364" s="236">
        <v>3136389584</v>
      </c>
      <c r="D364" s="236">
        <f>+D365+D373</f>
        <v>427392940.20000005</v>
      </c>
      <c r="E364" s="236">
        <f t="shared" ref="E364:F364" si="113">+E365+E373</f>
        <v>488947868.18000007</v>
      </c>
      <c r="F364" s="236">
        <f t="shared" si="113"/>
        <v>390779877.87</v>
      </c>
    </row>
    <row r="365" spans="2:6" x14ac:dyDescent="0.3">
      <c r="B365" s="237" t="s">
        <v>617</v>
      </c>
      <c r="C365" s="238">
        <v>3028904514</v>
      </c>
      <c r="D365" s="238">
        <f>+D366+D367+D368+D369+D370+D371+D372</f>
        <v>427392940.20000005</v>
      </c>
      <c r="E365" s="238">
        <f t="shared" ref="E365:F365" si="114">+E366+E367+E368+E369+E370+E371+E372</f>
        <v>482404227.18000007</v>
      </c>
      <c r="F365" s="238">
        <f t="shared" si="114"/>
        <v>378767686.61000001</v>
      </c>
    </row>
    <row r="366" spans="2:6" x14ac:dyDescent="0.3">
      <c r="B366" s="239" t="s">
        <v>420</v>
      </c>
      <c r="C366" s="238">
        <v>1358974494</v>
      </c>
      <c r="D366" s="238">
        <v>102860954.32000004</v>
      </c>
      <c r="E366" s="238">
        <v>107053358.52000003</v>
      </c>
      <c r="F366" s="238">
        <v>99504170.290000007</v>
      </c>
    </row>
    <row r="367" spans="2:6" x14ac:dyDescent="0.3">
      <c r="B367" s="239" t="s">
        <v>618</v>
      </c>
      <c r="C367" s="238">
        <v>247446162</v>
      </c>
      <c r="D367" s="238">
        <v>18573922.159999996</v>
      </c>
      <c r="E367" s="238">
        <v>84631980.730000019</v>
      </c>
      <c r="F367" s="238">
        <v>90914441.74000001</v>
      </c>
    </row>
    <row r="368" spans="2:6" x14ac:dyDescent="0.3">
      <c r="B368" s="239" t="s">
        <v>619</v>
      </c>
      <c r="C368" s="238">
        <v>887884786</v>
      </c>
      <c r="D368" s="238">
        <v>54673264.07</v>
      </c>
      <c r="E368" s="238">
        <v>52718719.560000002</v>
      </c>
      <c r="F368" s="238">
        <v>82457341.640000001</v>
      </c>
    </row>
    <row r="369" spans="2:6" x14ac:dyDescent="0.3">
      <c r="B369" s="239" t="s">
        <v>620</v>
      </c>
      <c r="C369" s="238">
        <v>63746476</v>
      </c>
      <c r="D369" s="238">
        <v>4747007.93</v>
      </c>
      <c r="E369" s="238">
        <v>4747007.93</v>
      </c>
      <c r="F369" s="238">
        <v>4747007.93</v>
      </c>
    </row>
    <row r="370" spans="2:6" x14ac:dyDescent="0.3">
      <c r="B370" s="239" t="s">
        <v>621</v>
      </c>
      <c r="C370" s="238">
        <v>24231770</v>
      </c>
      <c r="D370" s="238">
        <v>500948.43</v>
      </c>
      <c r="E370" s="238">
        <v>500948.43</v>
      </c>
      <c r="F370" s="238">
        <v>500948.43</v>
      </c>
    </row>
    <row r="371" spans="2:6" x14ac:dyDescent="0.3">
      <c r="B371" s="239" t="s">
        <v>622</v>
      </c>
      <c r="C371" s="238">
        <v>232961226</v>
      </c>
      <c r="D371" s="238">
        <v>22736909.139999989</v>
      </c>
      <c r="E371" s="238">
        <v>9452277.8600000031</v>
      </c>
      <c r="F371" s="238">
        <v>6290349.1300000027</v>
      </c>
    </row>
    <row r="372" spans="2:6" x14ac:dyDescent="0.3">
      <c r="B372" s="239" t="s">
        <v>413</v>
      </c>
      <c r="C372" s="238">
        <v>213659600</v>
      </c>
      <c r="D372" s="238">
        <v>223299934.15000001</v>
      </c>
      <c r="E372" s="238">
        <v>223299934.15000001</v>
      </c>
      <c r="F372" s="238">
        <v>94353427.450000003</v>
      </c>
    </row>
    <row r="373" spans="2:6" x14ac:dyDescent="0.3">
      <c r="B373" s="237" t="s">
        <v>623</v>
      </c>
      <c r="C373" s="238">
        <v>107485070</v>
      </c>
      <c r="D373" s="238">
        <f>+D374</f>
        <v>0</v>
      </c>
      <c r="E373" s="238">
        <f t="shared" ref="E373:F373" si="115">+E374</f>
        <v>6543640.9999999991</v>
      </c>
      <c r="F373" s="238">
        <f t="shared" si="115"/>
        <v>12012191.26</v>
      </c>
    </row>
    <row r="374" spans="2:6" x14ac:dyDescent="0.3">
      <c r="B374" s="239" t="s">
        <v>622</v>
      </c>
      <c r="C374" s="238">
        <v>107485070</v>
      </c>
      <c r="D374" s="238">
        <v>0</v>
      </c>
      <c r="E374" s="238">
        <v>6543640.9999999991</v>
      </c>
      <c r="F374" s="238">
        <v>12012191.26</v>
      </c>
    </row>
    <row r="375" spans="2:6" x14ac:dyDescent="0.3">
      <c r="B375" s="233" t="s">
        <v>624</v>
      </c>
      <c r="C375" s="234">
        <v>2512106847</v>
      </c>
      <c r="D375" s="234">
        <f>+D376</f>
        <v>162566656.83999997</v>
      </c>
      <c r="E375" s="234">
        <f t="shared" ref="E375:F376" si="116">+E376</f>
        <v>155571638.03999999</v>
      </c>
      <c r="F375" s="234">
        <f t="shared" si="116"/>
        <v>212054090.02000004</v>
      </c>
    </row>
    <row r="376" spans="2:6" x14ac:dyDescent="0.3">
      <c r="B376" s="235" t="s">
        <v>625</v>
      </c>
      <c r="C376" s="236">
        <v>2512106847</v>
      </c>
      <c r="D376" s="236">
        <f>+D377</f>
        <v>162566656.83999997</v>
      </c>
      <c r="E376" s="236">
        <f t="shared" si="116"/>
        <v>155571638.03999999</v>
      </c>
      <c r="F376" s="236">
        <f t="shared" si="116"/>
        <v>212054090.02000004</v>
      </c>
    </row>
    <row r="377" spans="2:6" x14ac:dyDescent="0.3">
      <c r="B377" s="237" t="s">
        <v>626</v>
      </c>
      <c r="C377" s="238">
        <v>2512106847</v>
      </c>
      <c r="D377" s="238">
        <f>+D378+D379+D380+D381+D382+D383</f>
        <v>162566656.83999997</v>
      </c>
      <c r="E377" s="238">
        <f t="shared" ref="E377:F377" si="117">+E378+E379+E380+E381+E382+E383</f>
        <v>155571638.03999999</v>
      </c>
      <c r="F377" s="238">
        <f t="shared" si="117"/>
        <v>212054090.02000004</v>
      </c>
    </row>
    <row r="378" spans="2:6" x14ac:dyDescent="0.3">
      <c r="B378" s="239" t="s">
        <v>420</v>
      </c>
      <c r="C378" s="238">
        <v>571556206</v>
      </c>
      <c r="D378" s="238">
        <v>30234044.650000002</v>
      </c>
      <c r="E378" s="238">
        <v>30024523.59</v>
      </c>
      <c r="F378" s="238">
        <v>31638626.890000004</v>
      </c>
    </row>
    <row r="379" spans="2:6" x14ac:dyDescent="0.3">
      <c r="B379" s="239" t="s">
        <v>627</v>
      </c>
      <c r="C379" s="238">
        <v>325386706</v>
      </c>
      <c r="D379" s="238">
        <v>32331536.509999998</v>
      </c>
      <c r="E379" s="238">
        <v>32100751.669999998</v>
      </c>
      <c r="F379" s="238">
        <v>38046924.030000009</v>
      </c>
    </row>
    <row r="380" spans="2:6" x14ac:dyDescent="0.3">
      <c r="B380" s="239" t="s">
        <v>628</v>
      </c>
      <c r="C380" s="238">
        <v>70588060</v>
      </c>
      <c r="D380" s="238">
        <v>1013621.4700000001</v>
      </c>
      <c r="E380" s="238">
        <v>996039.47000000009</v>
      </c>
      <c r="F380" s="238">
        <v>996039.47000000009</v>
      </c>
    </row>
    <row r="381" spans="2:6" x14ac:dyDescent="0.3">
      <c r="B381" s="239" t="s">
        <v>629</v>
      </c>
      <c r="C381" s="238">
        <v>596500000</v>
      </c>
      <c r="D381" s="238">
        <v>19340395.709999997</v>
      </c>
      <c r="E381" s="238">
        <v>12803264.809999999</v>
      </c>
      <c r="F381" s="238">
        <v>62113952.13000001</v>
      </c>
    </row>
    <row r="382" spans="2:6" x14ac:dyDescent="0.3">
      <c r="B382" s="239" t="s">
        <v>413</v>
      </c>
      <c r="C382" s="238">
        <v>24755964</v>
      </c>
      <c r="D382" s="238">
        <v>9388511</v>
      </c>
      <c r="E382" s="238">
        <v>9388511</v>
      </c>
      <c r="F382" s="238">
        <v>9000000</v>
      </c>
    </row>
    <row r="383" spans="2:6" x14ac:dyDescent="0.3">
      <c r="B383" s="239" t="s">
        <v>423</v>
      </c>
      <c r="C383" s="238">
        <v>923319911</v>
      </c>
      <c r="D383" s="238">
        <v>70258547.5</v>
      </c>
      <c r="E383" s="238">
        <v>70258547.5</v>
      </c>
      <c r="F383" s="238">
        <v>70258547.5</v>
      </c>
    </row>
    <row r="384" spans="2:6" x14ac:dyDescent="0.3">
      <c r="B384" s="233" t="s">
        <v>630</v>
      </c>
      <c r="C384" s="234">
        <v>18106778711</v>
      </c>
      <c r="D384" s="234">
        <f>+D385</f>
        <v>1747711352.3599999</v>
      </c>
      <c r="E384" s="234">
        <f t="shared" ref="E384:F384" si="118">+E385</f>
        <v>1405984817.7100003</v>
      </c>
      <c r="F384" s="234">
        <f t="shared" si="118"/>
        <v>1581734790.1400003</v>
      </c>
    </row>
    <row r="385" spans="2:7" x14ac:dyDescent="0.3">
      <c r="B385" s="235" t="s">
        <v>631</v>
      </c>
      <c r="C385" s="236">
        <v>18106778711</v>
      </c>
      <c r="D385" s="236">
        <f>+D386+D394+D398+D400</f>
        <v>1747711352.3599999</v>
      </c>
      <c r="E385" s="236">
        <f t="shared" ref="E385:F385" si="119">+E386+E394+E398+E400</f>
        <v>1405984817.7100003</v>
      </c>
      <c r="F385" s="236">
        <f t="shared" si="119"/>
        <v>1581734790.1400003</v>
      </c>
    </row>
    <row r="386" spans="2:7" x14ac:dyDescent="0.3">
      <c r="B386" s="237" t="s">
        <v>632</v>
      </c>
      <c r="C386" s="238">
        <v>17278527043</v>
      </c>
      <c r="D386" s="238">
        <f>+D387+D388+D389+D390+D391+D392+D393</f>
        <v>1743086744.8400002</v>
      </c>
      <c r="E386" s="238">
        <f t="shared" ref="E386:F386" si="120">+E387+E388+E389+E390+E391+E392+E393</f>
        <v>1355172771.5300002</v>
      </c>
      <c r="F386" s="238">
        <f t="shared" si="120"/>
        <v>1528426330.0400002</v>
      </c>
    </row>
    <row r="387" spans="2:7" x14ac:dyDescent="0.3">
      <c r="B387" s="239" t="s">
        <v>420</v>
      </c>
      <c r="C387" s="238">
        <v>4231506574</v>
      </c>
      <c r="D387" s="238">
        <v>386402211.29000008</v>
      </c>
      <c r="E387" s="238">
        <v>314270372.16000009</v>
      </c>
      <c r="F387" s="238">
        <v>305342748.4600001</v>
      </c>
    </row>
    <row r="388" spans="2:7" x14ac:dyDescent="0.3">
      <c r="B388" s="239" t="s">
        <v>633</v>
      </c>
      <c r="C388" s="238">
        <v>30000000</v>
      </c>
      <c r="D388" s="238">
        <v>0</v>
      </c>
      <c r="E388" s="238">
        <v>0</v>
      </c>
      <c r="F388" s="238">
        <v>0</v>
      </c>
    </row>
    <row r="389" spans="2:7" x14ac:dyDescent="0.3">
      <c r="B389" s="239" t="s">
        <v>634</v>
      </c>
      <c r="C389" s="238">
        <v>2199430480</v>
      </c>
      <c r="D389" s="238">
        <v>377233405.59999996</v>
      </c>
      <c r="E389" s="238">
        <v>107724031.18999998</v>
      </c>
      <c r="F389" s="238">
        <v>144113957.78</v>
      </c>
    </row>
    <row r="390" spans="2:7" x14ac:dyDescent="0.3">
      <c r="B390" s="239" t="s">
        <v>635</v>
      </c>
      <c r="C390" s="238">
        <v>329169880</v>
      </c>
      <c r="D390" s="238">
        <v>46779602.969999999</v>
      </c>
      <c r="E390" s="238">
        <v>22077981.559999999</v>
      </c>
      <c r="F390" s="238">
        <v>13691189.189999999</v>
      </c>
    </row>
    <row r="391" spans="2:7" x14ac:dyDescent="0.3">
      <c r="B391" s="239" t="s">
        <v>636</v>
      </c>
      <c r="C391" s="238">
        <v>191602200</v>
      </c>
      <c r="D391" s="238">
        <v>22055350.48</v>
      </c>
      <c r="E391" s="238">
        <v>484212.12</v>
      </c>
      <c r="F391" s="238">
        <v>1248798.74</v>
      </c>
    </row>
    <row r="392" spans="2:7" x14ac:dyDescent="0.3">
      <c r="B392" s="239" t="s">
        <v>413</v>
      </c>
      <c r="C392" s="238">
        <v>1086049752</v>
      </c>
      <c r="D392" s="238">
        <v>423606988.99000001</v>
      </c>
      <c r="E392" s="238">
        <v>423606988.99000001</v>
      </c>
      <c r="F392" s="238">
        <v>533693630.61000001</v>
      </c>
    </row>
    <row r="393" spans="2:7" x14ac:dyDescent="0.3">
      <c r="B393" s="239" t="s">
        <v>423</v>
      </c>
      <c r="C393" s="238">
        <v>9210768157</v>
      </c>
      <c r="D393" s="238">
        <v>487009185.51000005</v>
      </c>
      <c r="E393" s="238">
        <v>487009185.51000005</v>
      </c>
      <c r="F393" s="238">
        <v>530336005.25999999</v>
      </c>
    </row>
    <row r="394" spans="2:7" x14ac:dyDescent="0.3">
      <c r="B394" s="237" t="s">
        <v>637</v>
      </c>
      <c r="C394" s="238">
        <v>656607258</v>
      </c>
      <c r="D394" s="238">
        <v>154923.35999999987</v>
      </c>
      <c r="E394" s="238">
        <v>36975236.820000008</v>
      </c>
      <c r="F394" s="238">
        <v>42842886.139999993</v>
      </c>
      <c r="G394" s="239"/>
    </row>
    <row r="395" spans="2:7" x14ac:dyDescent="0.3">
      <c r="B395" s="239" t="s">
        <v>638</v>
      </c>
      <c r="C395" s="238">
        <v>579907258</v>
      </c>
      <c r="D395" s="238">
        <v>-245076.64000000013</v>
      </c>
      <c r="E395" s="238">
        <v>35832388.220000006</v>
      </c>
      <c r="F395" s="238">
        <v>41700037.539999992</v>
      </c>
      <c r="G395" s="239"/>
    </row>
    <row r="396" spans="2:7" x14ac:dyDescent="0.3">
      <c r="B396" s="239" t="s">
        <v>639</v>
      </c>
      <c r="C396" s="238">
        <v>54500000</v>
      </c>
      <c r="D396" s="238">
        <v>200000</v>
      </c>
      <c r="E396" s="238">
        <v>460406.1</v>
      </c>
      <c r="F396" s="238">
        <v>460406.1</v>
      </c>
      <c r="G396" s="239"/>
    </row>
    <row r="397" spans="2:7" x14ac:dyDescent="0.3">
      <c r="B397" s="239" t="s">
        <v>640</v>
      </c>
      <c r="C397" s="238">
        <v>22200000</v>
      </c>
      <c r="D397" s="238">
        <v>200000</v>
      </c>
      <c r="E397" s="238">
        <v>682442.5</v>
      </c>
      <c r="F397" s="238">
        <v>682442.5</v>
      </c>
      <c r="G397" s="239"/>
    </row>
    <row r="398" spans="2:7" x14ac:dyDescent="0.3">
      <c r="B398" s="237" t="s">
        <v>641</v>
      </c>
      <c r="C398" s="238">
        <v>28022531</v>
      </c>
      <c r="D398" s="238">
        <v>1552827.3699999999</v>
      </c>
      <c r="E398" s="238">
        <v>1964774.73</v>
      </c>
      <c r="F398" s="238">
        <v>1422211.4100000001</v>
      </c>
      <c r="G398" s="239"/>
    </row>
    <row r="399" spans="2:7" x14ac:dyDescent="0.3">
      <c r="B399" s="239" t="s">
        <v>420</v>
      </c>
      <c r="C399" s="238">
        <v>28022531</v>
      </c>
      <c r="D399" s="238">
        <v>1552827.3699999999</v>
      </c>
      <c r="E399" s="238">
        <v>1964774.73</v>
      </c>
      <c r="F399" s="238">
        <v>1422211.4100000001</v>
      </c>
      <c r="G399" s="239"/>
    </row>
    <row r="400" spans="2:7" x14ac:dyDescent="0.3">
      <c r="B400" s="237" t="s">
        <v>642</v>
      </c>
      <c r="C400" s="238">
        <v>143621879</v>
      </c>
      <c r="D400" s="238">
        <v>2916856.7900000005</v>
      </c>
      <c r="E400" s="238">
        <v>11872034.630000001</v>
      </c>
      <c r="F400" s="238">
        <v>9043362.5499999989</v>
      </c>
      <c r="G400" s="239"/>
    </row>
    <row r="401" spans="2:6" x14ac:dyDescent="0.3">
      <c r="B401" s="239" t="s">
        <v>643</v>
      </c>
      <c r="C401" s="238">
        <v>143621879</v>
      </c>
      <c r="D401" s="238">
        <v>2916856.7900000005</v>
      </c>
      <c r="E401" s="238">
        <v>11872034.630000001</v>
      </c>
      <c r="F401" s="238">
        <v>9043362.5499999989</v>
      </c>
    </row>
    <row r="402" spans="2:6" x14ac:dyDescent="0.3">
      <c r="B402" s="233" t="s">
        <v>644</v>
      </c>
      <c r="C402" s="234">
        <v>50129942224</v>
      </c>
      <c r="D402" s="234">
        <f>+D403</f>
        <v>4908726668.4399986</v>
      </c>
      <c r="E402" s="234">
        <f t="shared" ref="E402:F402" si="121">+E403</f>
        <v>5022512466.5100012</v>
      </c>
      <c r="F402" s="234">
        <f t="shared" si="121"/>
        <v>4794077089.1199999</v>
      </c>
    </row>
    <row r="403" spans="2:6" x14ac:dyDescent="0.3">
      <c r="B403" s="235" t="s">
        <v>645</v>
      </c>
      <c r="C403" s="236">
        <v>50129942224</v>
      </c>
      <c r="D403" s="236">
        <f>+D404+D417+D419+D421+D423+D425+D427</f>
        <v>4908726668.4399986</v>
      </c>
      <c r="E403" s="236">
        <f t="shared" ref="E403:F403" si="122">+E404+E417+E419+E421+E423+E425+E427</f>
        <v>5022512466.5100012</v>
      </c>
      <c r="F403" s="236">
        <f t="shared" si="122"/>
        <v>4794077089.1199999</v>
      </c>
    </row>
    <row r="404" spans="2:6" x14ac:dyDescent="0.3">
      <c r="B404" s="237" t="s">
        <v>646</v>
      </c>
      <c r="C404" s="238">
        <v>31078964242</v>
      </c>
      <c r="D404" s="238">
        <f>+D405+D406+D407+D408+D409+D410+D411+D412+D413+D414+D415+D416</f>
        <v>3154562481.7499995</v>
      </c>
      <c r="E404" s="238">
        <f t="shared" ref="E404:F404" si="123">+E405+E406+E407+E408+E409+E410+E411+E412+E413+E414+E415+E416</f>
        <v>3373115511.3799996</v>
      </c>
      <c r="F404" s="238">
        <f t="shared" si="123"/>
        <v>3554063995.02</v>
      </c>
    </row>
    <row r="405" spans="2:6" x14ac:dyDescent="0.3">
      <c r="B405" s="239" t="s">
        <v>420</v>
      </c>
      <c r="C405" s="238">
        <v>2116987288</v>
      </c>
      <c r="D405" s="238">
        <v>91653567.359999999</v>
      </c>
      <c r="E405" s="238">
        <v>180521357.61999997</v>
      </c>
      <c r="F405" s="238">
        <v>202415825.41000003</v>
      </c>
    </row>
    <row r="406" spans="2:6" x14ac:dyDescent="0.3">
      <c r="B406" s="239" t="s">
        <v>647</v>
      </c>
      <c r="C406" s="238">
        <v>7856937928</v>
      </c>
      <c r="D406" s="238">
        <v>386743225.93999994</v>
      </c>
      <c r="E406" s="238">
        <v>456595013.57999998</v>
      </c>
      <c r="F406" s="238">
        <v>541160420.62</v>
      </c>
    </row>
    <row r="407" spans="2:6" x14ac:dyDescent="0.3">
      <c r="B407" s="239" t="s">
        <v>648</v>
      </c>
      <c r="C407" s="238">
        <v>6686175849</v>
      </c>
      <c r="D407" s="238">
        <v>1397535022.5599997</v>
      </c>
      <c r="E407" s="238">
        <v>1425201867.9399998</v>
      </c>
      <c r="F407" s="238">
        <v>1519269854.6699998</v>
      </c>
    </row>
    <row r="408" spans="2:6" x14ac:dyDescent="0.3">
      <c r="B408" s="239" t="s">
        <v>649</v>
      </c>
      <c r="C408" s="238">
        <v>2840214960</v>
      </c>
      <c r="D408" s="238">
        <v>634009148.48000002</v>
      </c>
      <c r="E408" s="238">
        <v>633474472.48000002</v>
      </c>
      <c r="F408" s="238">
        <v>519549986.56999999</v>
      </c>
    </row>
    <row r="409" spans="2:6" x14ac:dyDescent="0.3">
      <c r="B409" s="239" t="s">
        <v>650</v>
      </c>
      <c r="C409" s="238">
        <v>1386231214</v>
      </c>
      <c r="D409" s="238">
        <v>52688486.140000001</v>
      </c>
      <c r="E409" s="238">
        <v>52688486.140000001</v>
      </c>
      <c r="F409" s="238">
        <v>45439600.459999993</v>
      </c>
    </row>
    <row r="410" spans="2:6" x14ac:dyDescent="0.3">
      <c r="B410" s="239" t="s">
        <v>651</v>
      </c>
      <c r="C410" s="238">
        <v>670076958</v>
      </c>
      <c r="D410" s="238">
        <v>64877746.700000003</v>
      </c>
      <c r="E410" s="238">
        <v>64877746.700000003</v>
      </c>
      <c r="F410" s="238">
        <v>37207293.689999998</v>
      </c>
    </row>
    <row r="411" spans="2:6" x14ac:dyDescent="0.3">
      <c r="B411" s="239" t="s">
        <v>652</v>
      </c>
      <c r="C411" s="238">
        <v>1594918426</v>
      </c>
      <c r="D411" s="238">
        <v>151533468.18000001</v>
      </c>
      <c r="E411" s="238">
        <v>109345066.89</v>
      </c>
      <c r="F411" s="238">
        <v>246245726.51999998</v>
      </c>
    </row>
    <row r="412" spans="2:6" x14ac:dyDescent="0.3">
      <c r="B412" s="239" t="s">
        <v>653</v>
      </c>
      <c r="C412" s="238">
        <v>3570430341</v>
      </c>
      <c r="D412" s="238">
        <v>75930064</v>
      </c>
      <c r="E412" s="238">
        <v>75930064</v>
      </c>
      <c r="F412" s="238">
        <v>44617629</v>
      </c>
    </row>
    <row r="413" spans="2:6" x14ac:dyDescent="0.3">
      <c r="B413" s="239" t="s">
        <v>654</v>
      </c>
      <c r="C413" s="238">
        <v>935700000</v>
      </c>
      <c r="D413" s="238">
        <v>0</v>
      </c>
      <c r="E413" s="238">
        <v>74889683.640000001</v>
      </c>
      <c r="F413" s="238">
        <v>74889683.640000001</v>
      </c>
    </row>
    <row r="414" spans="2:6" x14ac:dyDescent="0.3">
      <c r="B414" s="239" t="s">
        <v>655</v>
      </c>
      <c r="C414" s="238">
        <v>388785552</v>
      </c>
      <c r="D414" s="238">
        <v>184875908.09</v>
      </c>
      <c r="E414" s="238">
        <v>184875908.09</v>
      </c>
      <c r="F414" s="238">
        <v>208552130.13999999</v>
      </c>
    </row>
    <row r="415" spans="2:6" x14ac:dyDescent="0.3">
      <c r="B415" s="239" t="s">
        <v>413</v>
      </c>
      <c r="C415" s="238">
        <v>66766206</v>
      </c>
      <c r="D415" s="238">
        <v>135862</v>
      </c>
      <c r="E415" s="238">
        <v>135862</v>
      </c>
      <c r="F415" s="238">
        <v>135862</v>
      </c>
    </row>
    <row r="416" spans="2:6" x14ac:dyDescent="0.3">
      <c r="B416" s="239" t="s">
        <v>423</v>
      </c>
      <c r="C416" s="238">
        <v>2465739520</v>
      </c>
      <c r="D416" s="238">
        <v>114579982.3</v>
      </c>
      <c r="E416" s="238">
        <v>114579982.3</v>
      </c>
      <c r="F416" s="238">
        <v>114579982.3</v>
      </c>
    </row>
    <row r="417" spans="2:6" x14ac:dyDescent="0.3">
      <c r="B417" s="237" t="s">
        <v>656</v>
      </c>
      <c r="C417" s="238">
        <v>381535786</v>
      </c>
      <c r="D417" s="238">
        <v>21822076.630000003</v>
      </c>
      <c r="E417" s="238">
        <v>20756236.170000002</v>
      </c>
      <c r="F417" s="238">
        <v>23688849.470000003</v>
      </c>
    </row>
    <row r="418" spans="2:6" x14ac:dyDescent="0.3">
      <c r="B418" s="239" t="s">
        <v>657</v>
      </c>
      <c r="C418" s="238">
        <v>381535786</v>
      </c>
      <c r="D418" s="238">
        <v>21822076.630000003</v>
      </c>
      <c r="E418" s="238">
        <v>20756236.170000002</v>
      </c>
      <c r="F418" s="238">
        <v>23688849.470000003</v>
      </c>
    </row>
    <row r="419" spans="2:6" x14ac:dyDescent="0.3">
      <c r="B419" s="237" t="s">
        <v>658</v>
      </c>
      <c r="C419" s="238">
        <v>15809352501</v>
      </c>
      <c r="D419" s="238">
        <v>1592673815.4200001</v>
      </c>
      <c r="E419" s="238">
        <v>1470575965.5599997</v>
      </c>
      <c r="F419" s="238">
        <v>1049956086.1600002</v>
      </c>
    </row>
    <row r="420" spans="2:6" x14ac:dyDescent="0.3">
      <c r="B420" s="239" t="s">
        <v>659</v>
      </c>
      <c r="C420" s="238">
        <v>15809352501</v>
      </c>
      <c r="D420" s="238">
        <v>1592673815.4200001</v>
      </c>
      <c r="E420" s="238">
        <v>1470575965.5599997</v>
      </c>
      <c r="F420" s="238">
        <v>1049956086.1600002</v>
      </c>
    </row>
    <row r="421" spans="2:6" x14ac:dyDescent="0.3">
      <c r="B421" s="237" t="s">
        <v>660</v>
      </c>
      <c r="C421" s="238">
        <v>2402383038</v>
      </c>
      <c r="D421" s="238">
        <v>120615282.7</v>
      </c>
      <c r="E421" s="238">
        <v>128882074.85000001</v>
      </c>
      <c r="F421" s="238">
        <v>138127186.81999999</v>
      </c>
    </row>
    <row r="422" spans="2:6" x14ac:dyDescent="0.3">
      <c r="B422" s="239" t="s">
        <v>659</v>
      </c>
      <c r="C422" s="238">
        <v>2402383038</v>
      </c>
      <c r="D422" s="238">
        <v>120615282.7</v>
      </c>
      <c r="E422" s="238">
        <v>128882074.85000001</v>
      </c>
      <c r="F422" s="238">
        <v>138127186.81999999</v>
      </c>
    </row>
    <row r="423" spans="2:6" x14ac:dyDescent="0.3">
      <c r="B423" s="237" t="s">
        <v>661</v>
      </c>
      <c r="C423" s="238">
        <v>165796445</v>
      </c>
      <c r="D423" s="238">
        <v>4665836.08</v>
      </c>
      <c r="E423" s="238">
        <v>10730895.43</v>
      </c>
      <c r="F423" s="238">
        <v>10079011.26</v>
      </c>
    </row>
    <row r="424" spans="2:6" x14ac:dyDescent="0.3">
      <c r="B424" s="239" t="s">
        <v>652</v>
      </c>
      <c r="C424" s="238">
        <v>165796445</v>
      </c>
      <c r="D424" s="238">
        <v>4665836.08</v>
      </c>
      <c r="E424" s="238">
        <v>10730895.43</v>
      </c>
      <c r="F424" s="238">
        <v>10079011.26</v>
      </c>
    </row>
    <row r="425" spans="2:6" x14ac:dyDescent="0.3">
      <c r="B425" s="237" t="s">
        <v>662</v>
      </c>
      <c r="C425" s="238">
        <v>215826208</v>
      </c>
      <c r="D425" s="238">
        <v>17776724.359999999</v>
      </c>
      <c r="E425" s="238">
        <v>13566913.850000001</v>
      </c>
      <c r="F425" s="238">
        <v>13190337.260000002</v>
      </c>
    </row>
    <row r="426" spans="2:6" x14ac:dyDescent="0.3">
      <c r="B426" s="239" t="s">
        <v>663</v>
      </c>
      <c r="C426" s="238">
        <v>215826208</v>
      </c>
      <c r="D426" s="238">
        <v>17776724.359999999</v>
      </c>
      <c r="E426" s="238">
        <v>13566913.850000001</v>
      </c>
      <c r="F426" s="238">
        <v>13190337.260000002</v>
      </c>
    </row>
    <row r="427" spans="2:6" x14ac:dyDescent="0.3">
      <c r="B427" s="237" t="s">
        <v>664</v>
      </c>
      <c r="C427" s="238">
        <v>76084004</v>
      </c>
      <c r="D427" s="238">
        <v>-3389548.5000000005</v>
      </c>
      <c r="E427" s="238">
        <v>4884869.2700000005</v>
      </c>
      <c r="F427" s="238">
        <v>4971623.13</v>
      </c>
    </row>
    <row r="428" spans="2:6" x14ac:dyDescent="0.3">
      <c r="B428" s="239" t="s">
        <v>665</v>
      </c>
      <c r="C428" s="238">
        <v>76084004</v>
      </c>
      <c r="D428" s="238">
        <v>-3389548.5000000005</v>
      </c>
      <c r="E428" s="238">
        <v>4884869.2700000005</v>
      </c>
      <c r="F428" s="238">
        <v>4971623.13</v>
      </c>
    </row>
    <row r="429" spans="2:6" x14ac:dyDescent="0.3">
      <c r="B429" s="233" t="s">
        <v>666</v>
      </c>
      <c r="C429" s="234">
        <v>27416574286</v>
      </c>
      <c r="D429" s="234">
        <f>+D430</f>
        <v>760739440.86000001</v>
      </c>
      <c r="E429" s="234">
        <f t="shared" ref="E429:F429" si="124">+E430</f>
        <v>886006031.40999997</v>
      </c>
      <c r="F429" s="234">
        <f t="shared" si="124"/>
        <v>1032223039.7500001</v>
      </c>
    </row>
    <row r="430" spans="2:6" x14ac:dyDescent="0.3">
      <c r="B430" s="235" t="s">
        <v>667</v>
      </c>
      <c r="C430" s="236">
        <v>27416574286</v>
      </c>
      <c r="D430" s="236">
        <f>+D439+D441+D443+D445+D431</f>
        <v>760739440.86000001</v>
      </c>
      <c r="E430" s="236">
        <f t="shared" ref="E430:F430" si="125">+E439+E441+E443+E445+E431</f>
        <v>886006031.40999997</v>
      </c>
      <c r="F430" s="236">
        <f t="shared" si="125"/>
        <v>1032223039.7500001</v>
      </c>
    </row>
    <row r="431" spans="2:6" x14ac:dyDescent="0.3">
      <c r="B431" s="237" t="s">
        <v>668</v>
      </c>
      <c r="C431" s="238">
        <v>26878659139</v>
      </c>
      <c r="D431" s="238">
        <f>+D432+D433+D434+D435+D436+D437+D438</f>
        <v>742941837.81000006</v>
      </c>
      <c r="E431" s="238">
        <f t="shared" ref="E431:F431" si="126">+E432+E433+E434+E435+E436+E437+E438</f>
        <v>847194079.48000002</v>
      </c>
      <c r="F431" s="238">
        <f t="shared" si="126"/>
        <v>992289042.6400001</v>
      </c>
    </row>
    <row r="432" spans="2:6" x14ac:dyDescent="0.3">
      <c r="B432" s="239" t="s">
        <v>420</v>
      </c>
      <c r="C432" s="238">
        <v>2927566356</v>
      </c>
      <c r="D432" s="238">
        <v>89953332.580000043</v>
      </c>
      <c r="E432" s="238">
        <v>126002661.25000001</v>
      </c>
      <c r="F432" s="238">
        <v>133347502.81</v>
      </c>
    </row>
    <row r="433" spans="2:6" x14ac:dyDescent="0.3">
      <c r="B433" s="239" t="s">
        <v>669</v>
      </c>
      <c r="C433" s="238">
        <v>132720656</v>
      </c>
      <c r="D433" s="238">
        <v>572171.29999999993</v>
      </c>
      <c r="E433" s="238">
        <v>5771204.8799999999</v>
      </c>
      <c r="F433" s="238">
        <v>5771204.8799999999</v>
      </c>
    </row>
    <row r="434" spans="2:6" x14ac:dyDescent="0.3">
      <c r="B434" s="239" t="s">
        <v>670</v>
      </c>
      <c r="C434" s="238">
        <v>1259876451</v>
      </c>
      <c r="D434" s="238">
        <v>13290984.9</v>
      </c>
      <c r="E434" s="238">
        <v>72678715.249999985</v>
      </c>
      <c r="F434" s="238">
        <v>72826761.789999992</v>
      </c>
    </row>
    <row r="435" spans="2:6" x14ac:dyDescent="0.3">
      <c r="B435" s="239" t="s">
        <v>671</v>
      </c>
      <c r="C435" s="238">
        <v>227852423</v>
      </c>
      <c r="D435" s="238">
        <v>6615501</v>
      </c>
      <c r="E435" s="238">
        <v>11786963.27</v>
      </c>
      <c r="F435" s="238">
        <v>8306417.2700000005</v>
      </c>
    </row>
    <row r="436" spans="2:6" x14ac:dyDescent="0.3">
      <c r="B436" s="239" t="s">
        <v>672</v>
      </c>
      <c r="C436" s="238">
        <v>55000000</v>
      </c>
      <c r="D436" s="238">
        <v>3398500.01</v>
      </c>
      <c r="E436" s="238">
        <v>1843186.81</v>
      </c>
      <c r="F436" s="238">
        <v>2552166.3099999996</v>
      </c>
    </row>
    <row r="437" spans="2:6" x14ac:dyDescent="0.3">
      <c r="B437" s="239" t="s">
        <v>413</v>
      </c>
      <c r="C437" s="238">
        <v>20037469171</v>
      </c>
      <c r="D437" s="238">
        <v>501166862.49000001</v>
      </c>
      <c r="E437" s="238">
        <v>501166862.49000001</v>
      </c>
      <c r="F437" s="238">
        <v>652126562.88999999</v>
      </c>
    </row>
    <row r="438" spans="2:6" x14ac:dyDescent="0.3">
      <c r="B438" s="239" t="s">
        <v>423</v>
      </c>
      <c r="C438" s="238">
        <v>2238174082</v>
      </c>
      <c r="D438" s="238">
        <v>127944485.53</v>
      </c>
      <c r="E438" s="238">
        <v>127944485.53</v>
      </c>
      <c r="F438" s="238">
        <v>117358426.69</v>
      </c>
    </row>
    <row r="439" spans="2:6" x14ac:dyDescent="0.3">
      <c r="B439" s="237" t="s">
        <v>673</v>
      </c>
      <c r="C439" s="238">
        <v>239151602</v>
      </c>
      <c r="D439" s="238">
        <v>9903583.629999999</v>
      </c>
      <c r="E439" s="238">
        <v>18782369.110000003</v>
      </c>
      <c r="F439" s="238">
        <v>19468272.789999999</v>
      </c>
    </row>
    <row r="440" spans="2:6" x14ac:dyDescent="0.3">
      <c r="B440" s="239" t="s">
        <v>674</v>
      </c>
      <c r="C440" s="238">
        <v>239151602</v>
      </c>
      <c r="D440" s="238">
        <v>9903583.629999999</v>
      </c>
      <c r="E440" s="238">
        <v>18782369.110000003</v>
      </c>
      <c r="F440" s="238">
        <v>19468272.789999999</v>
      </c>
    </row>
    <row r="441" spans="2:6" x14ac:dyDescent="0.3">
      <c r="B441" s="237" t="s">
        <v>675</v>
      </c>
      <c r="C441" s="238">
        <v>158763545</v>
      </c>
      <c r="D441" s="238">
        <v>1696176.7300000002</v>
      </c>
      <c r="E441" s="238">
        <v>9435062.5599999987</v>
      </c>
      <c r="F441" s="238">
        <v>10054161.509999998</v>
      </c>
    </row>
    <row r="442" spans="2:6" x14ac:dyDescent="0.3">
      <c r="B442" s="239" t="s">
        <v>670</v>
      </c>
      <c r="C442" s="238">
        <v>158763545</v>
      </c>
      <c r="D442" s="238">
        <v>1696176.7300000002</v>
      </c>
      <c r="E442" s="238">
        <v>9435062.5599999987</v>
      </c>
      <c r="F442" s="238">
        <v>10054161.509999998</v>
      </c>
    </row>
    <row r="443" spans="2:6" x14ac:dyDescent="0.3">
      <c r="B443" s="237" t="s">
        <v>676</v>
      </c>
      <c r="C443" s="238">
        <v>60000000</v>
      </c>
      <c r="D443" s="238">
        <v>4185113.4000000004</v>
      </c>
      <c r="E443" s="238">
        <v>3675365.6100000003</v>
      </c>
      <c r="F443" s="238">
        <v>4024588.3000000007</v>
      </c>
    </row>
    <row r="444" spans="2:6" x14ac:dyDescent="0.3">
      <c r="B444" s="239" t="s">
        <v>670</v>
      </c>
      <c r="C444" s="238">
        <v>60000000</v>
      </c>
      <c r="D444" s="238">
        <v>4185113.4000000004</v>
      </c>
      <c r="E444" s="238">
        <v>3675365.6100000003</v>
      </c>
      <c r="F444" s="238">
        <v>4024588.3000000007</v>
      </c>
    </row>
    <row r="445" spans="2:6" x14ac:dyDescent="0.3">
      <c r="B445" s="237" t="s">
        <v>677</v>
      </c>
      <c r="C445" s="238">
        <v>80000000</v>
      </c>
      <c r="D445" s="238">
        <v>2012729.2899999998</v>
      </c>
      <c r="E445" s="238">
        <v>6919154.6500000004</v>
      </c>
      <c r="F445" s="238">
        <v>6386974.5100000007</v>
      </c>
    </row>
    <row r="446" spans="2:6" x14ac:dyDescent="0.3">
      <c r="B446" s="239" t="s">
        <v>669</v>
      </c>
      <c r="C446" s="238">
        <v>80000000</v>
      </c>
      <c r="D446" s="238">
        <v>2012729.2899999998</v>
      </c>
      <c r="E446" s="238">
        <v>6919154.6500000004</v>
      </c>
      <c r="F446" s="238">
        <v>6386974.5100000007</v>
      </c>
    </row>
    <row r="447" spans="2:6" x14ac:dyDescent="0.3">
      <c r="B447" s="233" t="s">
        <v>678</v>
      </c>
      <c r="C447" s="234">
        <v>10706014966</v>
      </c>
      <c r="D447" s="234">
        <f>+D448</f>
        <v>394076951.88999999</v>
      </c>
      <c r="E447" s="234">
        <f t="shared" ref="E447:F447" si="127">+E448</f>
        <v>257897029.88</v>
      </c>
      <c r="F447" s="234">
        <f t="shared" si="127"/>
        <v>274349495.28000009</v>
      </c>
    </row>
    <row r="448" spans="2:6" x14ac:dyDescent="0.3">
      <c r="B448" s="235" t="s">
        <v>679</v>
      </c>
      <c r="C448" s="236">
        <v>10706014966</v>
      </c>
      <c r="D448" s="236">
        <f>+D449+D454</f>
        <v>394076951.88999999</v>
      </c>
      <c r="E448" s="236">
        <f t="shared" ref="E448:F448" si="128">+E449+E454</f>
        <v>257897029.88</v>
      </c>
      <c r="F448" s="236">
        <f t="shared" si="128"/>
        <v>274349495.28000009</v>
      </c>
    </row>
    <row r="449" spans="2:6" x14ac:dyDescent="0.3">
      <c r="B449" s="237" t="s">
        <v>680</v>
      </c>
      <c r="C449" s="238">
        <v>7275211979</v>
      </c>
      <c r="D449" s="238">
        <f>+D450+D451+D452+D453</f>
        <v>266147779.11999997</v>
      </c>
      <c r="E449" s="238">
        <f t="shared" ref="E449:F449" si="129">+E450+E451+E452+E453</f>
        <v>181530700.52000001</v>
      </c>
      <c r="F449" s="238">
        <f t="shared" si="129"/>
        <v>166855480.92000005</v>
      </c>
    </row>
    <row r="450" spans="2:6" x14ac:dyDescent="0.3">
      <c r="B450" s="239" t="s">
        <v>420</v>
      </c>
      <c r="C450" s="238">
        <v>1007492941</v>
      </c>
      <c r="D450" s="238">
        <v>49837028.629999995</v>
      </c>
      <c r="E450" s="238">
        <v>17862947.690000001</v>
      </c>
      <c r="F450" s="238">
        <v>17480155.420000006</v>
      </c>
    </row>
    <row r="451" spans="2:6" x14ac:dyDescent="0.3">
      <c r="B451" s="239" t="s">
        <v>681</v>
      </c>
      <c r="C451" s="238">
        <v>5738180137</v>
      </c>
      <c r="D451" s="238">
        <v>209601150.42999998</v>
      </c>
      <c r="E451" s="238">
        <v>150786989.70000002</v>
      </c>
      <c r="F451" s="238">
        <v>140165961.60000002</v>
      </c>
    </row>
    <row r="452" spans="2:6" x14ac:dyDescent="0.3">
      <c r="B452" s="239" t="s">
        <v>682</v>
      </c>
      <c r="C452" s="238">
        <v>239028041</v>
      </c>
      <c r="D452" s="238">
        <v>0</v>
      </c>
      <c r="E452" s="238">
        <v>6171163.0700000003</v>
      </c>
      <c r="F452" s="238">
        <v>6601213.9000000004</v>
      </c>
    </row>
    <row r="453" spans="2:6" x14ac:dyDescent="0.3">
      <c r="B453" s="239" t="s">
        <v>413</v>
      </c>
      <c r="C453" s="238">
        <v>290510860</v>
      </c>
      <c r="D453" s="238">
        <v>6709600.0599999996</v>
      </c>
      <c r="E453" s="238">
        <v>6709600.0599999996</v>
      </c>
      <c r="F453" s="238">
        <v>2608150</v>
      </c>
    </row>
    <row r="454" spans="2:6" x14ac:dyDescent="0.3">
      <c r="B454" s="237" t="s">
        <v>683</v>
      </c>
      <c r="C454" s="238">
        <v>3430802987</v>
      </c>
      <c r="D454" s="238">
        <v>127929172.77</v>
      </c>
      <c r="E454" s="238">
        <v>76366329.359999999</v>
      </c>
      <c r="F454" s="238">
        <v>107494014.36000003</v>
      </c>
    </row>
    <row r="455" spans="2:6" x14ac:dyDescent="0.3">
      <c r="B455" s="239" t="s">
        <v>684</v>
      </c>
      <c r="C455" s="238">
        <v>3430802987</v>
      </c>
      <c r="D455" s="238">
        <v>127929172.77</v>
      </c>
      <c r="E455" s="238">
        <v>76366329.359999999</v>
      </c>
      <c r="F455" s="238">
        <v>107494014.36000003</v>
      </c>
    </row>
    <row r="456" spans="2:6" x14ac:dyDescent="0.3">
      <c r="B456" s="233" t="s">
        <v>685</v>
      </c>
      <c r="C456" s="234">
        <v>9019720675</v>
      </c>
      <c r="D456" s="234">
        <f>+D457</f>
        <v>669760647.01000011</v>
      </c>
      <c r="E456" s="234">
        <f t="shared" ref="E456:F457" si="130">+E457</f>
        <v>669760647.01000011</v>
      </c>
      <c r="F456" s="234">
        <f t="shared" si="130"/>
        <v>676863265.8900001</v>
      </c>
    </row>
    <row r="457" spans="2:6" x14ac:dyDescent="0.3">
      <c r="B457" s="235" t="s">
        <v>686</v>
      </c>
      <c r="C457" s="236">
        <v>9019720675</v>
      </c>
      <c r="D457" s="236">
        <f>+D458</f>
        <v>669760647.01000011</v>
      </c>
      <c r="E457" s="236">
        <f t="shared" si="130"/>
        <v>669760647.01000011</v>
      </c>
      <c r="F457" s="236">
        <f t="shared" si="130"/>
        <v>676863265.8900001</v>
      </c>
    </row>
    <row r="458" spans="2:6" x14ac:dyDescent="0.3">
      <c r="B458" s="237" t="s">
        <v>687</v>
      </c>
      <c r="C458" s="238">
        <v>9019720675</v>
      </c>
      <c r="D458" s="238">
        <f>+D459+D460+D461+D462</f>
        <v>669760647.01000011</v>
      </c>
      <c r="E458" s="238">
        <f t="shared" ref="E458:F458" si="131">+E459+E460+E461+E462</f>
        <v>669760647.01000011</v>
      </c>
      <c r="F458" s="238">
        <f t="shared" si="131"/>
        <v>676863265.8900001</v>
      </c>
    </row>
    <row r="459" spans="2:6" x14ac:dyDescent="0.3">
      <c r="B459" s="239" t="s">
        <v>420</v>
      </c>
      <c r="C459" s="238">
        <v>491457444</v>
      </c>
      <c r="D459" s="238">
        <v>40954787</v>
      </c>
      <c r="E459" s="238">
        <v>40954787</v>
      </c>
      <c r="F459" s="238">
        <v>40954787</v>
      </c>
    </row>
    <row r="460" spans="2:6" x14ac:dyDescent="0.3">
      <c r="B460" s="239" t="s">
        <v>688</v>
      </c>
      <c r="C460" s="238">
        <v>6906945979</v>
      </c>
      <c r="D460" s="238">
        <v>493976605.26000017</v>
      </c>
      <c r="E460" s="238">
        <v>493976605.26000017</v>
      </c>
      <c r="F460" s="238">
        <v>501079224.1400001</v>
      </c>
    </row>
    <row r="461" spans="2:6" x14ac:dyDescent="0.3">
      <c r="B461" s="239" t="s">
        <v>689</v>
      </c>
      <c r="C461" s="238">
        <v>1385449978</v>
      </c>
      <c r="D461" s="238">
        <v>115173648.58</v>
      </c>
      <c r="E461" s="238">
        <v>115173648.58</v>
      </c>
      <c r="F461" s="238">
        <v>115173648.58</v>
      </c>
    </row>
    <row r="462" spans="2:6" x14ac:dyDescent="0.3">
      <c r="B462" s="239" t="s">
        <v>690</v>
      </c>
      <c r="C462" s="238">
        <v>235867274</v>
      </c>
      <c r="D462" s="238">
        <v>19655606.170000002</v>
      </c>
      <c r="E462" s="238">
        <v>19655606.170000002</v>
      </c>
      <c r="F462" s="238">
        <v>19655606.170000002</v>
      </c>
    </row>
    <row r="463" spans="2:6" x14ac:dyDescent="0.3">
      <c r="B463" s="233" t="s">
        <v>691</v>
      </c>
      <c r="C463" s="234">
        <v>1227625693</v>
      </c>
      <c r="D463" s="234">
        <f>+D464</f>
        <v>145143269.04999998</v>
      </c>
      <c r="E463" s="234">
        <f t="shared" ref="E463:F464" si="132">+E464</f>
        <v>84732295.039999992</v>
      </c>
      <c r="F463" s="234">
        <f t="shared" si="132"/>
        <v>61766195.300000012</v>
      </c>
    </row>
    <row r="464" spans="2:6" x14ac:dyDescent="0.3">
      <c r="B464" s="235" t="s">
        <v>692</v>
      </c>
      <c r="C464" s="236">
        <v>1227625693</v>
      </c>
      <c r="D464" s="236">
        <f>+D465</f>
        <v>145143269.04999998</v>
      </c>
      <c r="E464" s="236">
        <f t="shared" si="132"/>
        <v>84732295.039999992</v>
      </c>
      <c r="F464" s="236">
        <f t="shared" si="132"/>
        <v>61766195.300000012</v>
      </c>
    </row>
    <row r="465" spans="2:6" x14ac:dyDescent="0.3">
      <c r="B465" s="237" t="s">
        <v>693</v>
      </c>
      <c r="C465" s="238">
        <v>1227625693</v>
      </c>
      <c r="D465" s="238">
        <f>SUM(D466:D472)</f>
        <v>145143269.04999998</v>
      </c>
      <c r="E465" s="238">
        <f t="shared" ref="E465:F465" si="133">SUM(E466:E472)</f>
        <v>84732295.039999992</v>
      </c>
      <c r="F465" s="238">
        <f t="shared" si="133"/>
        <v>61766195.300000012</v>
      </c>
    </row>
    <row r="466" spans="2:6" x14ac:dyDescent="0.3">
      <c r="B466" s="239" t="s">
        <v>420</v>
      </c>
      <c r="C466" s="238">
        <v>525085916</v>
      </c>
      <c r="D466" s="238">
        <v>36781793.640000001</v>
      </c>
      <c r="E466" s="238">
        <v>37545962.939999998</v>
      </c>
      <c r="F466" s="238">
        <v>41286366.550000004</v>
      </c>
    </row>
    <row r="467" spans="2:6" x14ac:dyDescent="0.3">
      <c r="B467" s="239" t="s">
        <v>694</v>
      </c>
      <c r="C467" s="238">
        <v>14094366</v>
      </c>
      <c r="D467" s="238">
        <v>6534469.3400000008</v>
      </c>
      <c r="E467" s="238">
        <v>431510.25</v>
      </c>
      <c r="F467" s="238">
        <v>173060.75</v>
      </c>
    </row>
    <row r="468" spans="2:6" x14ac:dyDescent="0.3">
      <c r="B468" s="239" t="s">
        <v>695</v>
      </c>
      <c r="C468" s="238">
        <v>25914420</v>
      </c>
      <c r="D468" s="238">
        <v>756794.08</v>
      </c>
      <c r="E468" s="238">
        <v>1445954.0999999999</v>
      </c>
      <c r="F468" s="238">
        <v>1176754.0999999999</v>
      </c>
    </row>
    <row r="469" spans="2:6" x14ac:dyDescent="0.3">
      <c r="B469" s="239" t="s">
        <v>696</v>
      </c>
      <c r="C469" s="238">
        <v>437000465</v>
      </c>
      <c r="D469" s="238">
        <v>93108773.079999998</v>
      </c>
      <c r="E469" s="238">
        <v>36674771.29999999</v>
      </c>
      <c r="F469" s="238">
        <v>3841506.3799999994</v>
      </c>
    </row>
    <row r="470" spans="2:6" x14ac:dyDescent="0.3">
      <c r="B470" s="239" t="s">
        <v>697</v>
      </c>
      <c r="C470" s="238">
        <v>110385075</v>
      </c>
      <c r="D470" s="238">
        <v>232760.9</v>
      </c>
      <c r="E470" s="238">
        <v>636797.94999999995</v>
      </c>
      <c r="F470" s="238">
        <v>196569.45</v>
      </c>
    </row>
    <row r="471" spans="2:6" x14ac:dyDescent="0.3">
      <c r="B471" s="239" t="s">
        <v>452</v>
      </c>
      <c r="C471" s="238">
        <v>24820000</v>
      </c>
      <c r="D471" s="238">
        <v>368223.72</v>
      </c>
      <c r="E471" s="238">
        <v>636844.21000000008</v>
      </c>
      <c r="F471" s="238">
        <v>769573.05999999994</v>
      </c>
    </row>
    <row r="472" spans="2:6" x14ac:dyDescent="0.3">
      <c r="B472" s="239" t="s">
        <v>413</v>
      </c>
      <c r="C472" s="238">
        <v>90325451</v>
      </c>
      <c r="D472" s="238">
        <v>7360454.29</v>
      </c>
      <c r="E472" s="238">
        <v>7360454.29</v>
      </c>
      <c r="F472" s="238">
        <v>14322365.01</v>
      </c>
    </row>
    <row r="473" spans="2:6" x14ac:dyDescent="0.3">
      <c r="B473" s="233" t="s">
        <v>698</v>
      </c>
      <c r="C473" s="234">
        <v>3260981778</v>
      </c>
      <c r="D473" s="234">
        <f>+D474</f>
        <v>338406144.15000004</v>
      </c>
      <c r="E473" s="234">
        <f t="shared" ref="E473:F473" si="134">+E474</f>
        <v>299958118.33999997</v>
      </c>
      <c r="F473" s="234">
        <f t="shared" si="134"/>
        <v>243353945.62000003</v>
      </c>
    </row>
    <row r="474" spans="2:6" x14ac:dyDescent="0.3">
      <c r="B474" s="235" t="s">
        <v>699</v>
      </c>
      <c r="C474" s="236">
        <v>3260981778</v>
      </c>
      <c r="D474" s="236">
        <f>+D475+D481+D483+D485+D487</f>
        <v>338406144.15000004</v>
      </c>
      <c r="E474" s="236">
        <f t="shared" ref="E474:F474" si="135">+E475+E481+E483+E485+E487</f>
        <v>299958118.33999997</v>
      </c>
      <c r="F474" s="236">
        <f t="shared" si="135"/>
        <v>243353945.62000003</v>
      </c>
    </row>
    <row r="475" spans="2:6" x14ac:dyDescent="0.3">
      <c r="B475" s="237" t="s">
        <v>700</v>
      </c>
      <c r="C475" s="238">
        <v>2120275489</v>
      </c>
      <c r="D475" s="238">
        <f>+D476+D477+D478+D479+D480</f>
        <v>253669229.47999999</v>
      </c>
      <c r="E475" s="238">
        <f t="shared" ref="E475:F475" si="136">+E476+E477+E478+E479+E480</f>
        <v>217296073.53</v>
      </c>
      <c r="F475" s="238">
        <f t="shared" si="136"/>
        <v>161595844.97000003</v>
      </c>
    </row>
    <row r="476" spans="2:6" x14ac:dyDescent="0.3">
      <c r="B476" s="239" t="s">
        <v>420</v>
      </c>
      <c r="C476" s="238">
        <v>612994203</v>
      </c>
      <c r="D476" s="238">
        <v>83677057.110000014</v>
      </c>
      <c r="E476" s="238">
        <v>75386244.960000008</v>
      </c>
      <c r="F476" s="238">
        <v>49671148.390000008</v>
      </c>
    </row>
    <row r="477" spans="2:6" x14ac:dyDescent="0.3">
      <c r="B477" s="239" t="s">
        <v>701</v>
      </c>
      <c r="C477" s="238">
        <v>258903098</v>
      </c>
      <c r="D477" s="238">
        <v>38732462.209999993</v>
      </c>
      <c r="E477" s="238">
        <v>19133566.75</v>
      </c>
      <c r="F477" s="238">
        <v>10557160.350000001</v>
      </c>
    </row>
    <row r="478" spans="2:6" x14ac:dyDescent="0.3">
      <c r="B478" s="239" t="s">
        <v>702</v>
      </c>
      <c r="C478" s="238">
        <v>247060569</v>
      </c>
      <c r="D478" s="238">
        <v>26393324.430000003</v>
      </c>
      <c r="E478" s="238">
        <v>17909876.09</v>
      </c>
      <c r="F478" s="238">
        <v>10403699.76</v>
      </c>
    </row>
    <row r="479" spans="2:6" x14ac:dyDescent="0.3">
      <c r="B479" s="239" t="s">
        <v>413</v>
      </c>
      <c r="C479" s="238">
        <v>372351049</v>
      </c>
      <c r="D479" s="238">
        <v>54696248.729999997</v>
      </c>
      <c r="E479" s="238">
        <v>54696248.729999997</v>
      </c>
      <c r="F479" s="238">
        <v>40793699.469999999</v>
      </c>
    </row>
    <row r="480" spans="2:6" x14ac:dyDescent="0.3">
      <c r="B480" s="239" t="s">
        <v>423</v>
      </c>
      <c r="C480" s="238">
        <v>628966570</v>
      </c>
      <c r="D480" s="238">
        <v>50170137</v>
      </c>
      <c r="E480" s="238">
        <v>50170137</v>
      </c>
      <c r="F480" s="238">
        <v>50170137</v>
      </c>
    </row>
    <row r="481" spans="2:6" x14ac:dyDescent="0.3">
      <c r="B481" s="237" t="s">
        <v>703</v>
      </c>
      <c r="C481" s="238">
        <v>94734410</v>
      </c>
      <c r="D481" s="238">
        <v>5692382.8899999997</v>
      </c>
      <c r="E481" s="238">
        <v>5692382.8899999997</v>
      </c>
      <c r="F481" s="238">
        <v>5999182.8899999997</v>
      </c>
    </row>
    <row r="482" spans="2:6" x14ac:dyDescent="0.3">
      <c r="B482" s="239" t="s">
        <v>702</v>
      </c>
      <c r="C482" s="238">
        <v>94734410</v>
      </c>
      <c r="D482" s="238">
        <v>5692382.8899999997</v>
      </c>
      <c r="E482" s="238">
        <v>5692382.8899999997</v>
      </c>
      <c r="F482" s="238">
        <v>5999182.8899999997</v>
      </c>
    </row>
    <row r="483" spans="2:6" x14ac:dyDescent="0.3">
      <c r="B483" s="237" t="s">
        <v>704</v>
      </c>
      <c r="C483" s="238">
        <v>198118888</v>
      </c>
      <c r="D483" s="238">
        <v>14792802.699999999</v>
      </c>
      <c r="E483" s="238">
        <v>14307565.850000001</v>
      </c>
      <c r="F483" s="238">
        <v>12078749.689999999</v>
      </c>
    </row>
    <row r="484" spans="2:6" x14ac:dyDescent="0.3">
      <c r="B484" s="239" t="s">
        <v>705</v>
      </c>
      <c r="C484" s="238">
        <v>198118888</v>
      </c>
      <c r="D484" s="238">
        <v>14792802.699999999</v>
      </c>
      <c r="E484" s="238">
        <v>14307565.850000001</v>
      </c>
      <c r="F484" s="238">
        <v>12078749.689999999</v>
      </c>
    </row>
    <row r="485" spans="2:6" x14ac:dyDescent="0.3">
      <c r="B485" s="237" t="s">
        <v>706</v>
      </c>
      <c r="C485" s="238">
        <v>587852991</v>
      </c>
      <c r="D485" s="238">
        <v>44718669.220000006</v>
      </c>
      <c r="E485" s="238">
        <v>43129036.210000001</v>
      </c>
      <c r="F485" s="238">
        <v>44263497.359999999</v>
      </c>
    </row>
    <row r="486" spans="2:6" x14ac:dyDescent="0.3">
      <c r="B486" s="239" t="s">
        <v>702</v>
      </c>
      <c r="C486" s="238">
        <v>587852991</v>
      </c>
      <c r="D486" s="238">
        <v>44718669.220000006</v>
      </c>
      <c r="E486" s="238">
        <v>43129036.210000001</v>
      </c>
      <c r="F486" s="238">
        <v>44263497.359999999</v>
      </c>
    </row>
    <row r="487" spans="2:6" x14ac:dyDescent="0.3">
      <c r="B487" s="237" t="s">
        <v>707</v>
      </c>
      <c r="C487" s="238">
        <v>260000000</v>
      </c>
      <c r="D487" s="238">
        <v>19533059.859999999</v>
      </c>
      <c r="E487" s="238">
        <v>19533059.859999999</v>
      </c>
      <c r="F487" s="238">
        <v>19416670.710000001</v>
      </c>
    </row>
    <row r="488" spans="2:6" x14ac:dyDescent="0.3">
      <c r="B488" s="239" t="s">
        <v>705</v>
      </c>
      <c r="C488" s="238">
        <v>260000000</v>
      </c>
      <c r="D488" s="238">
        <v>19533059.859999999</v>
      </c>
      <c r="E488" s="238">
        <v>19533059.859999999</v>
      </c>
      <c r="F488" s="238">
        <v>19416670.710000001</v>
      </c>
    </row>
    <row r="489" spans="2:6" x14ac:dyDescent="0.3">
      <c r="B489" s="233" t="s">
        <v>708</v>
      </c>
      <c r="C489" s="234">
        <v>685975147</v>
      </c>
      <c r="D489" s="234">
        <f>+D490</f>
        <v>34148501.099999994</v>
      </c>
      <c r="E489" s="234">
        <f t="shared" ref="E489:F490" si="137">+E490</f>
        <v>53344369.629999988</v>
      </c>
      <c r="F489" s="234">
        <f t="shared" si="137"/>
        <v>45214723.179999992</v>
      </c>
    </row>
    <row r="490" spans="2:6" x14ac:dyDescent="0.3">
      <c r="B490" s="235" t="s">
        <v>709</v>
      </c>
      <c r="C490" s="236">
        <v>685975147</v>
      </c>
      <c r="D490" s="236">
        <f>+D491</f>
        <v>34148501.099999994</v>
      </c>
      <c r="E490" s="236">
        <f t="shared" si="137"/>
        <v>53344369.629999988</v>
      </c>
      <c r="F490" s="236">
        <f t="shared" si="137"/>
        <v>45214723.179999992</v>
      </c>
    </row>
    <row r="491" spans="2:6" x14ac:dyDescent="0.3">
      <c r="B491" s="237" t="s">
        <v>710</v>
      </c>
      <c r="C491" s="238">
        <v>685975147</v>
      </c>
      <c r="D491" s="238">
        <f>+D492+D493</f>
        <v>34148501.099999994</v>
      </c>
      <c r="E491" s="238">
        <f t="shared" ref="E491:F491" si="138">+E492+E493</f>
        <v>53344369.629999988</v>
      </c>
      <c r="F491" s="238">
        <f t="shared" si="138"/>
        <v>45214723.179999992</v>
      </c>
    </row>
    <row r="492" spans="2:6" x14ac:dyDescent="0.3">
      <c r="B492" s="239" t="s">
        <v>711</v>
      </c>
      <c r="C492" s="238">
        <v>670255147</v>
      </c>
      <c r="D492" s="238">
        <v>33728501.099999994</v>
      </c>
      <c r="E492" s="238">
        <v>52924369.629999988</v>
      </c>
      <c r="F492" s="238">
        <v>44644723.179999992</v>
      </c>
    </row>
    <row r="493" spans="2:6" x14ac:dyDescent="0.3">
      <c r="B493" s="239" t="s">
        <v>413</v>
      </c>
      <c r="C493" s="238">
        <v>15720000</v>
      </c>
      <c r="D493" s="238">
        <v>420000</v>
      </c>
      <c r="E493" s="238">
        <v>420000</v>
      </c>
      <c r="F493" s="238">
        <v>570000</v>
      </c>
    </row>
    <row r="494" spans="2:6" x14ac:dyDescent="0.3">
      <c r="B494" s="233" t="s">
        <v>712</v>
      </c>
      <c r="C494" s="234">
        <v>13374225583</v>
      </c>
      <c r="D494" s="234">
        <f>+D495</f>
        <v>230685410.27000001</v>
      </c>
      <c r="E494" s="234">
        <f t="shared" ref="E494:F494" si="139">+E495</f>
        <v>1059973720.33</v>
      </c>
      <c r="F494" s="234">
        <f t="shared" si="139"/>
        <v>967637507.01999998</v>
      </c>
    </row>
    <row r="495" spans="2:6" x14ac:dyDescent="0.3">
      <c r="B495" s="235" t="s">
        <v>713</v>
      </c>
      <c r="C495" s="236">
        <v>13374225583</v>
      </c>
      <c r="D495" s="236">
        <f>+D496+D507</f>
        <v>230685410.27000001</v>
      </c>
      <c r="E495" s="236">
        <f t="shared" ref="E495:F495" si="140">+E496+E507</f>
        <v>1059973720.33</v>
      </c>
      <c r="F495" s="236">
        <f t="shared" si="140"/>
        <v>967637507.01999998</v>
      </c>
    </row>
    <row r="496" spans="2:6" x14ac:dyDescent="0.3">
      <c r="B496" s="237" t="s">
        <v>714</v>
      </c>
      <c r="C496" s="238">
        <v>11821236940</v>
      </c>
      <c r="D496" s="238">
        <f>+D497+D498+D499+D500+D501+D502+D503+D504+D505+D506</f>
        <v>183073001.81</v>
      </c>
      <c r="E496" s="238">
        <f t="shared" ref="E496:F496" si="141">+E497+E498+E499+E500+E501+E502+E503+E504+E505+E506</f>
        <v>991054723.32000005</v>
      </c>
      <c r="F496" s="238">
        <f t="shared" si="141"/>
        <v>927009173.76999998</v>
      </c>
    </row>
    <row r="497" spans="2:6" x14ac:dyDescent="0.3">
      <c r="B497" s="239" t="s">
        <v>420</v>
      </c>
      <c r="C497" s="238">
        <v>1682851215</v>
      </c>
      <c r="D497" s="238">
        <v>87331871.650000006</v>
      </c>
      <c r="E497" s="238">
        <v>142906833.16999999</v>
      </c>
      <c r="F497" s="238">
        <v>139076565.12</v>
      </c>
    </row>
    <row r="498" spans="2:6" x14ac:dyDescent="0.3">
      <c r="B498" s="239" t="s">
        <v>715</v>
      </c>
      <c r="C498" s="238">
        <v>162932011</v>
      </c>
      <c r="D498" s="238">
        <v>428888.3</v>
      </c>
      <c r="E498" s="238">
        <v>7204873.5700000003</v>
      </c>
      <c r="F498" s="238">
        <v>6864510.1500000004</v>
      </c>
    </row>
    <row r="499" spans="2:6" x14ac:dyDescent="0.3">
      <c r="B499" s="239" t="s">
        <v>716</v>
      </c>
      <c r="C499" s="238">
        <v>610354954</v>
      </c>
      <c r="D499" s="238">
        <v>4009986.74</v>
      </c>
      <c r="E499" s="238">
        <v>51097349.389999993</v>
      </c>
      <c r="F499" s="238">
        <v>80633712.279999986</v>
      </c>
    </row>
    <row r="500" spans="2:6" x14ac:dyDescent="0.3">
      <c r="B500" s="239" t="s">
        <v>717</v>
      </c>
      <c r="C500" s="238">
        <v>1001583712</v>
      </c>
      <c r="D500" s="238">
        <v>13926632.310000001</v>
      </c>
      <c r="E500" s="238">
        <v>75973293.279999986</v>
      </c>
      <c r="F500" s="238">
        <v>77153129.439999983</v>
      </c>
    </row>
    <row r="501" spans="2:6" x14ac:dyDescent="0.3">
      <c r="B501" s="239" t="s">
        <v>718</v>
      </c>
      <c r="C501" s="238">
        <v>717678089</v>
      </c>
      <c r="D501" s="238">
        <v>15802430.189999999</v>
      </c>
      <c r="E501" s="238">
        <v>61012825.670000017</v>
      </c>
      <c r="F501" s="238">
        <v>59298880.400000006</v>
      </c>
    </row>
    <row r="502" spans="2:6" x14ac:dyDescent="0.3">
      <c r="B502" s="239" t="s">
        <v>719</v>
      </c>
      <c r="C502" s="238">
        <v>133431847</v>
      </c>
      <c r="D502" s="238">
        <v>4118310</v>
      </c>
      <c r="E502" s="238">
        <v>7618586.6599999992</v>
      </c>
      <c r="F502" s="238">
        <v>7205219.29</v>
      </c>
    </row>
    <row r="503" spans="2:6" x14ac:dyDescent="0.3">
      <c r="B503" s="239" t="s">
        <v>720</v>
      </c>
      <c r="C503" s="238">
        <v>217486639</v>
      </c>
      <c r="D503" s="238">
        <v>4543538.87</v>
      </c>
      <c r="E503" s="238">
        <v>15025400.77</v>
      </c>
      <c r="F503" s="238">
        <v>14794141.830000002</v>
      </c>
    </row>
    <row r="504" spans="2:6" x14ac:dyDescent="0.3">
      <c r="B504" s="239" t="s">
        <v>721</v>
      </c>
      <c r="C504" s="238">
        <v>103672294</v>
      </c>
      <c r="D504" s="238">
        <v>692990</v>
      </c>
      <c r="E504" s="238">
        <v>9624075.8899999987</v>
      </c>
      <c r="F504" s="238">
        <v>9624075.8899999987</v>
      </c>
    </row>
    <row r="505" spans="2:6" x14ac:dyDescent="0.3">
      <c r="B505" s="239" t="s">
        <v>413</v>
      </c>
      <c r="C505" s="238">
        <v>312204848</v>
      </c>
      <c r="D505" s="238">
        <v>52218353.75</v>
      </c>
      <c r="E505" s="238">
        <v>113360579.75</v>
      </c>
      <c r="F505" s="238">
        <v>25128034.200000003</v>
      </c>
    </row>
    <row r="506" spans="2:6" x14ac:dyDescent="0.3">
      <c r="B506" s="239" t="s">
        <v>423</v>
      </c>
      <c r="C506" s="238">
        <v>6879041331</v>
      </c>
      <c r="D506" s="238">
        <v>0</v>
      </c>
      <c r="E506" s="238">
        <v>507230905.17000008</v>
      </c>
      <c r="F506" s="238">
        <v>507230905.17000008</v>
      </c>
    </row>
    <row r="507" spans="2:6" x14ac:dyDescent="0.3">
      <c r="B507" s="237" t="s">
        <v>722</v>
      </c>
      <c r="C507" s="238">
        <v>1552988643</v>
      </c>
      <c r="D507" s="238">
        <v>47612408.460000001</v>
      </c>
      <c r="E507" s="238">
        <v>68918997.010000005</v>
      </c>
      <c r="F507" s="238">
        <v>40628333.25</v>
      </c>
    </row>
    <row r="508" spans="2:6" x14ac:dyDescent="0.3">
      <c r="B508" s="239" t="s">
        <v>718</v>
      </c>
      <c r="C508" s="238">
        <v>1552988643</v>
      </c>
      <c r="D508" s="238">
        <v>47612408.460000001</v>
      </c>
      <c r="E508" s="238">
        <v>68918997.010000005</v>
      </c>
      <c r="F508" s="238">
        <v>40628333.25</v>
      </c>
    </row>
    <row r="509" spans="2:6" x14ac:dyDescent="0.3">
      <c r="B509" s="233" t="s">
        <v>723</v>
      </c>
      <c r="C509" s="234">
        <v>15653944895</v>
      </c>
      <c r="D509" s="234">
        <f>+D510</f>
        <v>1515124366.9300001</v>
      </c>
      <c r="E509" s="234">
        <f t="shared" ref="E509:F509" si="142">+E510</f>
        <v>1491548734.47</v>
      </c>
      <c r="F509" s="234">
        <f t="shared" si="142"/>
        <v>1472866263.3300002</v>
      </c>
    </row>
    <row r="510" spans="2:6" x14ac:dyDescent="0.3">
      <c r="B510" s="235" t="s">
        <v>724</v>
      </c>
      <c r="C510" s="236">
        <v>15653944895</v>
      </c>
      <c r="D510" s="236">
        <f>+D511+D517+D519+D521</f>
        <v>1515124366.9300001</v>
      </c>
      <c r="E510" s="236">
        <f t="shared" ref="E510:F510" si="143">+E511+E517+E519+E521</f>
        <v>1491548734.47</v>
      </c>
      <c r="F510" s="236">
        <f t="shared" si="143"/>
        <v>1472866263.3300002</v>
      </c>
    </row>
    <row r="511" spans="2:6" x14ac:dyDescent="0.3">
      <c r="B511" s="237" t="s">
        <v>725</v>
      </c>
      <c r="C511" s="238">
        <v>14282140277</v>
      </c>
      <c r="D511" s="238">
        <f>+D512+D513+D514+D515+D516</f>
        <v>1449891194.52</v>
      </c>
      <c r="E511" s="238">
        <f t="shared" ref="E511:F511" si="144">+E512+E513+E514+E515+E516</f>
        <v>1407443693.3499999</v>
      </c>
      <c r="F511" s="238">
        <f t="shared" si="144"/>
        <v>1395405098.1400001</v>
      </c>
    </row>
    <row r="512" spans="2:6" x14ac:dyDescent="0.3">
      <c r="B512" s="239" t="s">
        <v>420</v>
      </c>
      <c r="C512" s="238">
        <v>595463565</v>
      </c>
      <c r="D512" s="238">
        <v>41214808.670000002</v>
      </c>
      <c r="E512" s="238">
        <v>43858638.07</v>
      </c>
      <c r="F512" s="238">
        <v>30256714.57</v>
      </c>
    </row>
    <row r="513" spans="2:6" x14ac:dyDescent="0.3">
      <c r="B513" s="239" t="s">
        <v>726</v>
      </c>
      <c r="C513" s="238">
        <v>2913352801</v>
      </c>
      <c r="D513" s="238">
        <v>509437254.25999993</v>
      </c>
      <c r="E513" s="238">
        <v>463963470.93000001</v>
      </c>
      <c r="F513" s="238">
        <v>458738089.38000005</v>
      </c>
    </row>
    <row r="514" spans="2:6" x14ac:dyDescent="0.3">
      <c r="B514" s="239" t="s">
        <v>727</v>
      </c>
      <c r="C514" s="238">
        <v>421930953</v>
      </c>
      <c r="D514" s="238">
        <v>91448096.640000001</v>
      </c>
      <c r="E514" s="238">
        <v>91830549.399999991</v>
      </c>
      <c r="F514" s="238">
        <v>84328213.329999998</v>
      </c>
    </row>
    <row r="515" spans="2:6" x14ac:dyDescent="0.3">
      <c r="B515" s="239" t="s">
        <v>413</v>
      </c>
      <c r="C515" s="238">
        <v>761426421</v>
      </c>
      <c r="D515" s="238">
        <v>66568976.039999999</v>
      </c>
      <c r="E515" s="238">
        <v>66568976.039999999</v>
      </c>
      <c r="F515" s="238">
        <v>68887417.209999993</v>
      </c>
    </row>
    <row r="516" spans="2:6" x14ac:dyDescent="0.3">
      <c r="B516" s="239" t="s">
        <v>423</v>
      </c>
      <c r="C516" s="238">
        <v>9589966537</v>
      </c>
      <c r="D516" s="238">
        <v>741222058.90999997</v>
      </c>
      <c r="E516" s="238">
        <v>741222058.90999997</v>
      </c>
      <c r="F516" s="238">
        <v>753194663.64999998</v>
      </c>
    </row>
    <row r="517" spans="2:6" x14ac:dyDescent="0.3">
      <c r="B517" s="237" t="s">
        <v>728</v>
      </c>
      <c r="C517" s="238">
        <v>734161247</v>
      </c>
      <c r="D517" s="238">
        <v>51306207.630000003</v>
      </c>
      <c r="E517" s="238">
        <v>52727625.449999996</v>
      </c>
      <c r="F517" s="238">
        <v>47683416.530000001</v>
      </c>
    </row>
    <row r="518" spans="2:6" x14ac:dyDescent="0.3">
      <c r="B518" s="239" t="s">
        <v>727</v>
      </c>
      <c r="C518" s="238">
        <v>734161247</v>
      </c>
      <c r="D518" s="238">
        <v>51306207.630000003</v>
      </c>
      <c r="E518" s="238">
        <v>52727625.449999996</v>
      </c>
      <c r="F518" s="238">
        <v>47683416.530000001</v>
      </c>
    </row>
    <row r="519" spans="2:6" x14ac:dyDescent="0.3">
      <c r="B519" s="237" t="s">
        <v>729</v>
      </c>
      <c r="C519" s="238">
        <v>597063479</v>
      </c>
      <c r="D519" s="238">
        <v>11123989.84</v>
      </c>
      <c r="E519" s="238">
        <v>28030660.729999997</v>
      </c>
      <c r="F519" s="238">
        <v>27057480.909999996</v>
      </c>
    </row>
    <row r="520" spans="2:6" x14ac:dyDescent="0.3">
      <c r="B520" s="239" t="s">
        <v>726</v>
      </c>
      <c r="C520" s="238">
        <v>597063479</v>
      </c>
      <c r="D520" s="238">
        <v>11123989.84</v>
      </c>
      <c r="E520" s="238">
        <v>28030660.729999997</v>
      </c>
      <c r="F520" s="238">
        <v>27057480.909999996</v>
      </c>
    </row>
    <row r="521" spans="2:6" x14ac:dyDescent="0.3">
      <c r="B521" s="237" t="s">
        <v>730</v>
      </c>
      <c r="C521" s="238">
        <v>40579892</v>
      </c>
      <c r="D521" s="238">
        <v>2802974.94</v>
      </c>
      <c r="E521" s="238">
        <v>3346754.94</v>
      </c>
      <c r="F521" s="238">
        <v>2720267.7500000005</v>
      </c>
    </row>
    <row r="522" spans="2:6" x14ac:dyDescent="0.3">
      <c r="B522" s="239" t="s">
        <v>727</v>
      </c>
      <c r="C522" s="238">
        <v>40579892</v>
      </c>
      <c r="D522" s="238">
        <v>2802974.94</v>
      </c>
      <c r="E522" s="238">
        <v>3346754.94</v>
      </c>
      <c r="F522" s="238">
        <v>2720267.7500000005</v>
      </c>
    </row>
    <row r="523" spans="2:6" x14ac:dyDescent="0.3">
      <c r="B523" s="233" t="s">
        <v>731</v>
      </c>
      <c r="C523" s="234">
        <v>3459610022</v>
      </c>
      <c r="D523" s="234">
        <f>+D524</f>
        <v>302267075.90999997</v>
      </c>
      <c r="E523" s="234">
        <f t="shared" ref="E523:F523" si="145">+E524</f>
        <v>242329172.43000001</v>
      </c>
      <c r="F523" s="234">
        <f t="shared" si="145"/>
        <v>209825938.10999998</v>
      </c>
    </row>
    <row r="524" spans="2:6" x14ac:dyDescent="0.3">
      <c r="B524" s="235" t="s">
        <v>732</v>
      </c>
      <c r="C524" s="236">
        <v>3459610022</v>
      </c>
      <c r="D524" s="236">
        <f>+D525+D533+D535+D537+D539</f>
        <v>302267075.90999997</v>
      </c>
      <c r="E524" s="236">
        <f t="shared" ref="E524:F524" si="146">+E525+E533+E535+E537+E539</f>
        <v>242329172.43000001</v>
      </c>
      <c r="F524" s="236">
        <f t="shared" si="146"/>
        <v>209825938.10999998</v>
      </c>
    </row>
    <row r="525" spans="2:6" x14ac:dyDescent="0.3">
      <c r="B525" s="237" t="s">
        <v>733</v>
      </c>
      <c r="C525" s="238">
        <v>2058951154</v>
      </c>
      <c r="D525" s="238">
        <f>+D526+D527+D528+D529+D530+D531+D532</f>
        <v>229140372.63999999</v>
      </c>
      <c r="E525" s="238">
        <f t="shared" ref="E525:F525" si="147">+E526+E527+E528+E529+E530+E531+E532</f>
        <v>143782897.97000003</v>
      </c>
      <c r="F525" s="238">
        <f t="shared" si="147"/>
        <v>136613413.34999999</v>
      </c>
    </row>
    <row r="526" spans="2:6" x14ac:dyDescent="0.3">
      <c r="B526" s="239" t="s">
        <v>420</v>
      </c>
      <c r="C526" s="238">
        <v>1141034483</v>
      </c>
      <c r="D526" s="238">
        <v>101346586.89999998</v>
      </c>
      <c r="E526" s="238">
        <v>59938514.370000005</v>
      </c>
      <c r="F526" s="238">
        <v>55997701.459999993</v>
      </c>
    </row>
    <row r="527" spans="2:6" x14ac:dyDescent="0.3">
      <c r="B527" s="239" t="s">
        <v>734</v>
      </c>
      <c r="C527" s="238">
        <v>111047200</v>
      </c>
      <c r="D527" s="238">
        <v>1900000</v>
      </c>
      <c r="E527" s="238">
        <v>6254438.1699999999</v>
      </c>
      <c r="F527" s="238">
        <v>6210370.0300000012</v>
      </c>
    </row>
    <row r="528" spans="2:6" x14ac:dyDescent="0.3">
      <c r="B528" s="239" t="s">
        <v>735</v>
      </c>
      <c r="C528" s="238">
        <v>242874520</v>
      </c>
      <c r="D528" s="238">
        <v>4889177.38</v>
      </c>
      <c r="E528" s="238">
        <v>14333822.609999999</v>
      </c>
      <c r="F528" s="238">
        <v>14156741.620000001</v>
      </c>
    </row>
    <row r="529" spans="2:6" x14ac:dyDescent="0.3">
      <c r="B529" s="239" t="s">
        <v>736</v>
      </c>
      <c r="C529" s="238">
        <v>130885001</v>
      </c>
      <c r="D529" s="238">
        <v>5399691.25</v>
      </c>
      <c r="E529" s="238">
        <v>9637099.3300000001</v>
      </c>
      <c r="F529" s="238">
        <v>9735841.209999999</v>
      </c>
    </row>
    <row r="530" spans="2:6" x14ac:dyDescent="0.3">
      <c r="B530" s="239" t="s">
        <v>737</v>
      </c>
      <c r="C530" s="238">
        <v>134980000</v>
      </c>
      <c r="D530" s="238">
        <v>161616.79</v>
      </c>
      <c r="E530" s="238">
        <v>9339822.0700000003</v>
      </c>
      <c r="F530" s="238">
        <v>9033554.3200000003</v>
      </c>
    </row>
    <row r="531" spans="2:6" x14ac:dyDescent="0.3">
      <c r="B531" s="239" t="s">
        <v>738</v>
      </c>
      <c r="C531" s="238">
        <v>63039167</v>
      </c>
      <c r="D531" s="238">
        <v>76140</v>
      </c>
      <c r="E531" s="238">
        <v>4118055.4000000004</v>
      </c>
      <c r="F531" s="238">
        <v>5193935.1900000004</v>
      </c>
    </row>
    <row r="532" spans="2:6" x14ac:dyDescent="0.3">
      <c r="B532" s="239" t="s">
        <v>739</v>
      </c>
      <c r="C532" s="238">
        <v>235090783</v>
      </c>
      <c r="D532" s="238">
        <v>115367160.31999999</v>
      </c>
      <c r="E532" s="238">
        <v>40161146.020000003</v>
      </c>
      <c r="F532" s="238">
        <v>36285269.520000003</v>
      </c>
    </row>
    <row r="533" spans="2:6" x14ac:dyDescent="0.3">
      <c r="B533" s="237" t="s">
        <v>740</v>
      </c>
      <c r="C533" s="238">
        <v>286213210</v>
      </c>
      <c r="D533" s="238">
        <f>+D534</f>
        <v>0</v>
      </c>
      <c r="E533" s="238">
        <f t="shared" ref="E533:F533" si="148">+E534</f>
        <v>0</v>
      </c>
      <c r="F533" s="238">
        <f t="shared" si="148"/>
        <v>0</v>
      </c>
    </row>
    <row r="534" spans="2:6" x14ac:dyDescent="0.3">
      <c r="B534" s="239" t="s">
        <v>736</v>
      </c>
      <c r="C534" s="238">
        <v>286213210</v>
      </c>
      <c r="D534" s="238">
        <v>0</v>
      </c>
      <c r="E534" s="238">
        <v>0</v>
      </c>
      <c r="F534" s="238">
        <v>0</v>
      </c>
    </row>
    <row r="535" spans="2:6" x14ac:dyDescent="0.3">
      <c r="B535" s="237" t="s">
        <v>741</v>
      </c>
      <c r="C535" s="238">
        <v>748644672</v>
      </c>
      <c r="D535" s="238">
        <f>+D536</f>
        <v>46694191.969999999</v>
      </c>
      <c r="E535" s="238">
        <f t="shared" ref="E535:F535" si="149">+E536</f>
        <v>71822743.640000001</v>
      </c>
      <c r="F535" s="238">
        <f t="shared" si="149"/>
        <v>48888385.929999992</v>
      </c>
    </row>
    <row r="536" spans="2:6" x14ac:dyDescent="0.3">
      <c r="B536" s="239" t="s">
        <v>742</v>
      </c>
      <c r="C536" s="238">
        <v>748644672</v>
      </c>
      <c r="D536" s="238">
        <v>46694191.969999999</v>
      </c>
      <c r="E536" s="238">
        <v>71822743.640000001</v>
      </c>
      <c r="F536" s="238">
        <v>48888385.929999992</v>
      </c>
    </row>
    <row r="537" spans="2:6" x14ac:dyDescent="0.3">
      <c r="B537" s="237" t="s">
        <v>743</v>
      </c>
      <c r="C537" s="238">
        <v>50587219</v>
      </c>
      <c r="D537" s="238">
        <f>+D538</f>
        <v>5787039.2699999996</v>
      </c>
      <c r="E537" s="238">
        <f t="shared" ref="E537:F537" si="150">+E538</f>
        <v>4849169.18</v>
      </c>
      <c r="F537" s="238">
        <f t="shared" si="150"/>
        <v>4044594.4899999993</v>
      </c>
    </row>
    <row r="538" spans="2:6" x14ac:dyDescent="0.3">
      <c r="B538" s="239" t="s">
        <v>420</v>
      </c>
      <c r="C538" s="238">
        <v>50587219</v>
      </c>
      <c r="D538" s="238">
        <v>5787039.2699999996</v>
      </c>
      <c r="E538" s="238">
        <v>4849169.18</v>
      </c>
      <c r="F538" s="238">
        <v>4044594.4899999993</v>
      </c>
    </row>
    <row r="539" spans="2:6" x14ac:dyDescent="0.3">
      <c r="B539" s="237" t="s">
        <v>744</v>
      </c>
      <c r="C539" s="238">
        <v>315213767</v>
      </c>
      <c r="D539" s="238">
        <f>+D540</f>
        <v>20645472.029999997</v>
      </c>
      <c r="E539" s="238">
        <f t="shared" ref="E539:F539" si="151">+E540</f>
        <v>21874361.639999997</v>
      </c>
      <c r="F539" s="238">
        <f t="shared" si="151"/>
        <v>20279544.339999996</v>
      </c>
    </row>
    <row r="540" spans="2:6" x14ac:dyDescent="0.3">
      <c r="B540" s="239" t="s">
        <v>734</v>
      </c>
      <c r="C540" s="238">
        <v>315213767</v>
      </c>
      <c r="D540" s="238">
        <v>20645472.029999997</v>
      </c>
      <c r="E540" s="238">
        <v>21874361.639999997</v>
      </c>
      <c r="F540" s="238">
        <v>20279544.339999996</v>
      </c>
    </row>
    <row r="541" spans="2:6" x14ac:dyDescent="0.3">
      <c r="B541" s="233" t="s">
        <v>745</v>
      </c>
      <c r="C541" s="234">
        <v>2080734726</v>
      </c>
      <c r="D541" s="234">
        <f>+D542</f>
        <v>109511374.89999999</v>
      </c>
      <c r="E541" s="234">
        <f t="shared" ref="E541:F541" si="152">+E542</f>
        <v>136784035.08000001</v>
      </c>
      <c r="F541" s="234">
        <f t="shared" si="152"/>
        <v>139335090.14000002</v>
      </c>
    </row>
    <row r="542" spans="2:6" x14ac:dyDescent="0.3">
      <c r="B542" s="235" t="s">
        <v>746</v>
      </c>
      <c r="C542" s="236">
        <v>2080734726</v>
      </c>
      <c r="D542" s="236">
        <f>+D543+D549+D547</f>
        <v>109511374.89999999</v>
      </c>
      <c r="E542" s="236">
        <f t="shared" ref="E542:F542" si="153">+E543+E549+E547</f>
        <v>136784035.08000001</v>
      </c>
      <c r="F542" s="236">
        <f t="shared" si="153"/>
        <v>139335090.14000002</v>
      </c>
    </row>
    <row r="543" spans="2:6" x14ac:dyDescent="0.3">
      <c r="B543" s="237" t="s">
        <v>747</v>
      </c>
      <c r="C543" s="238">
        <v>1170874303</v>
      </c>
      <c r="D543" s="238">
        <f>+D544+D545+D546</f>
        <v>66625219.819999993</v>
      </c>
      <c r="E543" s="238">
        <f t="shared" ref="E543:F543" si="154">+E544+E545+E546</f>
        <v>83276306.030000001</v>
      </c>
      <c r="F543" s="238">
        <f t="shared" si="154"/>
        <v>74960506.040000007</v>
      </c>
    </row>
    <row r="544" spans="2:6" x14ac:dyDescent="0.3">
      <c r="B544" s="239" t="s">
        <v>420</v>
      </c>
      <c r="C544" s="238">
        <v>843963208</v>
      </c>
      <c r="D544" s="238">
        <v>45339007.019999996</v>
      </c>
      <c r="E544" s="238">
        <v>50055306.140000015</v>
      </c>
      <c r="F544" s="238">
        <v>42028782.730000004</v>
      </c>
    </row>
    <row r="545" spans="2:6" x14ac:dyDescent="0.3">
      <c r="B545" s="239" t="s">
        <v>748</v>
      </c>
      <c r="C545" s="238">
        <v>306311095</v>
      </c>
      <c r="D545" s="238">
        <v>16793800.460000001</v>
      </c>
      <c r="E545" s="238">
        <v>33220999.889999989</v>
      </c>
      <c r="F545" s="238">
        <v>32931723.309999999</v>
      </c>
    </row>
    <row r="546" spans="2:6" x14ac:dyDescent="0.3">
      <c r="B546" s="239" t="s">
        <v>413</v>
      </c>
      <c r="C546" s="238">
        <v>20600000</v>
      </c>
      <c r="D546" s="238">
        <v>4492412.34</v>
      </c>
      <c r="E546" s="238">
        <v>0</v>
      </c>
      <c r="F546" s="238">
        <v>0</v>
      </c>
    </row>
    <row r="547" spans="2:6" x14ac:dyDescent="0.3">
      <c r="B547" s="237" t="s">
        <v>749</v>
      </c>
      <c r="C547" s="238">
        <v>194605095</v>
      </c>
      <c r="D547" s="238">
        <f>+D548</f>
        <v>5246863.1799999988</v>
      </c>
      <c r="E547" s="238">
        <f t="shared" ref="E547:F547" si="155">+E548</f>
        <v>13287748.630000001</v>
      </c>
      <c r="F547" s="238">
        <f t="shared" si="155"/>
        <v>14055982.020000001</v>
      </c>
    </row>
    <row r="548" spans="2:6" x14ac:dyDescent="0.3">
      <c r="B548" s="239" t="s">
        <v>750</v>
      </c>
      <c r="C548" s="238">
        <v>194605095</v>
      </c>
      <c r="D548" s="238">
        <v>5246863.1799999988</v>
      </c>
      <c r="E548" s="238">
        <v>13287748.630000001</v>
      </c>
      <c r="F548" s="238">
        <v>14055982.020000001</v>
      </c>
    </row>
    <row r="549" spans="2:6" x14ac:dyDescent="0.3">
      <c r="B549" s="237" t="s">
        <v>751</v>
      </c>
      <c r="C549" s="238">
        <v>715255328</v>
      </c>
      <c r="D549" s="238">
        <f>+D550</f>
        <v>37639291.899999999</v>
      </c>
      <c r="E549" s="238">
        <f t="shared" ref="E549:F549" si="156">+E550</f>
        <v>40219980.420000002</v>
      </c>
      <c r="F549" s="238">
        <f t="shared" si="156"/>
        <v>50318602.079999998</v>
      </c>
    </row>
    <row r="550" spans="2:6" x14ac:dyDescent="0.3">
      <c r="B550" s="239" t="s">
        <v>752</v>
      </c>
      <c r="C550" s="238">
        <v>715255328</v>
      </c>
      <c r="D550" s="238">
        <v>37639291.899999999</v>
      </c>
      <c r="E550" s="238">
        <v>40219980.420000002</v>
      </c>
      <c r="F550" s="238">
        <v>50318602.079999998</v>
      </c>
    </row>
    <row r="551" spans="2:6" x14ac:dyDescent="0.3">
      <c r="B551" s="233" t="s">
        <v>753</v>
      </c>
      <c r="C551" s="234">
        <v>3109655973</v>
      </c>
      <c r="D551" s="234">
        <f>+D552</f>
        <v>118523309.28999999</v>
      </c>
      <c r="E551" s="234">
        <f t="shared" ref="E551:F551" si="157">+E552</f>
        <v>216301838.16</v>
      </c>
      <c r="F551" s="234">
        <f t="shared" si="157"/>
        <v>139905713.17000002</v>
      </c>
    </row>
    <row r="552" spans="2:6" x14ac:dyDescent="0.3">
      <c r="B552" s="235" t="s">
        <v>754</v>
      </c>
      <c r="C552" s="236">
        <v>3109655973</v>
      </c>
      <c r="D552" s="236">
        <f>+D553+D560</f>
        <v>118523309.28999999</v>
      </c>
      <c r="E552" s="236">
        <f t="shared" ref="E552:F552" si="158">+E553+E560</f>
        <v>216301838.16</v>
      </c>
      <c r="F552" s="236">
        <f t="shared" si="158"/>
        <v>139905713.17000002</v>
      </c>
    </row>
    <row r="553" spans="2:6" x14ac:dyDescent="0.3">
      <c r="B553" s="237" t="s">
        <v>755</v>
      </c>
      <c r="C553" s="238">
        <v>2923504677</v>
      </c>
      <c r="D553" s="238">
        <f>SUM(D554:D559)</f>
        <v>114489195.27</v>
      </c>
      <c r="E553" s="238">
        <f t="shared" ref="E553:F553" si="159">SUM(E554:E559)</f>
        <v>203187460.44</v>
      </c>
      <c r="F553" s="238">
        <f t="shared" si="159"/>
        <v>128932256.5</v>
      </c>
    </row>
    <row r="554" spans="2:6" x14ac:dyDescent="0.3">
      <c r="B554" s="239" t="s">
        <v>420</v>
      </c>
      <c r="C554" s="238">
        <v>1859007777</v>
      </c>
      <c r="D554" s="238">
        <v>90080706.61999999</v>
      </c>
      <c r="E554" s="238">
        <v>130275306.91</v>
      </c>
      <c r="F554" s="238">
        <v>85286683.969999999</v>
      </c>
    </row>
    <row r="555" spans="2:6" x14ac:dyDescent="0.3">
      <c r="B555" s="239" t="s">
        <v>756</v>
      </c>
      <c r="C555" s="238">
        <v>111930612</v>
      </c>
      <c r="D555" s="238">
        <v>4052032.9200000004</v>
      </c>
      <c r="E555" s="238">
        <v>3908472.5300000003</v>
      </c>
      <c r="F555" s="238">
        <v>3908472.5300000003</v>
      </c>
    </row>
    <row r="556" spans="2:6" x14ac:dyDescent="0.3">
      <c r="B556" s="239" t="s">
        <v>757</v>
      </c>
      <c r="C556" s="238">
        <v>257551866</v>
      </c>
      <c r="D556" s="238">
        <v>18347126.640000001</v>
      </c>
      <c r="E556" s="238">
        <v>3874437.57</v>
      </c>
      <c r="F556" s="238">
        <v>3874437.57</v>
      </c>
    </row>
    <row r="557" spans="2:6" x14ac:dyDescent="0.3">
      <c r="B557" s="239" t="s">
        <v>758</v>
      </c>
      <c r="C557" s="238">
        <v>210332022</v>
      </c>
      <c r="D557" s="238">
        <v>698129.11</v>
      </c>
      <c r="E557" s="238">
        <v>698129.11</v>
      </c>
      <c r="F557" s="238">
        <v>698129.11</v>
      </c>
    </row>
    <row r="558" spans="2:6" x14ac:dyDescent="0.3">
      <c r="B558" s="239" t="s">
        <v>413</v>
      </c>
      <c r="C558" s="238">
        <v>336182400</v>
      </c>
      <c r="D558" s="238">
        <v>1311199.98</v>
      </c>
      <c r="E558" s="238">
        <v>53581199.979999997</v>
      </c>
      <c r="F558" s="238">
        <v>28581199.98</v>
      </c>
    </row>
    <row r="559" spans="2:6" x14ac:dyDescent="0.3">
      <c r="B559" s="239" t="s">
        <v>423</v>
      </c>
      <c r="C559" s="238">
        <v>148500000</v>
      </c>
      <c r="D559" s="238">
        <v>0</v>
      </c>
      <c r="E559" s="238">
        <v>10849914.34</v>
      </c>
      <c r="F559" s="238">
        <v>6583333.3399999999</v>
      </c>
    </row>
    <row r="560" spans="2:6" x14ac:dyDescent="0.3">
      <c r="B560" s="237" t="s">
        <v>759</v>
      </c>
      <c r="C560" s="238">
        <v>186151296</v>
      </c>
      <c r="D560" s="238">
        <f>+D561</f>
        <v>4034114.0199999996</v>
      </c>
      <c r="E560" s="238">
        <f t="shared" ref="E560:F560" si="160">+E561</f>
        <v>13114377.719999999</v>
      </c>
      <c r="F560" s="238">
        <f t="shared" si="160"/>
        <v>10973456.670000002</v>
      </c>
    </row>
    <row r="561" spans="2:6" x14ac:dyDescent="0.3">
      <c r="B561" s="239" t="s">
        <v>756</v>
      </c>
      <c r="C561" s="238">
        <v>186151296</v>
      </c>
      <c r="D561" s="238">
        <v>4034114.0199999996</v>
      </c>
      <c r="E561" s="238">
        <v>13114377.719999999</v>
      </c>
      <c r="F561" s="238">
        <v>10973456.670000002</v>
      </c>
    </row>
    <row r="562" spans="2:6" x14ac:dyDescent="0.3">
      <c r="B562" s="233" t="s">
        <v>760</v>
      </c>
      <c r="C562" s="234">
        <v>13401009791</v>
      </c>
      <c r="D562" s="234">
        <f>+D563</f>
        <v>969199534.04999995</v>
      </c>
      <c r="E562" s="234">
        <f t="shared" ref="E562:F563" si="161">+E563</f>
        <v>1067212825.1500001</v>
      </c>
      <c r="F562" s="234">
        <f t="shared" si="161"/>
        <v>1561988450.5099998</v>
      </c>
    </row>
    <row r="563" spans="2:6" x14ac:dyDescent="0.3">
      <c r="B563" s="235" t="s">
        <v>761</v>
      </c>
      <c r="C563" s="236">
        <v>13401009791</v>
      </c>
      <c r="D563" s="236">
        <f>+D564</f>
        <v>969199534.04999995</v>
      </c>
      <c r="E563" s="236">
        <f t="shared" si="161"/>
        <v>1067212825.1500001</v>
      </c>
      <c r="F563" s="236">
        <f t="shared" si="161"/>
        <v>1561988450.5099998</v>
      </c>
    </row>
    <row r="564" spans="2:6" x14ac:dyDescent="0.3">
      <c r="B564" s="237" t="s">
        <v>762</v>
      </c>
      <c r="C564" s="238">
        <v>13401009791</v>
      </c>
      <c r="D564" s="238">
        <f>+D565+D566+D567+D568</f>
        <v>969199534.04999995</v>
      </c>
      <c r="E564" s="238">
        <f t="shared" ref="E564:F564" si="162">+E565+E566+E567+E568</f>
        <v>1067212825.1500001</v>
      </c>
      <c r="F564" s="238">
        <f t="shared" si="162"/>
        <v>1561988450.5099998</v>
      </c>
    </row>
    <row r="565" spans="2:6" x14ac:dyDescent="0.3">
      <c r="B565" s="239" t="s">
        <v>420</v>
      </c>
      <c r="C565" s="238">
        <v>2395206682</v>
      </c>
      <c r="D565" s="238">
        <v>45478456.75</v>
      </c>
      <c r="E565" s="238">
        <v>157493104.61000001</v>
      </c>
      <c r="F565" s="238">
        <v>222470030.96999997</v>
      </c>
    </row>
    <row r="566" spans="2:6" x14ac:dyDescent="0.3">
      <c r="B566" s="239" t="s">
        <v>763</v>
      </c>
      <c r="C566" s="238">
        <v>5475413362</v>
      </c>
      <c r="D566" s="238">
        <v>310129620.20999998</v>
      </c>
      <c r="E566" s="238">
        <v>330469839.09000003</v>
      </c>
      <c r="F566" s="238">
        <v>746344913.9799999</v>
      </c>
    </row>
    <row r="567" spans="2:6" x14ac:dyDescent="0.3">
      <c r="B567" s="239" t="s">
        <v>764</v>
      </c>
      <c r="C567" s="238">
        <v>5522789747</v>
      </c>
      <c r="D567" s="238">
        <v>612691457.08999991</v>
      </c>
      <c r="E567" s="238">
        <v>578349881.45000005</v>
      </c>
      <c r="F567" s="238">
        <v>592273505.56000006</v>
      </c>
    </row>
    <row r="568" spans="2:6" x14ac:dyDescent="0.3">
      <c r="B568" s="239" t="s">
        <v>413</v>
      </c>
      <c r="C568" s="238">
        <v>7600000</v>
      </c>
      <c r="D568" s="238">
        <v>900000</v>
      </c>
      <c r="E568" s="238">
        <v>900000</v>
      </c>
      <c r="F568" s="238">
        <v>900000</v>
      </c>
    </row>
    <row r="569" spans="2:6" x14ac:dyDescent="0.3">
      <c r="B569" s="233" t="s">
        <v>765</v>
      </c>
      <c r="C569" s="234">
        <v>8623286819</v>
      </c>
      <c r="D569" s="234">
        <f>+D570</f>
        <v>718382821.81000018</v>
      </c>
      <c r="E569" s="234">
        <f t="shared" ref="E569:F570" si="163">+E570</f>
        <v>718382821.81000018</v>
      </c>
      <c r="F569" s="234">
        <f t="shared" si="163"/>
        <v>718382821.81000018</v>
      </c>
    </row>
    <row r="570" spans="2:6" x14ac:dyDescent="0.3">
      <c r="B570" s="235" t="s">
        <v>766</v>
      </c>
      <c r="C570" s="236">
        <v>8623286819</v>
      </c>
      <c r="D570" s="236">
        <f>+D571</f>
        <v>718382821.81000018</v>
      </c>
      <c r="E570" s="236">
        <f t="shared" si="163"/>
        <v>718382821.81000018</v>
      </c>
      <c r="F570" s="236">
        <f t="shared" si="163"/>
        <v>718382821.81000018</v>
      </c>
    </row>
    <row r="571" spans="2:6" x14ac:dyDescent="0.3">
      <c r="B571" s="237" t="s">
        <v>767</v>
      </c>
      <c r="C571" s="238">
        <v>8623286819</v>
      </c>
      <c r="D571" s="238">
        <f>+D572+D573</f>
        <v>718382821.81000018</v>
      </c>
      <c r="E571" s="238">
        <f t="shared" ref="E571:F571" si="164">+E572+E573</f>
        <v>718382821.81000018</v>
      </c>
      <c r="F571" s="238">
        <f t="shared" si="164"/>
        <v>718382821.81000018</v>
      </c>
    </row>
    <row r="572" spans="2:6" x14ac:dyDescent="0.3">
      <c r="B572" s="239" t="s">
        <v>768</v>
      </c>
      <c r="C572" s="238">
        <v>8239652859</v>
      </c>
      <c r="D572" s="238">
        <v>686413324.81000018</v>
      </c>
      <c r="E572" s="238">
        <v>686413324.81000018</v>
      </c>
      <c r="F572" s="238">
        <v>686413324.81000018</v>
      </c>
    </row>
    <row r="573" spans="2:6" x14ac:dyDescent="0.3">
      <c r="B573" s="239" t="s">
        <v>413</v>
      </c>
      <c r="C573" s="238">
        <v>383633960</v>
      </c>
      <c r="D573" s="238">
        <v>31969497</v>
      </c>
      <c r="E573" s="238">
        <v>31969497</v>
      </c>
      <c r="F573" s="238">
        <v>31969497</v>
      </c>
    </row>
    <row r="574" spans="2:6" x14ac:dyDescent="0.3">
      <c r="B574" s="233" t="s">
        <v>769</v>
      </c>
      <c r="C574" s="234">
        <v>8011291957</v>
      </c>
      <c r="D574" s="234">
        <f>+D575</f>
        <v>667607653</v>
      </c>
      <c r="E574" s="234">
        <f t="shared" ref="E574:F575" si="165">+E575</f>
        <v>667607653</v>
      </c>
      <c r="F574" s="234">
        <f t="shared" si="165"/>
        <v>667607653</v>
      </c>
    </row>
    <row r="575" spans="2:6" x14ac:dyDescent="0.3">
      <c r="B575" s="235" t="s">
        <v>770</v>
      </c>
      <c r="C575" s="236">
        <v>8011291957</v>
      </c>
      <c r="D575" s="236">
        <f>+D576</f>
        <v>667607653</v>
      </c>
      <c r="E575" s="236">
        <f t="shared" si="165"/>
        <v>667607653</v>
      </c>
      <c r="F575" s="236">
        <f t="shared" si="165"/>
        <v>667607653</v>
      </c>
    </row>
    <row r="576" spans="2:6" x14ac:dyDescent="0.3">
      <c r="B576" s="237" t="s">
        <v>771</v>
      </c>
      <c r="C576" s="238">
        <v>8011291957</v>
      </c>
      <c r="D576" s="238">
        <f>+D577+D578+D579+D580+D581</f>
        <v>667607653</v>
      </c>
      <c r="E576" s="238">
        <f t="shared" ref="E576:F576" si="166">+E577+E578+E579+E580+E581</f>
        <v>667607653</v>
      </c>
      <c r="F576" s="238">
        <f t="shared" si="166"/>
        <v>667607653</v>
      </c>
    </row>
    <row r="577" spans="2:6" x14ac:dyDescent="0.3">
      <c r="B577" s="239" t="s">
        <v>420</v>
      </c>
      <c r="C577" s="238">
        <v>2796844677</v>
      </c>
      <c r="D577" s="238">
        <v>252955645</v>
      </c>
      <c r="E577" s="238">
        <v>252955645</v>
      </c>
      <c r="F577" s="238">
        <v>252955645</v>
      </c>
    </row>
    <row r="578" spans="2:6" x14ac:dyDescent="0.3">
      <c r="B578" s="239" t="s">
        <v>772</v>
      </c>
      <c r="C578" s="238">
        <v>2500000000</v>
      </c>
      <c r="D578" s="238">
        <v>195964828</v>
      </c>
      <c r="E578" s="238">
        <v>195964828</v>
      </c>
      <c r="F578" s="238">
        <v>195964828</v>
      </c>
    </row>
    <row r="579" spans="2:6" x14ac:dyDescent="0.3">
      <c r="B579" s="239" t="s">
        <v>773</v>
      </c>
      <c r="C579" s="238">
        <v>973012440</v>
      </c>
      <c r="D579" s="238">
        <v>76247656</v>
      </c>
      <c r="E579" s="238">
        <v>76247656</v>
      </c>
      <c r="F579" s="238">
        <v>76247656</v>
      </c>
    </row>
    <row r="580" spans="2:6" x14ac:dyDescent="0.3">
      <c r="B580" s="239" t="s">
        <v>774</v>
      </c>
      <c r="C580" s="238">
        <v>481034840</v>
      </c>
      <c r="D580" s="238">
        <v>37406189</v>
      </c>
      <c r="E580" s="238">
        <v>37406189</v>
      </c>
      <c r="F580" s="238">
        <v>37406189</v>
      </c>
    </row>
    <row r="581" spans="2:6" x14ac:dyDescent="0.3">
      <c r="B581" s="239" t="s">
        <v>413</v>
      </c>
      <c r="C581" s="238">
        <v>1260400000</v>
      </c>
      <c r="D581" s="238">
        <v>105033335</v>
      </c>
      <c r="E581" s="238">
        <v>105033335</v>
      </c>
      <c r="F581" s="238">
        <v>105033335</v>
      </c>
    </row>
    <row r="582" spans="2:6" x14ac:dyDescent="0.3">
      <c r="B582" s="233" t="s">
        <v>775</v>
      </c>
      <c r="C582" s="234">
        <v>1524248087</v>
      </c>
      <c r="D582" s="234">
        <f>+D583</f>
        <v>127020660.99000001</v>
      </c>
      <c r="E582" s="234">
        <f t="shared" ref="E582:F583" si="167">+E583</f>
        <v>127020660.99000001</v>
      </c>
      <c r="F582" s="234">
        <f t="shared" si="167"/>
        <v>127020660.99000001</v>
      </c>
    </row>
    <row r="583" spans="2:6" x14ac:dyDescent="0.3">
      <c r="B583" s="235" t="s">
        <v>776</v>
      </c>
      <c r="C583" s="236">
        <v>1524248087</v>
      </c>
      <c r="D583" s="236">
        <f>+D584</f>
        <v>127020660.99000001</v>
      </c>
      <c r="E583" s="236">
        <f t="shared" si="167"/>
        <v>127020660.99000001</v>
      </c>
      <c r="F583" s="236">
        <f t="shared" si="167"/>
        <v>127020660.99000001</v>
      </c>
    </row>
    <row r="584" spans="2:6" x14ac:dyDescent="0.3">
      <c r="B584" s="237" t="s">
        <v>777</v>
      </c>
      <c r="C584" s="238">
        <v>1524248087</v>
      </c>
      <c r="D584" s="238">
        <f>+D585+D586</f>
        <v>127020660.99000001</v>
      </c>
      <c r="E584" s="238">
        <f t="shared" ref="E584:F584" si="168">+E585+E586</f>
        <v>127020660.99000001</v>
      </c>
      <c r="F584" s="238">
        <f t="shared" si="168"/>
        <v>127020660.99000001</v>
      </c>
    </row>
    <row r="585" spans="2:6" x14ac:dyDescent="0.3">
      <c r="B585" s="239" t="s">
        <v>778</v>
      </c>
      <c r="C585" s="238">
        <v>1521878287</v>
      </c>
      <c r="D585" s="238">
        <v>126975660.99000001</v>
      </c>
      <c r="E585" s="238">
        <v>126975660.99000001</v>
      </c>
      <c r="F585" s="238">
        <v>126975660.99000001</v>
      </c>
    </row>
    <row r="586" spans="2:6" x14ac:dyDescent="0.3">
      <c r="B586" s="239" t="s">
        <v>413</v>
      </c>
      <c r="C586" s="238">
        <v>2369800</v>
      </c>
      <c r="D586" s="238">
        <v>45000</v>
      </c>
      <c r="E586" s="238">
        <v>45000</v>
      </c>
      <c r="F586" s="238">
        <v>45000</v>
      </c>
    </row>
    <row r="587" spans="2:6" x14ac:dyDescent="0.3">
      <c r="B587" s="233" t="s">
        <v>779</v>
      </c>
      <c r="C587" s="234">
        <v>1625371875</v>
      </c>
      <c r="D587" s="234">
        <f>+D588</f>
        <v>135447647.00000003</v>
      </c>
      <c r="E587" s="234">
        <f t="shared" ref="E587:F588" si="169">+E588</f>
        <v>135447647.00000003</v>
      </c>
      <c r="F587" s="234">
        <f t="shared" si="169"/>
        <v>135447647.00000003</v>
      </c>
    </row>
    <row r="588" spans="2:6" x14ac:dyDescent="0.3">
      <c r="B588" s="235" t="s">
        <v>780</v>
      </c>
      <c r="C588" s="236">
        <v>1625371875</v>
      </c>
      <c r="D588" s="236">
        <f>+D589</f>
        <v>135447647.00000003</v>
      </c>
      <c r="E588" s="236">
        <f t="shared" si="169"/>
        <v>135447647.00000003</v>
      </c>
      <c r="F588" s="236">
        <f t="shared" si="169"/>
        <v>135447647.00000003</v>
      </c>
    </row>
    <row r="589" spans="2:6" x14ac:dyDescent="0.3">
      <c r="B589" s="237" t="s">
        <v>781</v>
      </c>
      <c r="C589" s="238">
        <v>1625371875</v>
      </c>
      <c r="D589" s="238">
        <f>+D590+D591</f>
        <v>135447647.00000003</v>
      </c>
      <c r="E589" s="238">
        <f t="shared" ref="E589:F589" si="170">+E590+E591</f>
        <v>135447647.00000003</v>
      </c>
      <c r="F589" s="238">
        <f t="shared" si="170"/>
        <v>135447647.00000003</v>
      </c>
    </row>
    <row r="590" spans="2:6" x14ac:dyDescent="0.3">
      <c r="B590" s="239" t="s">
        <v>782</v>
      </c>
      <c r="C590" s="238">
        <v>1485781875</v>
      </c>
      <c r="D590" s="238">
        <v>118820547.00000003</v>
      </c>
      <c r="E590" s="238">
        <v>118820547.00000003</v>
      </c>
      <c r="F590" s="238">
        <v>118820547.00000003</v>
      </c>
    </row>
    <row r="591" spans="2:6" x14ac:dyDescent="0.3">
      <c r="B591" s="239" t="s">
        <v>413</v>
      </c>
      <c r="C591" s="238">
        <v>139590000</v>
      </c>
      <c r="D591" s="238">
        <v>16627100</v>
      </c>
      <c r="E591" s="238">
        <v>16627100</v>
      </c>
      <c r="F591" s="238">
        <v>16627100</v>
      </c>
    </row>
    <row r="592" spans="2:6" x14ac:dyDescent="0.3">
      <c r="B592" s="233" t="s">
        <v>783</v>
      </c>
      <c r="C592" s="234">
        <v>267728228</v>
      </c>
      <c r="D592" s="234">
        <f>+D593</f>
        <v>21009857.860000003</v>
      </c>
      <c r="E592" s="234">
        <f t="shared" ref="E592:F593" si="171">+E593</f>
        <v>21009857.860000003</v>
      </c>
      <c r="F592" s="234">
        <f t="shared" si="171"/>
        <v>20250341.150000002</v>
      </c>
    </row>
    <row r="593" spans="2:6" x14ac:dyDescent="0.3">
      <c r="B593" s="235" t="s">
        <v>784</v>
      </c>
      <c r="C593" s="236">
        <v>267728228</v>
      </c>
      <c r="D593" s="236">
        <f>+D594</f>
        <v>21009857.860000003</v>
      </c>
      <c r="E593" s="236">
        <f t="shared" si="171"/>
        <v>21009857.860000003</v>
      </c>
      <c r="F593" s="236">
        <f t="shared" si="171"/>
        <v>20250341.150000002</v>
      </c>
    </row>
    <row r="594" spans="2:6" x14ac:dyDescent="0.3">
      <c r="B594" s="237" t="s">
        <v>785</v>
      </c>
      <c r="C594" s="238">
        <v>267728228</v>
      </c>
      <c r="D594" s="238">
        <f>+D595+D596</f>
        <v>21009857.860000003</v>
      </c>
      <c r="E594" s="238">
        <f t="shared" ref="E594:F594" si="172">+E595+E596</f>
        <v>21009857.860000003</v>
      </c>
      <c r="F594" s="238">
        <f t="shared" si="172"/>
        <v>20250341.150000002</v>
      </c>
    </row>
    <row r="595" spans="2:6" x14ac:dyDescent="0.3">
      <c r="B595" s="239" t="s">
        <v>786</v>
      </c>
      <c r="C595" s="238">
        <v>264013628</v>
      </c>
      <c r="D595" s="238">
        <v>21009857.860000003</v>
      </c>
      <c r="E595" s="238">
        <v>21009857.860000003</v>
      </c>
      <c r="F595" s="238">
        <v>20250341.150000002</v>
      </c>
    </row>
    <row r="596" spans="2:6" x14ac:dyDescent="0.3">
      <c r="B596" s="239" t="s">
        <v>413</v>
      </c>
      <c r="C596" s="238">
        <v>3714600</v>
      </c>
      <c r="D596" s="238">
        <v>0</v>
      </c>
      <c r="E596" s="238">
        <v>0</v>
      </c>
      <c r="F596" s="238">
        <v>0</v>
      </c>
    </row>
    <row r="597" spans="2:6" x14ac:dyDescent="0.3">
      <c r="B597" s="233" t="s">
        <v>787</v>
      </c>
      <c r="C597" s="234">
        <v>951881669</v>
      </c>
      <c r="D597" s="234">
        <f>+D598</f>
        <v>79323463.000000015</v>
      </c>
      <c r="E597" s="234">
        <f t="shared" ref="E597:F598" si="173">+E598</f>
        <v>79323463.000000015</v>
      </c>
      <c r="F597" s="234">
        <f t="shared" si="173"/>
        <v>79323463.000000015</v>
      </c>
    </row>
    <row r="598" spans="2:6" x14ac:dyDescent="0.3">
      <c r="B598" s="235" t="s">
        <v>788</v>
      </c>
      <c r="C598" s="236">
        <v>951881669</v>
      </c>
      <c r="D598" s="236">
        <f>+D599</f>
        <v>79323463.000000015</v>
      </c>
      <c r="E598" s="236">
        <f t="shared" si="173"/>
        <v>79323463.000000015</v>
      </c>
      <c r="F598" s="236">
        <f t="shared" si="173"/>
        <v>79323463.000000015</v>
      </c>
    </row>
    <row r="599" spans="2:6" x14ac:dyDescent="0.3">
      <c r="B599" s="237" t="s">
        <v>789</v>
      </c>
      <c r="C599" s="238">
        <v>951881669</v>
      </c>
      <c r="D599" s="238">
        <f>+D600+D601</f>
        <v>79323463.000000015</v>
      </c>
      <c r="E599" s="238">
        <f t="shared" ref="E599:F599" si="174">+E600+E601</f>
        <v>79323463.000000015</v>
      </c>
      <c r="F599" s="238">
        <f t="shared" si="174"/>
        <v>79323463.000000015</v>
      </c>
    </row>
    <row r="600" spans="2:6" x14ac:dyDescent="0.3">
      <c r="B600" s="239" t="s">
        <v>790</v>
      </c>
      <c r="C600" s="238">
        <v>951181669</v>
      </c>
      <c r="D600" s="238">
        <v>79323463.000000015</v>
      </c>
      <c r="E600" s="238">
        <v>79323463.000000015</v>
      </c>
      <c r="F600" s="238">
        <v>79323463.000000015</v>
      </c>
    </row>
    <row r="601" spans="2:6" x14ac:dyDescent="0.3">
      <c r="B601" s="239" t="s">
        <v>413</v>
      </c>
      <c r="C601" s="238">
        <v>700000</v>
      </c>
      <c r="D601" s="238">
        <v>0</v>
      </c>
      <c r="E601" s="238">
        <v>0</v>
      </c>
      <c r="F601" s="238">
        <v>0</v>
      </c>
    </row>
    <row r="602" spans="2:6" x14ac:dyDescent="0.3">
      <c r="B602" s="233" t="s">
        <v>144</v>
      </c>
      <c r="C602" s="234">
        <v>646669483</v>
      </c>
      <c r="D602" s="234">
        <f>+D603</f>
        <v>59402522.350000001</v>
      </c>
      <c r="E602" s="234">
        <f t="shared" ref="E602:F604" si="175">+E603</f>
        <v>57289769.380000003</v>
      </c>
      <c r="F602" s="234">
        <f t="shared" si="175"/>
        <v>51703705.790000014</v>
      </c>
    </row>
    <row r="603" spans="2:6" x14ac:dyDescent="0.3">
      <c r="B603" s="235" t="s">
        <v>791</v>
      </c>
      <c r="C603" s="236">
        <v>646669483</v>
      </c>
      <c r="D603" s="236">
        <f>+D604</f>
        <v>59402522.350000001</v>
      </c>
      <c r="E603" s="236">
        <f t="shared" si="175"/>
        <v>57289769.380000003</v>
      </c>
      <c r="F603" s="236">
        <f t="shared" si="175"/>
        <v>51703705.790000014</v>
      </c>
    </row>
    <row r="604" spans="2:6" x14ac:dyDescent="0.3">
      <c r="B604" s="237" t="s">
        <v>792</v>
      </c>
      <c r="C604" s="238">
        <v>646669483</v>
      </c>
      <c r="D604" s="238">
        <f>+D605</f>
        <v>59402522.350000001</v>
      </c>
      <c r="E604" s="238">
        <f t="shared" si="175"/>
        <v>57289769.380000003</v>
      </c>
      <c r="F604" s="238">
        <f t="shared" si="175"/>
        <v>51703705.790000014</v>
      </c>
    </row>
    <row r="605" spans="2:6" x14ac:dyDescent="0.3">
      <c r="B605" s="239" t="s">
        <v>793</v>
      </c>
      <c r="C605" s="238">
        <v>646669483</v>
      </c>
      <c r="D605" s="238">
        <v>59402522.350000001</v>
      </c>
      <c r="E605" s="238">
        <v>57289769.380000003</v>
      </c>
      <c r="F605" s="238">
        <v>51703705.790000014</v>
      </c>
    </row>
    <row r="606" spans="2:6" x14ac:dyDescent="0.3">
      <c r="B606" s="233" t="s">
        <v>794</v>
      </c>
      <c r="C606" s="234">
        <v>386688707918</v>
      </c>
      <c r="D606" s="234">
        <f>+D607</f>
        <v>19550028446.759998</v>
      </c>
      <c r="E606" s="234">
        <f t="shared" ref="E606:F608" si="176">+E607</f>
        <v>19537068670.559998</v>
      </c>
      <c r="F606" s="234">
        <f t="shared" si="176"/>
        <v>8888794706.9200001</v>
      </c>
    </row>
    <row r="607" spans="2:6" x14ac:dyDescent="0.3">
      <c r="B607" s="235" t="s">
        <v>795</v>
      </c>
      <c r="C607" s="236">
        <v>386688707918</v>
      </c>
      <c r="D607" s="236">
        <f>+D608</f>
        <v>19550028446.759998</v>
      </c>
      <c r="E607" s="236">
        <f t="shared" si="176"/>
        <v>19537068670.559998</v>
      </c>
      <c r="F607" s="236">
        <f t="shared" si="176"/>
        <v>8888794706.9200001</v>
      </c>
    </row>
    <row r="608" spans="2:6" x14ac:dyDescent="0.3">
      <c r="B608" s="237" t="s">
        <v>796</v>
      </c>
      <c r="C608" s="238">
        <v>386688707918</v>
      </c>
      <c r="D608" s="238">
        <f>+D609</f>
        <v>19550028446.759998</v>
      </c>
      <c r="E608" s="238">
        <f t="shared" si="176"/>
        <v>19537068670.559998</v>
      </c>
      <c r="F608" s="238">
        <f t="shared" si="176"/>
        <v>8888794706.9200001</v>
      </c>
    </row>
    <row r="609" spans="2:8" x14ac:dyDescent="0.3">
      <c r="B609" s="239" t="s">
        <v>797</v>
      </c>
      <c r="C609" s="238">
        <v>386688707918</v>
      </c>
      <c r="D609" s="238">
        <v>19550028446.759998</v>
      </c>
      <c r="E609" s="238">
        <v>19537068670.559998</v>
      </c>
      <c r="F609" s="238">
        <v>8888794706.9200001</v>
      </c>
    </row>
    <row r="610" spans="2:8" x14ac:dyDescent="0.3">
      <c r="B610" s="233" t="s">
        <v>798</v>
      </c>
      <c r="C610" s="234">
        <v>134599777562</v>
      </c>
      <c r="D610" s="234">
        <f>+D611</f>
        <v>9387884580.1700001</v>
      </c>
      <c r="E610" s="234">
        <f t="shared" ref="E610:F611" si="177">+E611</f>
        <v>12479397410.01</v>
      </c>
      <c r="F610" s="234">
        <f t="shared" si="177"/>
        <v>13274094594.57</v>
      </c>
    </row>
    <row r="611" spans="2:8" x14ac:dyDescent="0.3">
      <c r="B611" s="235" t="s">
        <v>799</v>
      </c>
      <c r="C611" s="236">
        <v>134599777562</v>
      </c>
      <c r="D611" s="236">
        <f>+D612</f>
        <v>9387884580.1700001</v>
      </c>
      <c r="E611" s="236">
        <f t="shared" si="177"/>
        <v>12479397410.01</v>
      </c>
      <c r="F611" s="236">
        <f t="shared" si="177"/>
        <v>13274094594.57</v>
      </c>
    </row>
    <row r="612" spans="2:8" x14ac:dyDescent="0.3">
      <c r="B612" s="237" t="s">
        <v>800</v>
      </c>
      <c r="C612" s="238">
        <v>134599777562</v>
      </c>
      <c r="D612" s="238">
        <f>+D613+D614+D615+D616+D617</f>
        <v>9387884580.1700001</v>
      </c>
      <c r="E612" s="238">
        <f t="shared" ref="E612:F612" si="178">+E613+E614+E615+E616+E617</f>
        <v>12479397410.01</v>
      </c>
      <c r="F612" s="238">
        <f t="shared" si="178"/>
        <v>13274094594.57</v>
      </c>
    </row>
    <row r="613" spans="2:8" x14ac:dyDescent="0.3">
      <c r="B613" s="239" t="s">
        <v>801</v>
      </c>
      <c r="C613" s="238">
        <v>3701712</v>
      </c>
      <c r="D613" s="238">
        <v>486150.24</v>
      </c>
      <c r="E613" s="238">
        <v>486150.24</v>
      </c>
      <c r="F613" s="238">
        <v>486150.24</v>
      </c>
    </row>
    <row r="614" spans="2:8" x14ac:dyDescent="0.3">
      <c r="B614" s="239" t="s">
        <v>797</v>
      </c>
      <c r="C614" s="238">
        <v>19042071011</v>
      </c>
      <c r="D614" s="238">
        <v>0</v>
      </c>
      <c r="E614" s="238">
        <v>0</v>
      </c>
      <c r="F614" s="238">
        <v>0</v>
      </c>
      <c r="G614" s="242"/>
      <c r="H614" s="242"/>
    </row>
    <row r="615" spans="2:8" x14ac:dyDescent="0.3">
      <c r="B615" s="239" t="s">
        <v>802</v>
      </c>
      <c r="C615" s="238">
        <v>70425168296</v>
      </c>
      <c r="D615" s="238">
        <v>9237955317.1900005</v>
      </c>
      <c r="E615" s="238">
        <v>9237955317.1900005</v>
      </c>
      <c r="F615" s="238">
        <v>9917955317.1900005</v>
      </c>
    </row>
    <row r="616" spans="2:8" x14ac:dyDescent="0.3">
      <c r="B616" s="239" t="s">
        <v>413</v>
      </c>
      <c r="C616" s="238">
        <v>40923351460</v>
      </c>
      <c r="D616" s="238">
        <v>-557941.92999999993</v>
      </c>
      <c r="E616" s="238">
        <v>3090954887.9099998</v>
      </c>
      <c r="F616" s="238">
        <v>3114255563.5099998</v>
      </c>
    </row>
    <row r="617" spans="2:8" x14ac:dyDescent="0.3">
      <c r="B617" s="239" t="s">
        <v>423</v>
      </c>
      <c r="C617" s="238">
        <v>4205485083</v>
      </c>
      <c r="D617" s="238">
        <v>150001054.66999999</v>
      </c>
      <c r="E617" s="238">
        <v>150001054.66999999</v>
      </c>
      <c r="F617" s="238">
        <v>241397563.63</v>
      </c>
    </row>
    <row r="618" spans="2:8" ht="15" thickBot="1" x14ac:dyDescent="0.35">
      <c r="B618" s="243" t="s">
        <v>334</v>
      </c>
      <c r="C618" s="244">
        <v>1403263338155</v>
      </c>
      <c r="D618" s="244">
        <f>+D610+D606+D602+D597+D592+D587+D582+D562+D569+D574+D551+D541+D523+D509+D489+D494+D456+D463+D473+D447+D429+D402+D384+D363+D375+D311+D340+D271+D285+D175+D117+D18+D13+D8</f>
        <v>82038469707.280014</v>
      </c>
      <c r="E618" s="244">
        <f>+E610+E606+E602+E597+E592+E587+E582+E562+E569+E574+E551+E541+E523+E509+E489+E494+E456+E463+E473+E447+E429+E402+E384+E363+E375+E311+E340+E271+E285+E175+E117+E18+E13+E8</f>
        <v>103236536784.36</v>
      </c>
      <c r="F618" s="244">
        <f>+F610+F606+F602+F597+F592+F587+F582+F562+F569+F574+F551+F541+F523+F509+F489+F494+F456+F463+F473+F447+F429+F402+F384+F363+F375+F311+F340+F271+F285+F175+F117+F18+F13+F8</f>
        <v>87898367261.189987</v>
      </c>
    </row>
    <row r="620" spans="2:8" x14ac:dyDescent="0.3">
      <c r="B620" s="144" t="s">
        <v>148</v>
      </c>
    </row>
    <row r="621" spans="2:8" x14ac:dyDescent="0.3">
      <c r="B621" s="90" t="s">
        <v>97</v>
      </c>
    </row>
    <row r="622" spans="2:8" x14ac:dyDescent="0.3">
      <c r="B622" s="144" t="s">
        <v>95</v>
      </c>
    </row>
  </sheetData>
  <mergeCells count="7">
    <mergeCell ref="F5:F7"/>
    <mergeCell ref="B3:E3"/>
    <mergeCell ref="B4:E4"/>
    <mergeCell ref="B5:B6"/>
    <mergeCell ref="C5:C6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B38F-62B0-4A2D-9005-62BD901003E2}">
  <dimension ref="A3:N320"/>
  <sheetViews>
    <sheetView showGridLines="0" topLeftCell="A10" zoomScale="80" zoomScaleNormal="80" workbookViewId="0">
      <selection activeCell="K34" sqref="K34"/>
    </sheetView>
  </sheetViews>
  <sheetFormatPr baseColWidth="10" defaultColWidth="9.109375" defaultRowHeight="14.4" x14ac:dyDescent="0.3"/>
  <cols>
    <col min="1" max="1" width="9.109375" style="1"/>
    <col min="2" max="2" width="69.88671875" style="1" bestFit="1" customWidth="1"/>
    <col min="3" max="3" width="16.5546875" style="1" customWidth="1"/>
    <col min="4" max="4" width="23.44140625" style="1" customWidth="1"/>
    <col min="5" max="5" width="17.6640625" style="1" customWidth="1"/>
    <col min="6" max="6" width="18.33203125" style="1" customWidth="1"/>
    <col min="7" max="7" width="12.33203125" style="1" customWidth="1"/>
    <col min="8" max="8" width="15.109375" style="87" customWidth="1"/>
    <col min="9" max="9" width="16.88671875" style="87" customWidth="1"/>
    <col min="10" max="10" width="28.5546875" style="1" customWidth="1"/>
    <col min="11" max="11" width="32.44140625" style="1" bestFit="1" customWidth="1"/>
    <col min="12" max="12" width="17.109375" style="1" bestFit="1" customWidth="1"/>
    <col min="13" max="13" width="17.6640625" style="1" bestFit="1" customWidth="1"/>
    <col min="14" max="14" width="15.6640625" style="1" bestFit="1" customWidth="1"/>
    <col min="15" max="16384" width="9.109375" style="1"/>
  </cols>
  <sheetData>
    <row r="3" spans="2:14" x14ac:dyDescent="0.3">
      <c r="B3" s="288" t="s">
        <v>0</v>
      </c>
      <c r="C3" s="288"/>
      <c r="D3" s="288"/>
      <c r="E3" s="288"/>
      <c r="F3" s="288"/>
      <c r="G3" s="288"/>
      <c r="H3" s="288"/>
      <c r="I3" s="288"/>
    </row>
    <row r="4" spans="2:14" x14ac:dyDescent="0.3">
      <c r="B4" s="289" t="s">
        <v>1</v>
      </c>
      <c r="C4" s="289"/>
      <c r="D4" s="289"/>
      <c r="E4" s="289"/>
      <c r="F4" s="289"/>
      <c r="G4" s="289"/>
      <c r="H4" s="289"/>
      <c r="I4" s="289"/>
    </row>
    <row r="5" spans="2:14" x14ac:dyDescent="0.3">
      <c r="B5" s="290" t="s">
        <v>2</v>
      </c>
      <c r="C5" s="290"/>
      <c r="D5" s="290"/>
      <c r="E5" s="290"/>
      <c r="F5" s="290"/>
      <c r="G5" s="290"/>
      <c r="H5" s="290"/>
      <c r="I5" s="290"/>
      <c r="K5" s="2" t="s">
        <v>3</v>
      </c>
      <c r="L5" s="3">
        <f>6143649538425/1000000</f>
        <v>6143649.5384250004</v>
      </c>
    </row>
    <row r="6" spans="2:14" ht="15" thickBot="1" x14ac:dyDescent="0.35">
      <c r="B6" s="4"/>
      <c r="C6" s="4"/>
      <c r="D6" s="4"/>
      <c r="E6" s="4"/>
      <c r="F6" s="4"/>
      <c r="G6" s="4"/>
      <c r="H6" s="5"/>
      <c r="I6" s="5"/>
    </row>
    <row r="7" spans="2:14" ht="19.5" customHeight="1" thickBot="1" x14ac:dyDescent="0.35">
      <c r="B7" s="291" t="s">
        <v>4</v>
      </c>
      <c r="C7" s="6">
        <v>2022</v>
      </c>
      <c r="D7" s="294">
        <v>2023</v>
      </c>
      <c r="E7" s="294"/>
      <c r="F7" s="294"/>
      <c r="G7" s="295" t="s">
        <v>5</v>
      </c>
      <c r="H7" s="296"/>
      <c r="I7" s="295" t="s">
        <v>6</v>
      </c>
    </row>
    <row r="8" spans="2:14" ht="19.5" customHeight="1" thickBot="1" x14ac:dyDescent="0.35">
      <c r="B8" s="291"/>
      <c r="C8" s="286" t="s">
        <v>7</v>
      </c>
      <c r="D8" s="286" t="s">
        <v>8</v>
      </c>
      <c r="E8" s="302" t="s">
        <v>9</v>
      </c>
      <c r="F8" s="292"/>
      <c r="G8" s="297"/>
      <c r="H8" s="298"/>
      <c r="I8" s="297"/>
      <c r="K8" s="7" t="s">
        <v>3</v>
      </c>
      <c r="L8" s="8">
        <v>6869090841203.9922</v>
      </c>
      <c r="N8" s="9"/>
    </row>
    <row r="9" spans="2:14" ht="30" customHeight="1" x14ac:dyDescent="0.3">
      <c r="B9" s="292"/>
      <c r="C9" s="301"/>
      <c r="D9" s="301"/>
      <c r="E9" s="285" t="s">
        <v>10</v>
      </c>
      <c r="F9" s="286" t="s">
        <v>11</v>
      </c>
      <c r="G9" s="299"/>
      <c r="H9" s="300"/>
      <c r="I9" s="297"/>
    </row>
    <row r="10" spans="2:14" ht="30" customHeight="1" x14ac:dyDescent="0.3">
      <c r="B10" s="292"/>
      <c r="C10" s="287"/>
      <c r="D10" s="287"/>
      <c r="E10" s="285"/>
      <c r="F10" s="287"/>
      <c r="G10" s="10" t="s">
        <v>12</v>
      </c>
      <c r="H10" s="10" t="s">
        <v>13</v>
      </c>
      <c r="I10" s="299"/>
      <c r="L10" s="9"/>
    </row>
    <row r="11" spans="2:14" ht="16.2" thickBot="1" x14ac:dyDescent="0.35">
      <c r="B11" s="293"/>
      <c r="C11" s="11">
        <v>1</v>
      </c>
      <c r="D11" s="11">
        <v>2</v>
      </c>
      <c r="E11" s="11">
        <v>3</v>
      </c>
      <c r="F11" s="11" t="s">
        <v>14</v>
      </c>
      <c r="G11" s="12" t="s">
        <v>15</v>
      </c>
      <c r="H11" s="12" t="s">
        <v>16</v>
      </c>
      <c r="I11" s="13" t="s">
        <v>17</v>
      </c>
      <c r="K11" s="9"/>
      <c r="L11" s="9"/>
    </row>
    <row r="12" spans="2:14" ht="15.6" x14ac:dyDescent="0.3">
      <c r="B12" s="14" t="s">
        <v>18</v>
      </c>
      <c r="C12" s="15">
        <f>C13+C20+C23+C26+C29+C31+C30</f>
        <v>85061289772.909988</v>
      </c>
      <c r="D12" s="15">
        <f>D13+D20+D23+D26+D29+D31+D30</f>
        <v>1028207681281</v>
      </c>
      <c r="E12" s="15">
        <f>E13+E20+E23+E26+E29+E31+E30</f>
        <v>90752186277.639984</v>
      </c>
      <c r="F12" s="16">
        <f t="shared" ref="F12:F39" si="0">IFERROR(E12/D12,"0.0%")</f>
        <v>8.8262505649224207E-2</v>
      </c>
      <c r="G12" s="15">
        <f t="shared" ref="G12:G39" si="1">E12-C12</f>
        <v>5690896504.7299957</v>
      </c>
      <c r="H12" s="16">
        <f t="shared" ref="H12:H39" si="2">IFERROR(G12/C12,"0.0%")</f>
        <v>6.6903482417479301E-2</v>
      </c>
      <c r="I12" s="16">
        <f>E12/$L$8</f>
        <v>1.3211673622550787E-2</v>
      </c>
      <c r="J12" s="9"/>
      <c r="K12" s="17"/>
      <c r="M12" s="18"/>
    </row>
    <row r="13" spans="2:14" ht="15.6" x14ac:dyDescent="0.3">
      <c r="B13" s="19" t="s">
        <v>19</v>
      </c>
      <c r="C13" s="20">
        <f>SUM(C14:C19)</f>
        <v>80535565279.369995</v>
      </c>
      <c r="D13" s="20">
        <f>SUM(D14:D19)</f>
        <v>965008984079</v>
      </c>
      <c r="E13" s="20">
        <f>SUM(E14:E19)</f>
        <v>86346063831.23999</v>
      </c>
      <c r="F13" s="21">
        <f t="shared" si="0"/>
        <v>8.9476953329764353E-2</v>
      </c>
      <c r="G13" s="20">
        <f t="shared" si="1"/>
        <v>5810498551.8699951</v>
      </c>
      <c r="H13" s="21">
        <f t="shared" si="2"/>
        <v>7.2148230806028918E-2</v>
      </c>
      <c r="I13" s="21">
        <f>E13/$L$8</f>
        <v>1.2570231756624365E-2</v>
      </c>
      <c r="J13" s="9"/>
      <c r="K13" s="17"/>
    </row>
    <row r="14" spans="2:14" ht="31.2" x14ac:dyDescent="0.3">
      <c r="B14" s="22" t="s">
        <v>20</v>
      </c>
      <c r="C14" s="23">
        <v>30998668970.089993</v>
      </c>
      <c r="D14" s="23">
        <v>305546300647</v>
      </c>
      <c r="E14" s="23">
        <v>34079632406.250004</v>
      </c>
      <c r="F14" s="24">
        <f>IFERROR(E14/D14,"0.0%")</f>
        <v>0.11153672073294864</v>
      </c>
      <c r="G14" s="25">
        <f>E14-C14</f>
        <v>3080963436.1600113</v>
      </c>
      <c r="H14" s="24">
        <f>IFERROR(G14/C14,"0.0%")</f>
        <v>9.9390184757054328E-2</v>
      </c>
      <c r="I14" s="24">
        <f>E14/$L$8</f>
        <v>4.9613017492540013E-3</v>
      </c>
      <c r="J14" s="9"/>
      <c r="K14" s="17"/>
    </row>
    <row r="15" spans="2:14" ht="15.6" x14ac:dyDescent="0.3">
      <c r="B15" s="26" t="s">
        <v>21</v>
      </c>
      <c r="C15" s="23">
        <v>4823746247.3099995</v>
      </c>
      <c r="D15" s="23">
        <v>51694589147</v>
      </c>
      <c r="E15" s="23">
        <v>4964284464.04</v>
      </c>
      <c r="F15" s="24">
        <f t="shared" si="0"/>
        <v>9.6031026572692912E-2</v>
      </c>
      <c r="G15" s="25">
        <f t="shared" si="1"/>
        <v>140538216.7300005</v>
      </c>
      <c r="H15" s="24">
        <f t="shared" si="2"/>
        <v>2.9134662049931162E-2</v>
      </c>
      <c r="I15" s="24">
        <f t="shared" ref="I15:I39" si="3">E15/$L$8</f>
        <v>7.2269891005981746E-4</v>
      </c>
      <c r="J15" s="9"/>
      <c r="K15" s="17"/>
    </row>
    <row r="16" spans="2:14" ht="15.6" x14ac:dyDescent="0.3">
      <c r="B16" s="27" t="s">
        <v>22</v>
      </c>
      <c r="C16" s="28">
        <v>39604322750.909988</v>
      </c>
      <c r="D16" s="28">
        <v>540358022867</v>
      </c>
      <c r="E16" s="28">
        <v>42138091745.580002</v>
      </c>
      <c r="F16" s="29">
        <f t="shared" si="0"/>
        <v>7.7981800884543512E-2</v>
      </c>
      <c r="G16" s="30">
        <f t="shared" si="1"/>
        <v>2533768994.6700134</v>
      </c>
      <c r="H16" s="29">
        <f t="shared" si="2"/>
        <v>6.3977081759636831E-2</v>
      </c>
      <c r="I16" s="29">
        <f t="shared" si="3"/>
        <v>6.1344496265526415E-3</v>
      </c>
      <c r="J16" s="9"/>
      <c r="K16" s="17"/>
    </row>
    <row r="17" spans="2:13" ht="31.2" x14ac:dyDescent="0.3">
      <c r="B17" s="22" t="s">
        <v>23</v>
      </c>
      <c r="C17" s="23">
        <v>5006026816.6599998</v>
      </c>
      <c r="D17" s="23">
        <v>66036548118</v>
      </c>
      <c r="E17" s="23">
        <v>5030447928.5500002</v>
      </c>
      <c r="F17" s="24">
        <f t="shared" si="0"/>
        <v>7.6176724433886928E-2</v>
      </c>
      <c r="G17" s="25">
        <f t="shared" si="1"/>
        <v>24421111.890000343</v>
      </c>
      <c r="H17" s="24">
        <f t="shared" si="2"/>
        <v>4.8783422031873983E-3</v>
      </c>
      <c r="I17" s="24">
        <f t="shared" si="3"/>
        <v>7.3233096560246962E-4</v>
      </c>
      <c r="J17" s="9"/>
      <c r="K17" s="17"/>
      <c r="L17" s="9"/>
    </row>
    <row r="18" spans="2:13" ht="15.6" x14ac:dyDescent="0.3">
      <c r="B18" s="26" t="s">
        <v>24</v>
      </c>
      <c r="C18" s="23">
        <v>102541465.58</v>
      </c>
      <c r="D18" s="23">
        <v>1370403428</v>
      </c>
      <c r="E18" s="23">
        <v>132985725.48</v>
      </c>
      <c r="F18" s="24">
        <f t="shared" si="0"/>
        <v>9.7041296572121544E-2</v>
      </c>
      <c r="G18" s="25">
        <f t="shared" si="1"/>
        <v>30444259.900000006</v>
      </c>
      <c r="H18" s="24">
        <f t="shared" si="2"/>
        <v>0.29689706235228558</v>
      </c>
      <c r="I18" s="24">
        <f t="shared" si="3"/>
        <v>1.9360018458671407E-5</v>
      </c>
      <c r="J18" s="9"/>
      <c r="K18" s="17"/>
      <c r="L18" s="18"/>
    </row>
    <row r="19" spans="2:13" ht="15.6" x14ac:dyDescent="0.3">
      <c r="B19" s="31" t="s">
        <v>25</v>
      </c>
      <c r="C19" s="32">
        <v>259028.82</v>
      </c>
      <c r="D19" s="32">
        <v>3119872</v>
      </c>
      <c r="E19" s="32">
        <v>621561.34</v>
      </c>
      <c r="F19" s="33">
        <f>IFERROR(E19/D19,"0.0%")</f>
        <v>0.199226551602117</v>
      </c>
      <c r="G19" s="34">
        <f>E19-C19</f>
        <v>362532.51999999996</v>
      </c>
      <c r="H19" s="33">
        <f t="shared" si="2"/>
        <v>1.3995837219966487</v>
      </c>
      <c r="I19" s="33">
        <f t="shared" si="3"/>
        <v>9.0486696765107077E-8</v>
      </c>
      <c r="J19" s="9"/>
      <c r="K19" s="17"/>
      <c r="L19" s="35"/>
    </row>
    <row r="20" spans="2:13" ht="15.6" x14ac:dyDescent="0.3">
      <c r="B20" s="36" t="s">
        <v>26</v>
      </c>
      <c r="C20" s="37">
        <f>SUM(C21:C22)</f>
        <v>283526631.94</v>
      </c>
      <c r="D20" s="37">
        <f>SUM(D21:D22)</f>
        <v>4594772152</v>
      </c>
      <c r="E20" s="37">
        <f>SUM(E21:E22)</f>
        <v>432838112.33999997</v>
      </c>
      <c r="F20" s="38">
        <f t="shared" si="0"/>
        <v>9.4202301663989019E-2</v>
      </c>
      <c r="G20" s="39">
        <f t="shared" si="1"/>
        <v>149311480.39999998</v>
      </c>
      <c r="H20" s="38">
        <f t="shared" si="2"/>
        <v>0.52662241771911333</v>
      </c>
      <c r="I20" s="38">
        <f t="shared" si="3"/>
        <v>6.3012430952817837E-5</v>
      </c>
      <c r="J20" s="9"/>
      <c r="K20" s="17"/>
      <c r="L20" s="9"/>
      <c r="M20" s="18"/>
    </row>
    <row r="21" spans="2:13" ht="15.6" x14ac:dyDescent="0.3">
      <c r="B21" s="26" t="s">
        <v>27</v>
      </c>
      <c r="C21" s="23">
        <v>140611978.53</v>
      </c>
      <c r="D21" s="23">
        <v>1827091932</v>
      </c>
      <c r="E21" s="23">
        <v>188547053.45999998</v>
      </c>
      <c r="F21" s="24">
        <f t="shared" si="0"/>
        <v>0.10319516503672022</v>
      </c>
      <c r="G21" s="25">
        <f t="shared" si="1"/>
        <v>47935074.929999977</v>
      </c>
      <c r="H21" s="24">
        <f t="shared" si="2"/>
        <v>0.340903210602167</v>
      </c>
      <c r="I21" s="24">
        <f t="shared" si="3"/>
        <v>2.7448618429822958E-5</v>
      </c>
      <c r="J21" s="9"/>
      <c r="K21" s="17"/>
      <c r="L21" s="18"/>
    </row>
    <row r="22" spans="2:13" ht="15.6" x14ac:dyDescent="0.3">
      <c r="B22" s="27" t="s">
        <v>28</v>
      </c>
      <c r="C22" s="28">
        <v>142914653.41</v>
      </c>
      <c r="D22" s="28">
        <v>2767680220</v>
      </c>
      <c r="E22" s="28">
        <v>244291058.88</v>
      </c>
      <c r="F22" s="29">
        <f t="shared" si="0"/>
        <v>8.8265637451424933E-2</v>
      </c>
      <c r="G22" s="30">
        <f t="shared" si="1"/>
        <v>101376405.47</v>
      </c>
      <c r="H22" s="29">
        <f t="shared" si="2"/>
        <v>0.70934927280806404</v>
      </c>
      <c r="I22" s="29">
        <f t="shared" si="3"/>
        <v>3.5563812522994882E-5</v>
      </c>
      <c r="J22" s="9"/>
      <c r="K22" s="17"/>
    </row>
    <row r="23" spans="2:13" ht="15.6" x14ac:dyDescent="0.3">
      <c r="B23" s="36" t="s">
        <v>29</v>
      </c>
      <c r="C23" s="37">
        <f>SUM(C24:C25)</f>
        <v>2568911570.4099998</v>
      </c>
      <c r="D23" s="37">
        <f>SUM(D24:D25)</f>
        <v>35829488329</v>
      </c>
      <c r="E23" s="37">
        <f>SUM(E24:E25)</f>
        <v>3052416372.6999998</v>
      </c>
      <c r="F23" s="38">
        <f t="shared" si="0"/>
        <v>8.5192854128184892E-2</v>
      </c>
      <c r="G23" s="39">
        <f t="shared" si="1"/>
        <v>483504802.28999996</v>
      </c>
      <c r="H23" s="38">
        <f t="shared" si="2"/>
        <v>0.18821387542461507</v>
      </c>
      <c r="I23" s="38">
        <f t="shared" si="3"/>
        <v>4.4436977807749915E-4</v>
      </c>
      <c r="J23" s="9"/>
      <c r="K23" s="17"/>
      <c r="M23" s="40"/>
    </row>
    <row r="24" spans="2:13" ht="15.6" x14ac:dyDescent="0.3">
      <c r="B24" s="26" t="s">
        <v>30</v>
      </c>
      <c r="C24" s="23">
        <v>2036773206.3999999</v>
      </c>
      <c r="D24" s="23">
        <v>29568314468</v>
      </c>
      <c r="E24" s="23">
        <v>2409129560.1899996</v>
      </c>
      <c r="F24" s="24">
        <f t="shared" si="0"/>
        <v>8.1476729517242344E-2</v>
      </c>
      <c r="G24" s="25">
        <f t="shared" si="1"/>
        <v>372356353.78999972</v>
      </c>
      <c r="H24" s="24">
        <f t="shared" si="2"/>
        <v>0.18281679699044168</v>
      </c>
      <c r="I24" s="24">
        <f t="shared" si="3"/>
        <v>3.5072029412377596E-4</v>
      </c>
      <c r="J24" s="9"/>
      <c r="K24" s="17"/>
    </row>
    <row r="25" spans="2:13" ht="15.6" x14ac:dyDescent="0.3">
      <c r="B25" s="26" t="s">
        <v>31</v>
      </c>
      <c r="C25" s="23">
        <v>532138364.00999999</v>
      </c>
      <c r="D25" s="23">
        <v>6261173861</v>
      </c>
      <c r="E25" s="23">
        <v>643286812.50999999</v>
      </c>
      <c r="F25" s="24">
        <f t="shared" si="0"/>
        <v>0.10274220566161658</v>
      </c>
      <c r="G25" s="25">
        <f t="shared" si="1"/>
        <v>111148448.5</v>
      </c>
      <c r="H25" s="24">
        <f t="shared" si="2"/>
        <v>0.2088713312500643</v>
      </c>
      <c r="I25" s="24">
        <f t="shared" si="3"/>
        <v>9.3649483953723163E-5</v>
      </c>
      <c r="J25" s="9"/>
      <c r="K25" s="17"/>
      <c r="L25" s="40"/>
      <c r="M25" s="9"/>
    </row>
    <row r="26" spans="2:13" ht="15.6" x14ac:dyDescent="0.3">
      <c r="B26" s="36" t="s">
        <v>32</v>
      </c>
      <c r="C26" s="37">
        <f>SUM(C27:C28)</f>
        <v>820592532.50999999</v>
      </c>
      <c r="D26" s="37">
        <f>SUM(D27:D28)</f>
        <v>9760211304</v>
      </c>
      <c r="E26" s="37">
        <f>SUM(E27:E28)</f>
        <v>53562232.129999995</v>
      </c>
      <c r="F26" s="38">
        <f t="shared" si="0"/>
        <v>5.4878148086864404E-3</v>
      </c>
      <c r="G26" s="39">
        <f t="shared" si="1"/>
        <v>-767030300.38</v>
      </c>
      <c r="H26" s="38">
        <f t="shared" si="2"/>
        <v>-0.93472737076199597</v>
      </c>
      <c r="I26" s="38">
        <f t="shared" si="3"/>
        <v>7.7975722505675549E-6</v>
      </c>
      <c r="J26" s="9"/>
      <c r="K26" s="17"/>
      <c r="L26" s="40"/>
      <c r="M26" s="18"/>
    </row>
    <row r="27" spans="2:13" ht="15.6" x14ac:dyDescent="0.3">
      <c r="B27" s="27" t="s">
        <v>33</v>
      </c>
      <c r="C27" s="28">
        <v>177413024.63999999</v>
      </c>
      <c r="D27" s="28">
        <v>0</v>
      </c>
      <c r="E27" s="28">
        <v>52884123.969999999</v>
      </c>
      <c r="F27" s="29" t="str">
        <f t="shared" si="0"/>
        <v>0.0%</v>
      </c>
      <c r="G27" s="30">
        <f t="shared" si="1"/>
        <v>-124528900.66999999</v>
      </c>
      <c r="H27" s="29">
        <f t="shared" si="2"/>
        <v>-0.70191521125740053</v>
      </c>
      <c r="I27" s="29">
        <f t="shared" si="3"/>
        <v>7.6988534862250619E-6</v>
      </c>
      <c r="J27" s="9"/>
      <c r="K27" s="17"/>
    </row>
    <row r="28" spans="2:13" ht="15.6" x14ac:dyDescent="0.3">
      <c r="B28" s="26" t="s">
        <v>34</v>
      </c>
      <c r="C28" s="23">
        <v>643179507.87</v>
      </c>
      <c r="D28" s="23">
        <v>9760211304</v>
      </c>
      <c r="E28" s="23">
        <v>678108.15999999992</v>
      </c>
      <c r="F28" s="24">
        <f t="shared" si="0"/>
        <v>6.9476790909444013E-5</v>
      </c>
      <c r="G28" s="25">
        <f t="shared" si="1"/>
        <v>-642501399.71000004</v>
      </c>
      <c r="H28" s="29">
        <f t="shared" si="2"/>
        <v>-0.99894569377335163</v>
      </c>
      <c r="I28" s="24">
        <f t="shared" si="3"/>
        <v>9.8718764342493871E-8</v>
      </c>
      <c r="J28" s="9"/>
      <c r="K28" s="17"/>
      <c r="M28" s="18"/>
    </row>
    <row r="29" spans="2:13" ht="15.6" x14ac:dyDescent="0.3">
      <c r="B29" s="41" t="s">
        <v>35</v>
      </c>
      <c r="C29" s="42">
        <v>91500</v>
      </c>
      <c r="D29" s="42">
        <v>3706452804</v>
      </c>
      <c r="E29" s="42">
        <v>1006500</v>
      </c>
      <c r="F29" s="43">
        <f t="shared" si="0"/>
        <v>2.7155343753838877E-4</v>
      </c>
      <c r="G29" s="44">
        <f>E29-C29</f>
        <v>915000</v>
      </c>
      <c r="H29" s="43">
        <f>IFERROR(G29/C29,"0.0%")</f>
        <v>10</v>
      </c>
      <c r="I29" s="43">
        <f t="shared" si="3"/>
        <v>1.4652594109871809E-7</v>
      </c>
      <c r="J29" s="9"/>
      <c r="K29" s="17"/>
    </row>
    <row r="30" spans="2:13" ht="15.6" x14ac:dyDescent="0.3">
      <c r="B30" s="36" t="s">
        <v>36</v>
      </c>
      <c r="C30" s="37">
        <v>102772273.03999999</v>
      </c>
      <c r="D30" s="37">
        <v>369830712</v>
      </c>
      <c r="E30" s="37">
        <v>98881260.530000001</v>
      </c>
      <c r="F30" s="38">
        <f t="shared" si="0"/>
        <v>0.26736898078383498</v>
      </c>
      <c r="G30" s="39">
        <f t="shared" si="1"/>
        <v>-3891012.5099999905</v>
      </c>
      <c r="H30" s="38">
        <f t="shared" si="2"/>
        <v>-3.786052789243622E-2</v>
      </c>
      <c r="I30" s="38">
        <f t="shared" si="3"/>
        <v>1.4395101595812994E-5</v>
      </c>
      <c r="J30" s="9"/>
      <c r="K30" s="17"/>
    </row>
    <row r="31" spans="2:13" ht="15.6" x14ac:dyDescent="0.3">
      <c r="B31" s="45" t="s">
        <v>37</v>
      </c>
      <c r="C31" s="46">
        <v>749829985.63999975</v>
      </c>
      <c r="D31" s="46">
        <v>8937941901</v>
      </c>
      <c r="E31" s="46">
        <v>767417968.69999993</v>
      </c>
      <c r="F31" s="47">
        <f t="shared" si="0"/>
        <v>8.5860702295921076E-2</v>
      </c>
      <c r="G31" s="48">
        <f t="shared" si="1"/>
        <v>17587983.060000181</v>
      </c>
      <c r="H31" s="47">
        <f t="shared" si="2"/>
        <v>2.3455961213645481E-2</v>
      </c>
      <c r="I31" s="47">
        <f t="shared" si="3"/>
        <v>1.1172045710862799E-4</v>
      </c>
      <c r="J31" s="9"/>
      <c r="K31" s="17"/>
      <c r="L31" s="40"/>
    </row>
    <row r="32" spans="2:13" ht="15.6" x14ac:dyDescent="0.3">
      <c r="B32" s="49" t="s">
        <v>38</v>
      </c>
      <c r="C32" s="50">
        <f>SUM(C33:C35)</f>
        <v>27265052.5</v>
      </c>
      <c r="D32" s="50">
        <f>SUM(D33:D35)</f>
        <v>10250997876</v>
      </c>
      <c r="E32" s="50">
        <f>SUM(E33:E35)</f>
        <v>995586090.02999997</v>
      </c>
      <c r="F32" s="51">
        <f t="shared" si="0"/>
        <v>9.7120895162889603E-2</v>
      </c>
      <c r="G32" s="50">
        <f>E32-C32</f>
        <v>968321037.52999997</v>
      </c>
      <c r="H32" s="51">
        <f>IFERROR(G32/C32,"0.0%")</f>
        <v>35.515098954238212</v>
      </c>
      <c r="I32" s="51">
        <f t="shared" si="3"/>
        <v>1.4493709765170274E-4</v>
      </c>
      <c r="J32" s="9"/>
      <c r="K32" s="17"/>
    </row>
    <row r="33" spans="1:12" ht="31.2" x14ac:dyDescent="0.3">
      <c r="B33" s="52" t="s">
        <v>39</v>
      </c>
      <c r="C33" s="53">
        <v>18600000</v>
      </c>
      <c r="D33" s="53">
        <v>0</v>
      </c>
      <c r="E33" s="53">
        <v>0</v>
      </c>
      <c r="F33" s="21" t="str">
        <f t="shared" si="0"/>
        <v>0.0%</v>
      </c>
      <c r="G33" s="20">
        <f t="shared" si="1"/>
        <v>-18600000</v>
      </c>
      <c r="H33" s="21">
        <f>IFERROR(G33/C33,"0.0%")</f>
        <v>-1</v>
      </c>
      <c r="I33" s="21">
        <f t="shared" si="3"/>
        <v>0</v>
      </c>
      <c r="J33" s="17"/>
      <c r="K33" s="17"/>
    </row>
    <row r="34" spans="1:12" ht="15.6" x14ac:dyDescent="0.3">
      <c r="B34" s="41" t="s">
        <v>40</v>
      </c>
      <c r="C34" s="42">
        <v>0</v>
      </c>
      <c r="D34" s="42">
        <v>10250997876</v>
      </c>
      <c r="E34" s="42">
        <v>815368500</v>
      </c>
      <c r="F34" s="43">
        <f t="shared" si="0"/>
        <v>7.954040278449083E-2</v>
      </c>
      <c r="G34" s="44">
        <f t="shared" si="1"/>
        <v>815368500</v>
      </c>
      <c r="H34" s="43" t="str">
        <f t="shared" si="2"/>
        <v>0.0%</v>
      </c>
      <c r="I34" s="43">
        <f t="shared" si="3"/>
        <v>1.1870107978614021E-4</v>
      </c>
      <c r="K34" s="17"/>
    </row>
    <row r="35" spans="1:12" ht="31.2" x14ac:dyDescent="0.3">
      <c r="B35" s="54" t="s">
        <v>41</v>
      </c>
      <c r="C35" s="46">
        <v>8665052.5</v>
      </c>
      <c r="D35" s="46">
        <v>0</v>
      </c>
      <c r="E35" s="46">
        <v>180217590.03</v>
      </c>
      <c r="F35" s="47" t="str">
        <f t="shared" si="0"/>
        <v>0.0%</v>
      </c>
      <c r="G35" s="48">
        <f t="shared" si="1"/>
        <v>171552537.53</v>
      </c>
      <c r="H35" s="47">
        <f>IFERROR(G35/C35,"0.0%")</f>
        <v>19.798210977948489</v>
      </c>
      <c r="I35" s="47">
        <f t="shared" si="3"/>
        <v>2.6236017865562546E-5</v>
      </c>
      <c r="K35" s="17"/>
      <c r="L35" s="18"/>
    </row>
    <row r="36" spans="1:12" ht="15.6" x14ac:dyDescent="0.3">
      <c r="B36" s="55" t="s">
        <v>42</v>
      </c>
      <c r="C36" s="56">
        <f>C12+C32</f>
        <v>85088554825.409988</v>
      </c>
      <c r="D36" s="56">
        <f>D12+D32</f>
        <v>1038458679157</v>
      </c>
      <c r="E36" s="56">
        <f>E32+E12</f>
        <v>91747772367.669983</v>
      </c>
      <c r="F36" s="57">
        <f>IFERROR(E36/D36,"0.0%")</f>
        <v>8.8349949987561363E-2</v>
      </c>
      <c r="G36" s="56">
        <f>E36-C36</f>
        <v>6659217542.2599945</v>
      </c>
      <c r="H36" s="58">
        <f t="shared" si="2"/>
        <v>7.8262200550048039E-2</v>
      </c>
      <c r="I36" s="59">
        <f>E36/$L$8</f>
        <v>1.3356610720202489E-2</v>
      </c>
      <c r="K36" s="17"/>
    </row>
    <row r="37" spans="1:12" ht="15.6" x14ac:dyDescent="0.3">
      <c r="B37" s="60" t="s">
        <v>43</v>
      </c>
      <c r="C37" s="61">
        <f>C38+C39</f>
        <v>151641050.35000002</v>
      </c>
      <c r="D37" s="61">
        <f>D38+D39</f>
        <v>1546798110</v>
      </c>
      <c r="E37" s="61">
        <f>E38+E39</f>
        <v>27936070.59</v>
      </c>
      <c r="F37" s="62">
        <f>IFERROR(E37/D37,"0.0%")</f>
        <v>1.8060579728792145E-2</v>
      </c>
      <c r="G37" s="61">
        <f t="shared" si="1"/>
        <v>-123704979.76000002</v>
      </c>
      <c r="H37" s="63">
        <f t="shared" si="2"/>
        <v>-0.81577501260033969</v>
      </c>
      <c r="I37" s="51">
        <f t="shared" si="3"/>
        <v>4.0669240276204372E-6</v>
      </c>
      <c r="K37" s="17"/>
    </row>
    <row r="38" spans="1:12" ht="15.6" x14ac:dyDescent="0.3">
      <c r="B38" s="64" t="str">
        <f>"- Corrientes"</f>
        <v>- Corrientes</v>
      </c>
      <c r="C38" s="65">
        <v>49314299.469999999</v>
      </c>
      <c r="D38" s="65">
        <v>550265066</v>
      </c>
      <c r="E38" s="65">
        <v>1049702.5</v>
      </c>
      <c r="F38" s="66">
        <f t="shared" si="0"/>
        <v>1.9076306399577981E-3</v>
      </c>
      <c r="G38" s="65">
        <f t="shared" si="1"/>
        <v>-48264596.969999999</v>
      </c>
      <c r="H38" s="67">
        <f t="shared" si="2"/>
        <v>-0.97871403403715429</v>
      </c>
      <c r="I38" s="68">
        <f t="shared" si="3"/>
        <v>1.5281534693112481E-7</v>
      </c>
      <c r="K38" s="17"/>
    </row>
    <row r="39" spans="1:12" ht="15.6" x14ac:dyDescent="0.3">
      <c r="B39" s="69" t="str">
        <f>"- Capital"</f>
        <v>- Capital</v>
      </c>
      <c r="C39" s="70">
        <v>102326750.88000001</v>
      </c>
      <c r="D39" s="70">
        <v>996533044</v>
      </c>
      <c r="E39" s="70">
        <v>26886368.09</v>
      </c>
      <c r="F39" s="71">
        <f t="shared" si="0"/>
        <v>2.6979906237810616E-2</v>
      </c>
      <c r="G39" s="70">
        <f t="shared" si="1"/>
        <v>-75440382.790000007</v>
      </c>
      <c r="H39" s="72">
        <f t="shared" si="2"/>
        <v>-0.73724986028795136</v>
      </c>
      <c r="I39" s="73">
        <f t="shared" si="3"/>
        <v>3.9141086806893125E-6</v>
      </c>
      <c r="J39" s="74"/>
      <c r="K39" s="17"/>
    </row>
    <row r="40" spans="1:12" ht="16.2" thickBot="1" x14ac:dyDescent="0.35">
      <c r="B40" s="75" t="s">
        <v>44</v>
      </c>
      <c r="C40" s="76">
        <f>C36+C37</f>
        <v>85240195875.759995</v>
      </c>
      <c r="D40" s="76">
        <f>D36+D37</f>
        <v>1040005477267</v>
      </c>
      <c r="E40" s="76">
        <f>E36+E37</f>
        <v>91775708438.259979</v>
      </c>
      <c r="F40" s="77">
        <f>IFERROR(E40/D40,"0.0%")</f>
        <v>8.8245408744802648E-2</v>
      </c>
      <c r="G40" s="76">
        <f>E40-C40</f>
        <v>6535512562.4999847</v>
      </c>
      <c r="H40" s="78">
        <f>IFERROR(G40/C40,"0.0%")</f>
        <v>7.6671721543503726E-2</v>
      </c>
      <c r="I40" s="79">
        <f>E40/$L$8</f>
        <v>1.336067764423011E-2</v>
      </c>
      <c r="K40" s="17"/>
    </row>
    <row r="41" spans="1:12" x14ac:dyDescent="0.3">
      <c r="B41" s="80"/>
      <c r="C41" s="81"/>
      <c r="D41" s="81"/>
      <c r="E41" s="81"/>
      <c r="F41" s="82"/>
      <c r="G41" s="81"/>
      <c r="H41" s="83"/>
      <c r="I41" s="83"/>
    </row>
    <row r="42" spans="1:12" x14ac:dyDescent="0.3">
      <c r="B42" s="84" t="s">
        <v>45</v>
      </c>
      <c r="C42" s="81"/>
      <c r="D42" s="81"/>
      <c r="E42" s="81"/>
      <c r="F42" s="82"/>
      <c r="G42" s="81"/>
      <c r="H42" s="83"/>
      <c r="I42" s="83"/>
    </row>
    <row r="43" spans="1:12" x14ac:dyDescent="0.3">
      <c r="B43" s="85" t="s">
        <v>46</v>
      </c>
      <c r="C43" s="86"/>
      <c r="D43" s="86"/>
      <c r="E43" s="86"/>
      <c r="F43" s="86"/>
      <c r="H43"/>
    </row>
    <row r="44" spans="1:12" s="87" customFormat="1" x14ac:dyDescent="0.3">
      <c r="A44" s="1"/>
      <c r="B44" s="1" t="s">
        <v>47</v>
      </c>
      <c r="C44" s="1"/>
      <c r="D44" s="1"/>
      <c r="E44" s="1"/>
      <c r="F44" s="1"/>
      <c r="G44" s="1"/>
      <c r="H44"/>
      <c r="J44" s="1"/>
      <c r="K44" s="1"/>
      <c r="L44" s="1"/>
    </row>
    <row r="45" spans="1:12" s="87" customFormat="1" x14ac:dyDescent="0.3">
      <c r="A45" s="1"/>
      <c r="B45" s="88" t="s">
        <v>48</v>
      </c>
      <c r="C45" s="1"/>
      <c r="D45" s="1"/>
      <c r="E45" s="1"/>
      <c r="F45" s="1"/>
      <c r="G45" s="1"/>
      <c r="H45"/>
      <c r="J45" s="1"/>
      <c r="K45" s="1"/>
      <c r="L45" s="1"/>
    </row>
    <row r="46" spans="1:12" s="87" customFormat="1" x14ac:dyDescent="0.3">
      <c r="A46" s="1"/>
      <c r="B46" s="84" t="s">
        <v>49</v>
      </c>
      <c r="C46" s="1"/>
      <c r="D46" s="1"/>
      <c r="E46" s="1"/>
      <c r="F46" s="1"/>
      <c r="G46" s="1"/>
      <c r="H46"/>
      <c r="J46" s="1"/>
      <c r="K46" s="1"/>
      <c r="L46" s="1"/>
    </row>
    <row r="49" spans="1:12" s="87" customFormat="1" x14ac:dyDescent="0.3">
      <c r="A49" s="1"/>
      <c r="B49" s="1"/>
      <c r="C49" s="1"/>
      <c r="D49" s="1"/>
      <c r="E49" s="1"/>
      <c r="F49" s="1"/>
      <c r="G49" s="1"/>
      <c r="J49" s="1"/>
      <c r="K49" s="1"/>
      <c r="L49" s="1"/>
    </row>
    <row r="51" spans="1:12" x14ac:dyDescent="0.3">
      <c r="F51" s="87"/>
      <c r="G51" s="87"/>
      <c r="H51" s="1"/>
      <c r="I51" s="1"/>
    </row>
    <row r="52" spans="1:12" x14ac:dyDescent="0.3">
      <c r="F52" s="87"/>
      <c r="G52" s="87"/>
      <c r="H52" s="1"/>
      <c r="I52" s="1"/>
    </row>
    <row r="58" spans="1:12" x14ac:dyDescent="0.3">
      <c r="C58" s="89"/>
      <c r="D58" s="89"/>
    </row>
    <row r="320" spans="2:2" x14ac:dyDescent="0.3">
      <c r="B320" s="1" t="s">
        <v>50</v>
      </c>
    </row>
  </sheetData>
  <mergeCells count="12">
    <mergeCell ref="E9:E10"/>
    <mergeCell ref="F9:F10"/>
    <mergeCell ref="B3:I3"/>
    <mergeCell ref="B4:I4"/>
    <mergeCell ref="B5:I5"/>
    <mergeCell ref="B7:B11"/>
    <mergeCell ref="D7:F7"/>
    <mergeCell ref="G7:H9"/>
    <mergeCell ref="I7:I10"/>
    <mergeCell ref="C8:C10"/>
    <mergeCell ref="D8:D10"/>
    <mergeCell ref="E8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E553-3450-40D7-9511-366E1ABE191D}">
  <dimension ref="B3:H24"/>
  <sheetViews>
    <sheetView showGridLines="0" topLeftCell="A2" workbookViewId="0">
      <selection activeCell="H41" sqref="H41"/>
    </sheetView>
  </sheetViews>
  <sheetFormatPr baseColWidth="10" defaultRowHeight="14.4" x14ac:dyDescent="0.3"/>
  <sheetData>
    <row r="3" spans="2:8" ht="15.6" x14ac:dyDescent="0.3">
      <c r="B3" s="303" t="s">
        <v>51</v>
      </c>
      <c r="C3" s="303"/>
      <c r="D3" s="303"/>
      <c r="E3" s="303"/>
      <c r="F3" s="303"/>
      <c r="G3" s="303"/>
      <c r="H3" s="303"/>
    </row>
    <row r="4" spans="2:8" ht="15.6" x14ac:dyDescent="0.3">
      <c r="B4" s="304" t="s">
        <v>52</v>
      </c>
      <c r="C4" s="304"/>
      <c r="D4" s="304"/>
      <c r="E4" s="304"/>
      <c r="F4" s="304"/>
      <c r="G4" s="304"/>
      <c r="H4" s="304"/>
    </row>
    <row r="24" spans="3:7" x14ac:dyDescent="0.3">
      <c r="C24" s="305" t="s">
        <v>53</v>
      </c>
      <c r="D24" s="305"/>
      <c r="E24" s="305"/>
      <c r="F24" s="305"/>
      <c r="G24" s="305"/>
    </row>
  </sheetData>
  <mergeCells count="3">
    <mergeCell ref="B3:H3"/>
    <mergeCell ref="B4:H4"/>
    <mergeCell ref="C24:G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498B2-08DA-4AA2-A626-340A74B632FD}">
  <dimension ref="B1:O328"/>
  <sheetViews>
    <sheetView showGridLines="0" topLeftCell="A26" zoomScale="80" zoomScaleNormal="80" workbookViewId="0">
      <selection activeCell="B41" activeCellId="1" sqref="B39 B41"/>
    </sheetView>
  </sheetViews>
  <sheetFormatPr baseColWidth="10" defaultColWidth="11.44140625" defaultRowHeight="14.4" x14ac:dyDescent="0.3"/>
  <cols>
    <col min="1" max="1" width="11.44140625" style="90"/>
    <col min="2" max="2" width="68.6640625" style="90" customWidth="1"/>
    <col min="3" max="3" width="16.5546875" style="90" customWidth="1"/>
    <col min="4" max="4" width="22.109375" style="90" customWidth="1"/>
    <col min="5" max="5" width="22.6640625" style="90" bestFit="1" customWidth="1"/>
    <col min="6" max="6" width="19.88671875" style="90" customWidth="1"/>
    <col min="7" max="7" width="15.44140625" style="90" customWidth="1"/>
    <col min="8" max="8" width="18.109375" style="90" bestFit="1" customWidth="1"/>
    <col min="9" max="9" width="12.88671875" style="90" bestFit="1" customWidth="1"/>
    <col min="10" max="10" width="11.6640625" style="90" bestFit="1" customWidth="1"/>
    <col min="11" max="11" width="15.44140625" style="90" bestFit="1" customWidth="1"/>
    <col min="12" max="12" width="21.88671875" style="90" bestFit="1" customWidth="1"/>
    <col min="13" max="13" width="32.5546875" style="90" customWidth="1"/>
    <col min="14" max="14" width="23.6640625" style="90" bestFit="1" customWidth="1"/>
    <col min="15" max="15" width="15.6640625" style="90" bestFit="1" customWidth="1"/>
    <col min="16" max="16384" width="11.44140625" style="90"/>
  </cols>
  <sheetData>
    <row r="1" spans="2:15" x14ac:dyDescent="0.3">
      <c r="M1" s="91"/>
      <c r="N1" s="91"/>
    </row>
    <row r="2" spans="2:15" x14ac:dyDescent="0.3">
      <c r="B2" s="308" t="s">
        <v>54</v>
      </c>
      <c r="C2" s="308"/>
      <c r="D2" s="308"/>
      <c r="E2" s="308"/>
      <c r="F2" s="308"/>
      <c r="G2" s="308"/>
      <c r="H2" s="308"/>
      <c r="I2" s="308"/>
      <c r="J2" s="308"/>
      <c r="K2" s="308"/>
      <c r="M2" s="91"/>
      <c r="N2" s="91"/>
    </row>
    <row r="3" spans="2:15" ht="15" thickBot="1" x14ac:dyDescent="0.35">
      <c r="B3" s="309" t="s">
        <v>2</v>
      </c>
      <c r="C3" s="309"/>
      <c r="D3" s="309"/>
      <c r="E3" s="309"/>
      <c r="F3" s="309"/>
      <c r="G3" s="309"/>
      <c r="H3" s="309"/>
      <c r="I3" s="309"/>
      <c r="J3" s="309"/>
      <c r="K3" s="309"/>
      <c r="M3" s="92"/>
      <c r="N3" s="92"/>
    </row>
    <row r="4" spans="2:15" ht="15" thickBot="1" x14ac:dyDescent="0.35">
      <c r="B4" s="93"/>
      <c r="C4" s="93"/>
      <c r="D4" s="93"/>
      <c r="E4" s="93"/>
      <c r="F4" s="93"/>
      <c r="G4" s="93"/>
      <c r="H4" s="93"/>
      <c r="I4" s="93"/>
      <c r="J4" s="93"/>
      <c r="K4" s="93"/>
      <c r="M4" s="92"/>
      <c r="N4" s="92"/>
    </row>
    <row r="5" spans="2:15" ht="21.6" customHeight="1" thickBot="1" x14ac:dyDescent="0.35">
      <c r="B5" s="310" t="s">
        <v>4</v>
      </c>
      <c r="C5" s="94">
        <v>2022</v>
      </c>
      <c r="D5" s="313">
        <v>2023</v>
      </c>
      <c r="E5" s="314"/>
      <c r="F5" s="314"/>
      <c r="G5" s="314"/>
      <c r="H5" s="315"/>
      <c r="I5" s="316" t="s">
        <v>5</v>
      </c>
      <c r="J5" s="317"/>
      <c r="K5" s="316" t="s">
        <v>55</v>
      </c>
    </row>
    <row r="6" spans="2:15" ht="21.6" customHeight="1" thickBot="1" x14ac:dyDescent="0.35">
      <c r="B6" s="311"/>
      <c r="C6" s="320" t="s">
        <v>56</v>
      </c>
      <c r="D6" s="306" t="s">
        <v>8</v>
      </c>
      <c r="E6" s="321" t="s">
        <v>9</v>
      </c>
      <c r="F6" s="322"/>
      <c r="G6" s="322"/>
      <c r="H6" s="323"/>
      <c r="I6" s="316"/>
      <c r="J6" s="317"/>
      <c r="K6" s="316"/>
    </row>
    <row r="7" spans="2:15" ht="15" thickBot="1" x14ac:dyDescent="0.35">
      <c r="B7" s="311"/>
      <c r="C7" s="320"/>
      <c r="D7" s="320"/>
      <c r="E7" s="324" t="s">
        <v>57</v>
      </c>
      <c r="F7" s="306" t="s">
        <v>58</v>
      </c>
      <c r="G7" s="306" t="s">
        <v>59</v>
      </c>
      <c r="H7" s="306" t="s">
        <v>60</v>
      </c>
      <c r="I7" s="318"/>
      <c r="J7" s="319"/>
      <c r="K7" s="316"/>
      <c r="M7" s="95" t="s">
        <v>3</v>
      </c>
      <c r="N7" s="8">
        <v>6869090820800</v>
      </c>
      <c r="O7" s="9"/>
    </row>
    <row r="8" spans="2:15" ht="15" thickBot="1" x14ac:dyDescent="0.35">
      <c r="B8" s="311"/>
      <c r="C8" s="307"/>
      <c r="D8" s="307"/>
      <c r="E8" s="319"/>
      <c r="F8" s="307"/>
      <c r="G8" s="307"/>
      <c r="H8" s="307"/>
      <c r="I8" s="96" t="s">
        <v>12</v>
      </c>
      <c r="J8" s="96" t="s">
        <v>13</v>
      </c>
      <c r="K8" s="318"/>
      <c r="N8" s="97"/>
    </row>
    <row r="9" spans="2:15" ht="15" thickBot="1" x14ac:dyDescent="0.35">
      <c r="B9" s="312"/>
      <c r="C9" s="98">
        <v>1</v>
      </c>
      <c r="D9" s="98">
        <v>2</v>
      </c>
      <c r="E9" s="98">
        <v>4</v>
      </c>
      <c r="F9" s="98">
        <v>5</v>
      </c>
      <c r="G9" s="98">
        <v>6</v>
      </c>
      <c r="H9" s="98" t="s">
        <v>61</v>
      </c>
      <c r="I9" s="98" t="s">
        <v>62</v>
      </c>
      <c r="J9" s="98" t="s">
        <v>63</v>
      </c>
      <c r="K9" s="99" t="s">
        <v>64</v>
      </c>
      <c r="M9" s="100"/>
    </row>
    <row r="10" spans="2:15" x14ac:dyDescent="0.3">
      <c r="B10" s="101" t="s">
        <v>65</v>
      </c>
      <c r="C10" s="102">
        <f>C11+C17+C18+C19+C20+C25</f>
        <v>66859801409.889969</v>
      </c>
      <c r="D10" s="102">
        <f>D11+D17+D18+D19+D20+D25</f>
        <v>1092429071323</v>
      </c>
      <c r="E10" s="102">
        <f>E11+E17+E18+E19+E20+E25</f>
        <v>66524086695.13002</v>
      </c>
      <c r="F10" s="102">
        <f>F11+F17+F18+F19+F20+F25</f>
        <v>88435856031.099976</v>
      </c>
      <c r="G10" s="102">
        <f>G11+G17+G18+G19+G20+G25</f>
        <v>78336788459.149994</v>
      </c>
      <c r="H10" s="103">
        <f t="shared" ref="H10:H36" si="0">IFERROR(F10/D10,"NA")</f>
        <v>8.0953407733829905E-2</v>
      </c>
      <c r="I10" s="102">
        <f t="shared" ref="I10:I36" si="1">F10-C10</f>
        <v>21576054621.210007</v>
      </c>
      <c r="J10" s="103">
        <f t="shared" ref="J10:J35" si="2">IFERROR(I10/C10,"0.0%")</f>
        <v>0.32270593340437975</v>
      </c>
      <c r="K10" s="103">
        <f t="shared" ref="K10:K35" si="3">F10/$N$7</f>
        <v>1.2874463060425863E-2</v>
      </c>
      <c r="L10" s="104"/>
      <c r="M10" s="100"/>
    </row>
    <row r="11" spans="2:15" x14ac:dyDescent="0.3">
      <c r="B11" s="105" t="s">
        <v>66</v>
      </c>
      <c r="C11" s="106">
        <f>SUM(C12:C16)</f>
        <v>27536652492.839981</v>
      </c>
      <c r="D11" s="106">
        <f>SUM(D12:D16)</f>
        <v>444373269772</v>
      </c>
      <c r="E11" s="106">
        <f>SUM(E12:E16)</f>
        <v>15898227754.900019</v>
      </c>
      <c r="F11" s="106">
        <f>SUM(F12:F16)</f>
        <v>32555952318.719986</v>
      </c>
      <c r="G11" s="106">
        <f>SUM(G12:G16)</f>
        <v>32009186399.359997</v>
      </c>
      <c r="H11" s="107">
        <f t="shared" si="0"/>
        <v>7.3262625214662133E-2</v>
      </c>
      <c r="I11" s="106">
        <f t="shared" si="1"/>
        <v>5019299825.8800049</v>
      </c>
      <c r="J11" s="107">
        <f t="shared" si="2"/>
        <v>0.18227705154739168</v>
      </c>
      <c r="K11" s="107">
        <f t="shared" si="3"/>
        <v>4.7394849140935365E-3</v>
      </c>
      <c r="L11" s="108"/>
      <c r="M11" s="100"/>
    </row>
    <row r="12" spans="2:15" x14ac:dyDescent="0.3">
      <c r="B12" s="109" t="s">
        <v>67</v>
      </c>
      <c r="C12" s="110">
        <v>20772348460.879986</v>
      </c>
      <c r="D12" s="110">
        <v>297646830873</v>
      </c>
      <c r="E12" s="110">
        <v>6976439977.4100056</v>
      </c>
      <c r="F12" s="110">
        <v>23246830892.179977</v>
      </c>
      <c r="G12" s="110">
        <v>23302869904.62999</v>
      </c>
      <c r="H12" s="111">
        <f t="shared" si="0"/>
        <v>7.8102060834973036E-2</v>
      </c>
      <c r="I12" s="110">
        <f t="shared" si="1"/>
        <v>2474482431.2999916</v>
      </c>
      <c r="J12" s="111">
        <f t="shared" si="2"/>
        <v>0.11912386488028154</v>
      </c>
      <c r="K12" s="111">
        <f t="shared" si="3"/>
        <v>3.3842660548012034E-3</v>
      </c>
      <c r="L12" s="108"/>
      <c r="M12" s="112"/>
    </row>
    <row r="13" spans="2:15" x14ac:dyDescent="0.3">
      <c r="B13" s="113" t="s">
        <v>68</v>
      </c>
      <c r="C13" s="114">
        <v>6748695492.1199951</v>
      </c>
      <c r="D13" s="114">
        <v>142662982156</v>
      </c>
      <c r="E13" s="114">
        <v>8907114433.0800133</v>
      </c>
      <c r="F13" s="114">
        <v>9294448082.1300087</v>
      </c>
      <c r="G13" s="114">
        <v>8686260501.8300056</v>
      </c>
      <c r="H13" s="115">
        <f t="shared" si="0"/>
        <v>6.5149683132003075E-2</v>
      </c>
      <c r="I13" s="114">
        <f t="shared" si="1"/>
        <v>2545752590.0100136</v>
      </c>
      <c r="J13" s="115">
        <f t="shared" si="2"/>
        <v>0.37722143382858514</v>
      </c>
      <c r="K13" s="115">
        <f t="shared" si="3"/>
        <v>1.3530827186016945E-3</v>
      </c>
      <c r="L13" s="108"/>
      <c r="M13" s="100"/>
    </row>
    <row r="14" spans="2:15" ht="28.8" x14ac:dyDescent="0.3">
      <c r="B14" s="109" t="s">
        <v>69</v>
      </c>
      <c r="C14" s="110">
        <v>15608539.84</v>
      </c>
      <c r="D14" s="110">
        <v>266959725</v>
      </c>
      <c r="E14" s="110">
        <v>14673344.409999998</v>
      </c>
      <c r="F14" s="110">
        <v>14673344.409999998</v>
      </c>
      <c r="G14" s="110">
        <v>20055992.900000002</v>
      </c>
      <c r="H14" s="111">
        <f t="shared" si="0"/>
        <v>5.4964637118951179E-2</v>
      </c>
      <c r="I14" s="110">
        <f t="shared" si="1"/>
        <v>-935195.43000000156</v>
      </c>
      <c r="J14" s="111">
        <f t="shared" si="2"/>
        <v>-5.9915625650221079E-2</v>
      </c>
      <c r="K14" s="111">
        <f t="shared" si="3"/>
        <v>2.1361406906381658E-6</v>
      </c>
      <c r="L14" s="108"/>
      <c r="M14" s="100"/>
    </row>
    <row r="15" spans="2:15" x14ac:dyDescent="0.3">
      <c r="B15" s="116" t="s">
        <v>70</v>
      </c>
      <c r="C15" s="114">
        <v>0</v>
      </c>
      <c r="D15" s="114">
        <v>3380145672</v>
      </c>
      <c r="E15" s="114">
        <v>0</v>
      </c>
      <c r="F15" s="114">
        <v>0</v>
      </c>
      <c r="G15" s="114">
        <v>0</v>
      </c>
      <c r="H15" s="115">
        <f t="shared" si="0"/>
        <v>0</v>
      </c>
      <c r="I15" s="114">
        <f t="shared" si="1"/>
        <v>0</v>
      </c>
      <c r="J15" s="115" t="str">
        <f t="shared" si="2"/>
        <v>0.0%</v>
      </c>
      <c r="K15" s="115">
        <f>F15/$N$7</f>
        <v>0</v>
      </c>
      <c r="L15" s="108"/>
      <c r="M15" s="100"/>
    </row>
    <row r="16" spans="2:15" ht="28.8" x14ac:dyDescent="0.3">
      <c r="B16" s="116" t="s">
        <v>71</v>
      </c>
      <c r="C16" s="114">
        <v>0</v>
      </c>
      <c r="D16" s="114">
        <v>416351346</v>
      </c>
      <c r="E16" s="114">
        <v>0</v>
      </c>
      <c r="F16" s="114">
        <v>0</v>
      </c>
      <c r="G16" s="114">
        <v>0</v>
      </c>
      <c r="H16" s="115">
        <f t="shared" si="0"/>
        <v>0</v>
      </c>
      <c r="I16" s="114">
        <f t="shared" si="1"/>
        <v>0</v>
      </c>
      <c r="J16" s="115" t="str">
        <f t="shared" si="2"/>
        <v>0.0%</v>
      </c>
      <c r="K16" s="115">
        <f t="shared" si="3"/>
        <v>0</v>
      </c>
      <c r="L16" s="104"/>
      <c r="M16" s="112"/>
    </row>
    <row r="17" spans="2:13" x14ac:dyDescent="0.3">
      <c r="B17" s="117" t="s">
        <v>72</v>
      </c>
      <c r="C17" s="118">
        <v>4319317049.6399994</v>
      </c>
      <c r="D17" s="118">
        <v>66472191181</v>
      </c>
      <c r="E17" s="118">
        <v>44792655.07</v>
      </c>
      <c r="F17" s="118">
        <v>5011835685.9000006</v>
      </c>
      <c r="G17" s="118">
        <v>5035256206.8299999</v>
      </c>
      <c r="H17" s="119">
        <f t="shared" si="0"/>
        <v>7.5397479710771931E-2</v>
      </c>
      <c r="I17" s="118">
        <f t="shared" si="1"/>
        <v>692518636.26000118</v>
      </c>
      <c r="J17" s="119">
        <f t="shared" si="2"/>
        <v>0.16033058659533231</v>
      </c>
      <c r="K17" s="119">
        <f t="shared" si="3"/>
        <v>7.2962140356681198E-4</v>
      </c>
      <c r="L17" s="104"/>
      <c r="M17" s="112"/>
    </row>
    <row r="18" spans="2:13" x14ac:dyDescent="0.3">
      <c r="B18" s="117" t="s">
        <v>73</v>
      </c>
      <c r="C18" s="118">
        <v>12673823220.780001</v>
      </c>
      <c r="D18" s="118">
        <v>225621046933</v>
      </c>
      <c r="E18" s="118">
        <v>19550028446.759998</v>
      </c>
      <c r="F18" s="118">
        <v>19537068670.559998</v>
      </c>
      <c r="G18" s="118">
        <v>8888794706.9200001</v>
      </c>
      <c r="H18" s="119">
        <f t="shared" si="0"/>
        <v>8.6592403218311853E-2</v>
      </c>
      <c r="I18" s="118">
        <f t="shared" si="1"/>
        <v>6863245449.7799969</v>
      </c>
      <c r="J18" s="119">
        <f t="shared" si="2"/>
        <v>0.54152920789734704</v>
      </c>
      <c r="K18" s="119">
        <f t="shared" si="3"/>
        <v>2.844200081239374E-3</v>
      </c>
      <c r="L18" s="108"/>
      <c r="M18" s="112"/>
    </row>
    <row r="19" spans="2:13" x14ac:dyDescent="0.3">
      <c r="B19" s="117" t="s">
        <v>74</v>
      </c>
      <c r="C19" s="118">
        <v>322499003.01999998</v>
      </c>
      <c r="D19" s="118">
        <v>20010100000</v>
      </c>
      <c r="E19" s="118">
        <v>849306502.22000003</v>
      </c>
      <c r="F19" s="118">
        <v>849306502.22000003</v>
      </c>
      <c r="G19" s="118">
        <v>1104009702.55</v>
      </c>
      <c r="H19" s="119">
        <f t="shared" si="0"/>
        <v>4.2443890946072232E-2</v>
      </c>
      <c r="I19" s="118">
        <f t="shared" si="1"/>
        <v>526807499.20000005</v>
      </c>
      <c r="J19" s="119">
        <f t="shared" si="2"/>
        <v>1.633516675297535</v>
      </c>
      <c r="K19" s="119">
        <f t="shared" si="3"/>
        <v>1.2364176342642775E-4</v>
      </c>
      <c r="L19" s="108"/>
      <c r="M19" s="112"/>
    </row>
    <row r="20" spans="2:13" x14ac:dyDescent="0.3">
      <c r="B20" s="120" t="s">
        <v>75</v>
      </c>
      <c r="C20" s="121">
        <f>SUM(C21:C24)</f>
        <v>22005940436.299999</v>
      </c>
      <c r="D20" s="121">
        <f>SUM(D21:D24)</f>
        <v>334972253013</v>
      </c>
      <c r="E20" s="121">
        <f>SUM(E21:E24)</f>
        <v>30127181562.18</v>
      </c>
      <c r="F20" s="121">
        <f>SUM(F21:F24)</f>
        <v>30427143079.699997</v>
      </c>
      <c r="G20" s="121">
        <f>SUM(G21:G24)</f>
        <v>31214214461.59</v>
      </c>
      <c r="H20" s="122">
        <f t="shared" si="0"/>
        <v>9.0834816334829815E-2</v>
      </c>
      <c r="I20" s="121">
        <f t="shared" si="1"/>
        <v>8421202643.3999977</v>
      </c>
      <c r="J20" s="122">
        <f t="shared" si="2"/>
        <v>0.38267860752311972</v>
      </c>
      <c r="K20" s="122">
        <f t="shared" si="3"/>
        <v>4.42957355980283E-3</v>
      </c>
      <c r="L20" s="108"/>
      <c r="M20" s="112"/>
    </row>
    <row r="21" spans="2:13" x14ac:dyDescent="0.3">
      <c r="B21" s="123" t="s">
        <v>76</v>
      </c>
      <c r="C21" s="114">
        <v>4341573347.9700003</v>
      </c>
      <c r="D21" s="114">
        <v>62913074976</v>
      </c>
      <c r="E21" s="114">
        <v>6627479497.7799978</v>
      </c>
      <c r="F21" s="114">
        <v>6640594843.1099987</v>
      </c>
      <c r="G21" s="114">
        <v>6482603472.5599995</v>
      </c>
      <c r="H21" s="115">
        <f t="shared" si="0"/>
        <v>0.10555190388712114</v>
      </c>
      <c r="I21" s="114">
        <f t="shared" si="1"/>
        <v>2299021495.1399984</v>
      </c>
      <c r="J21" s="115">
        <f t="shared" si="2"/>
        <v>0.52953648617152982</v>
      </c>
      <c r="K21" s="115">
        <f t="shared" si="3"/>
        <v>9.6673563013636359E-4</v>
      </c>
      <c r="L21" s="124"/>
      <c r="M21" s="112"/>
    </row>
    <row r="22" spans="2:13" x14ac:dyDescent="0.3">
      <c r="B22" s="125" t="s">
        <v>77</v>
      </c>
      <c r="C22" s="110">
        <v>17103349642.26</v>
      </c>
      <c r="D22" s="110">
        <v>256057247585</v>
      </c>
      <c r="E22" s="110">
        <v>21898383449.360001</v>
      </c>
      <c r="F22" s="110">
        <v>22125890958.269997</v>
      </c>
      <c r="G22" s="110">
        <v>23280369609.539997</v>
      </c>
      <c r="H22" s="111">
        <f t="shared" si="0"/>
        <v>8.6409938273374398E-2</v>
      </c>
      <c r="I22" s="110">
        <f t="shared" si="1"/>
        <v>5022541316.0099964</v>
      </c>
      <c r="J22" s="111">
        <f t="shared" si="2"/>
        <v>0.29365834301837546</v>
      </c>
      <c r="K22" s="111">
        <f t="shared" si="3"/>
        <v>3.2210799850355062E-3</v>
      </c>
      <c r="L22" s="108"/>
      <c r="M22" s="112"/>
    </row>
    <row r="23" spans="2:13" x14ac:dyDescent="0.3">
      <c r="B23" s="125" t="s">
        <v>78</v>
      </c>
      <c r="C23" s="110">
        <v>23218000.649999999</v>
      </c>
      <c r="D23" s="110">
        <v>751528653</v>
      </c>
      <c r="E23" s="110">
        <v>20724251.650000002</v>
      </c>
      <c r="F23" s="110">
        <v>20724251.650000002</v>
      </c>
      <c r="G23" s="110">
        <v>20983218.18</v>
      </c>
      <c r="H23" s="111">
        <f t="shared" si="0"/>
        <v>2.7576129755361438E-2</v>
      </c>
      <c r="I23" s="110">
        <f t="shared" si="1"/>
        <v>-2493748.9999999963</v>
      </c>
      <c r="J23" s="111">
        <f t="shared" si="2"/>
        <v>-0.10740584590344546</v>
      </c>
      <c r="K23" s="111">
        <f t="shared" si="3"/>
        <v>3.017029791955259E-6</v>
      </c>
      <c r="L23" s="108"/>
      <c r="M23" s="112"/>
    </row>
    <row r="24" spans="2:13" x14ac:dyDescent="0.3">
      <c r="B24" s="125" t="s">
        <v>79</v>
      </c>
      <c r="C24" s="110">
        <v>537799445.41999996</v>
      </c>
      <c r="D24" s="110">
        <v>15250401799</v>
      </c>
      <c r="E24" s="110">
        <v>1580594363.3900001</v>
      </c>
      <c r="F24" s="110">
        <v>1639933026.6700001</v>
      </c>
      <c r="G24" s="110">
        <v>1430258161.3099999</v>
      </c>
      <c r="H24" s="111">
        <f t="shared" si="0"/>
        <v>0.10753375866972462</v>
      </c>
      <c r="I24" s="110">
        <f t="shared" si="1"/>
        <v>1102133581.25</v>
      </c>
      <c r="J24" s="111">
        <f t="shared" si="2"/>
        <v>2.0493393785285101</v>
      </c>
      <c r="K24" s="111">
        <f t="shared" si="3"/>
        <v>2.3874091483900447E-4</v>
      </c>
      <c r="L24" s="108"/>
      <c r="M24" s="112"/>
    </row>
    <row r="25" spans="2:13" x14ac:dyDescent="0.3">
      <c r="B25" s="126" t="s">
        <v>80</v>
      </c>
      <c r="C25" s="127">
        <v>1569207.31</v>
      </c>
      <c r="D25" s="127">
        <v>980210424</v>
      </c>
      <c r="E25" s="127">
        <v>54549774</v>
      </c>
      <c r="F25" s="127">
        <v>54549774</v>
      </c>
      <c r="G25" s="127">
        <v>85326981.900000006</v>
      </c>
      <c r="H25" s="128">
        <f t="shared" si="0"/>
        <v>5.565108538368288E-2</v>
      </c>
      <c r="I25" s="127">
        <f t="shared" si="1"/>
        <v>52980566.689999998</v>
      </c>
      <c r="J25" s="128">
        <f t="shared" si="2"/>
        <v>33.762630566639402</v>
      </c>
      <c r="K25" s="129">
        <f t="shared" si="3"/>
        <v>7.9413382968849619E-6</v>
      </c>
      <c r="L25" s="108"/>
      <c r="M25" s="112"/>
    </row>
    <row r="26" spans="2:13" x14ac:dyDescent="0.3">
      <c r="B26" s="130" t="s">
        <v>81</v>
      </c>
      <c r="C26" s="131">
        <f>SUM(C27:C31)+C35</f>
        <v>11006872723.18</v>
      </c>
      <c r="D26" s="131">
        <f>SUM(D27:D31)+D35</f>
        <v>155149024502</v>
      </c>
      <c r="E26" s="131">
        <f>SUM(E27:E31)+E35</f>
        <v>15514383012.150002</v>
      </c>
      <c r="F26" s="131">
        <f>SUM(F27:F31)+F35</f>
        <v>14800680753.260002</v>
      </c>
      <c r="G26" s="131">
        <f>SUM(G27:G31)+G35</f>
        <v>9611578802.0400009</v>
      </c>
      <c r="H26" s="132">
        <f t="shared" si="0"/>
        <v>9.5396544069596828E-2</v>
      </c>
      <c r="I26" s="131">
        <f t="shared" si="1"/>
        <v>3793808030.0800018</v>
      </c>
      <c r="J26" s="132">
        <f t="shared" si="2"/>
        <v>0.34467628776068293</v>
      </c>
      <c r="K26" s="132">
        <f t="shared" si="3"/>
        <v>2.154678273934404E-3</v>
      </c>
      <c r="L26" s="104"/>
      <c r="M26" s="112"/>
    </row>
    <row r="27" spans="2:13" x14ac:dyDescent="0.3">
      <c r="B27" s="133" t="s">
        <v>82</v>
      </c>
      <c r="C27" s="106">
        <v>1630233698.8399999</v>
      </c>
      <c r="D27" s="106">
        <v>37994371816</v>
      </c>
      <c r="E27" s="106">
        <v>4371514672.3800001</v>
      </c>
      <c r="F27" s="106">
        <v>4015111652.5900006</v>
      </c>
      <c r="G27" s="106">
        <v>3781891712.5</v>
      </c>
      <c r="H27" s="107">
        <f t="shared" si="0"/>
        <v>0.1056764847181702</v>
      </c>
      <c r="I27" s="106">
        <f t="shared" si="1"/>
        <v>2384877953.750001</v>
      </c>
      <c r="J27" s="107">
        <f t="shared" si="2"/>
        <v>1.46290556712634</v>
      </c>
      <c r="K27" s="107">
        <f t="shared" si="3"/>
        <v>5.8451864407324658E-4</v>
      </c>
      <c r="L27" s="134"/>
      <c r="M27" s="112"/>
    </row>
    <row r="28" spans="2:13" x14ac:dyDescent="0.3">
      <c r="B28" s="120" t="s">
        <v>83</v>
      </c>
      <c r="C28" s="121">
        <v>4090746116.3800006</v>
      </c>
      <c r="D28" s="121">
        <v>55667598377</v>
      </c>
      <c r="E28" s="121">
        <v>2873800537.170001</v>
      </c>
      <c r="F28" s="121">
        <v>2503583909.2800007</v>
      </c>
      <c r="G28" s="121">
        <v>2860891083.150001</v>
      </c>
      <c r="H28" s="122">
        <f t="shared" si="0"/>
        <v>4.4973808503914157E-2</v>
      </c>
      <c r="I28" s="121">
        <f t="shared" si="1"/>
        <v>-1587162207.0999999</v>
      </c>
      <c r="J28" s="122">
        <f t="shared" si="2"/>
        <v>-0.38798844072594701</v>
      </c>
      <c r="K28" s="122">
        <f t="shared" si="3"/>
        <v>3.6447092848139456E-4</v>
      </c>
      <c r="L28" s="134"/>
      <c r="M28" s="112"/>
    </row>
    <row r="29" spans="2:13" x14ac:dyDescent="0.3">
      <c r="B29" s="120" t="s">
        <v>84</v>
      </c>
      <c r="C29" s="121">
        <v>0</v>
      </c>
      <c r="D29" s="121">
        <v>9767900</v>
      </c>
      <c r="E29" s="121">
        <v>836386.85000000009</v>
      </c>
      <c r="F29" s="121">
        <v>471600</v>
      </c>
      <c r="G29" s="121">
        <v>123900</v>
      </c>
      <c r="H29" s="122">
        <f t="shared" si="0"/>
        <v>4.8280592553158815E-2</v>
      </c>
      <c r="I29" s="121">
        <f t="shared" si="1"/>
        <v>471600</v>
      </c>
      <c r="J29" s="122" t="str">
        <f t="shared" si="2"/>
        <v>0.0%</v>
      </c>
      <c r="K29" s="122">
        <f t="shared" si="3"/>
        <v>6.8655374095792738E-8</v>
      </c>
      <c r="L29" s="134"/>
      <c r="M29" s="112"/>
    </row>
    <row r="30" spans="2:13" x14ac:dyDescent="0.3">
      <c r="B30" s="135" t="s">
        <v>85</v>
      </c>
      <c r="C30" s="121">
        <v>169803330.70000002</v>
      </c>
      <c r="D30" s="121">
        <v>3463665953</v>
      </c>
      <c r="E30" s="121">
        <v>525939943.19</v>
      </c>
      <c r="F30" s="121">
        <v>175069189.81</v>
      </c>
      <c r="G30" s="121">
        <v>182283366.67000002</v>
      </c>
      <c r="H30" s="122">
        <f t="shared" si="0"/>
        <v>5.0544478649382045E-2</v>
      </c>
      <c r="I30" s="121">
        <f t="shared" si="1"/>
        <v>5265859.1099999845</v>
      </c>
      <c r="J30" s="122">
        <f t="shared" si="2"/>
        <v>3.1011518374179831E-2</v>
      </c>
      <c r="K30" s="122">
        <f t="shared" si="3"/>
        <v>2.548651551962022E-5</v>
      </c>
      <c r="L30" s="134"/>
      <c r="M30" s="112"/>
    </row>
    <row r="31" spans="2:13" x14ac:dyDescent="0.3">
      <c r="B31" s="120" t="s">
        <v>86</v>
      </c>
      <c r="C31" s="121">
        <f>SUM(C32:C34)</f>
        <v>5116089577.2600002</v>
      </c>
      <c r="D31" s="121">
        <f>SUM(D32:D34)</f>
        <v>56567336181</v>
      </c>
      <c r="E31" s="121">
        <f>SUM(E32:E34)</f>
        <v>7742291472.5599995</v>
      </c>
      <c r="F31" s="121">
        <f>SUM(F32:F34)</f>
        <v>8106444401.5799999</v>
      </c>
      <c r="G31" s="121">
        <f>SUM(G32:G34)</f>
        <v>2786388739.7199998</v>
      </c>
      <c r="H31" s="122">
        <f t="shared" si="0"/>
        <v>0.14330610116837739</v>
      </c>
      <c r="I31" s="121">
        <f t="shared" si="1"/>
        <v>2990354824.3199997</v>
      </c>
      <c r="J31" s="122">
        <f t="shared" si="2"/>
        <v>0.58450009116563006</v>
      </c>
      <c r="K31" s="122">
        <f t="shared" si="3"/>
        <v>1.1801335304860467E-3</v>
      </c>
      <c r="L31" s="134"/>
      <c r="M31" s="112"/>
    </row>
    <row r="32" spans="2:13" x14ac:dyDescent="0.3">
      <c r="B32" s="116" t="s">
        <v>87</v>
      </c>
      <c r="C32" s="114">
        <v>51256968.519999996</v>
      </c>
      <c r="D32" s="114">
        <v>921831819</v>
      </c>
      <c r="E32" s="114">
        <v>46738180.560000002</v>
      </c>
      <c r="F32" s="114">
        <v>46738180.560000002</v>
      </c>
      <c r="G32" s="114">
        <v>67244517.140000001</v>
      </c>
      <c r="H32" s="115">
        <f t="shared" si="0"/>
        <v>5.070141819437457E-2</v>
      </c>
      <c r="I32" s="114">
        <f t="shared" si="1"/>
        <v>-4518787.9599999934</v>
      </c>
      <c r="J32" s="115">
        <f t="shared" si="2"/>
        <v>-8.8159485246124228E-2</v>
      </c>
      <c r="K32" s="115">
        <f t="shared" si="3"/>
        <v>6.8041290731626546E-6</v>
      </c>
      <c r="L32" s="134"/>
      <c r="M32" s="112"/>
    </row>
    <row r="33" spans="2:13" x14ac:dyDescent="0.3">
      <c r="B33" s="125" t="s">
        <v>88</v>
      </c>
      <c r="C33" s="110">
        <v>5124532258.7399998</v>
      </c>
      <c r="D33" s="110">
        <v>55622054362</v>
      </c>
      <c r="E33" s="110">
        <v>7695166495.1799994</v>
      </c>
      <c r="F33" s="110">
        <v>8059319424.1999998</v>
      </c>
      <c r="G33" s="110">
        <v>2714148323.23</v>
      </c>
      <c r="H33" s="111">
        <f t="shared" si="0"/>
        <v>0.14489431425434698</v>
      </c>
      <c r="I33" s="110">
        <f t="shared" si="1"/>
        <v>2934787165.46</v>
      </c>
      <c r="J33" s="111">
        <f t="shared" si="2"/>
        <v>0.57269366593500459</v>
      </c>
      <c r="K33" s="111">
        <f t="shared" si="3"/>
        <v>1.1732730916580575E-3</v>
      </c>
      <c r="L33" s="124"/>
      <c r="M33" s="112"/>
    </row>
    <row r="34" spans="2:13" x14ac:dyDescent="0.3">
      <c r="B34" s="125" t="s">
        <v>89</v>
      </c>
      <c r="C34" s="110">
        <v>-59699650</v>
      </c>
      <c r="D34" s="110">
        <v>23450000</v>
      </c>
      <c r="E34" s="110">
        <v>386796.82</v>
      </c>
      <c r="F34" s="110">
        <v>386796.82</v>
      </c>
      <c r="G34" s="110">
        <v>4995899.3499999996</v>
      </c>
      <c r="H34" s="111">
        <f t="shared" si="0"/>
        <v>1.6494533901918976E-2</v>
      </c>
      <c r="I34" s="110">
        <f t="shared" si="1"/>
        <v>60086446.82</v>
      </c>
      <c r="J34" s="111">
        <f t="shared" si="2"/>
        <v>-1.0064790466945785</v>
      </c>
      <c r="K34" s="111">
        <f t="shared" si="3"/>
        <v>5.6309754826469482E-8</v>
      </c>
      <c r="L34" s="134"/>
      <c r="M34" s="112"/>
    </row>
    <row r="35" spans="2:13" ht="15" thickBot="1" x14ac:dyDescent="0.35">
      <c r="B35" s="126" t="s">
        <v>90</v>
      </c>
      <c r="C35" s="127">
        <v>0</v>
      </c>
      <c r="D35" s="127">
        <v>1446284275</v>
      </c>
      <c r="E35" s="127">
        <v>0</v>
      </c>
      <c r="F35" s="127">
        <v>0</v>
      </c>
      <c r="G35" s="127">
        <v>0</v>
      </c>
      <c r="H35" s="128">
        <f t="shared" si="0"/>
        <v>0</v>
      </c>
      <c r="I35" s="127">
        <f t="shared" si="1"/>
        <v>0</v>
      </c>
      <c r="J35" s="128" t="str">
        <f t="shared" si="2"/>
        <v>0.0%</v>
      </c>
      <c r="K35" s="129">
        <f t="shared" si="3"/>
        <v>0</v>
      </c>
      <c r="L35" s="134"/>
      <c r="M35" s="112"/>
    </row>
    <row r="36" spans="2:13" ht="15" thickBot="1" x14ac:dyDescent="0.35">
      <c r="B36" s="136" t="s">
        <v>91</v>
      </c>
      <c r="C36" s="137">
        <f>C10+C26</f>
        <v>77866674133.069977</v>
      </c>
      <c r="D36" s="137">
        <f>D10+D26</f>
        <v>1247578095825</v>
      </c>
      <c r="E36" s="137">
        <f>E26+E10</f>
        <v>82038469707.280029</v>
      </c>
      <c r="F36" s="137">
        <f>F26+F10</f>
        <v>103236536784.35999</v>
      </c>
      <c r="G36" s="137">
        <f>G26+G10</f>
        <v>87948367261.190002</v>
      </c>
      <c r="H36" s="138">
        <f t="shared" si="0"/>
        <v>8.274955862870581E-2</v>
      </c>
      <c r="I36" s="137">
        <f t="shared" si="1"/>
        <v>25369862651.290009</v>
      </c>
      <c r="J36" s="138">
        <f>IFERROR(I36/C36,"0.0%")</f>
        <v>0.32581156102717668</v>
      </c>
      <c r="K36" s="139">
        <f>F36/$N$7</f>
        <v>1.5029141334360268E-2</v>
      </c>
      <c r="L36" s="134"/>
      <c r="M36" s="112"/>
    </row>
    <row r="37" spans="2:13" x14ac:dyDescent="0.3">
      <c r="B37" s="140"/>
      <c r="C37" s="141"/>
      <c r="D37" s="141"/>
      <c r="H37" s="142"/>
      <c r="I37" s="141"/>
      <c r="J37" s="142"/>
      <c r="K37" s="142"/>
      <c r="L37" s="143"/>
      <c r="M37" s="112"/>
    </row>
    <row r="38" spans="2:13" x14ac:dyDescent="0.3">
      <c r="B38" s="144" t="s">
        <v>92</v>
      </c>
      <c r="M38" s="145"/>
    </row>
    <row r="39" spans="2:13" x14ac:dyDescent="0.3">
      <c r="B39" s="90" t="s">
        <v>93</v>
      </c>
    </row>
    <row r="40" spans="2:13" x14ac:dyDescent="0.3">
      <c r="B40" s="146" t="s">
        <v>94</v>
      </c>
    </row>
    <row r="41" spans="2:13" x14ac:dyDescent="0.3">
      <c r="B41" s="144" t="s">
        <v>95</v>
      </c>
    </row>
    <row r="42" spans="2:13" x14ac:dyDescent="0.3">
      <c r="H42" s="147"/>
      <c r="I42" s="147"/>
    </row>
    <row r="43" spans="2:13" x14ac:dyDescent="0.3">
      <c r="E43" s="124"/>
      <c r="F43" s="127"/>
      <c r="G43" s="127"/>
      <c r="H43" s="100"/>
      <c r="I43" s="148"/>
      <c r="J43" s="100"/>
    </row>
    <row r="44" spans="2:13" x14ac:dyDescent="0.3">
      <c r="H44" s="100"/>
      <c r="J44" s="100"/>
    </row>
    <row r="45" spans="2:13" x14ac:dyDescent="0.3">
      <c r="D45" s="149"/>
      <c r="H45" s="148"/>
      <c r="J45" s="100"/>
    </row>
    <row r="46" spans="2:13" x14ac:dyDescent="0.3">
      <c r="D46" s="149"/>
      <c r="E46" s="149"/>
      <c r="J46" s="100"/>
    </row>
    <row r="47" spans="2:13" x14ac:dyDescent="0.3">
      <c r="D47" s="100"/>
      <c r="E47" s="149"/>
      <c r="J47" s="100"/>
    </row>
    <row r="48" spans="2:13" x14ac:dyDescent="0.3">
      <c r="F48" s="150"/>
      <c r="J48" s="100"/>
    </row>
    <row r="49" spans="10:10" x14ac:dyDescent="0.3">
      <c r="J49" s="148"/>
    </row>
    <row r="328" spans="2:2" x14ac:dyDescent="0.3">
      <c r="B328" s="90" t="s">
        <v>50</v>
      </c>
    </row>
  </sheetData>
  <mergeCells count="13"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  <mergeCell ref="E7:E8"/>
  </mergeCells>
  <pageMargins left="0.7" right="0.7" top="0.75" bottom="0.75" header="0.3" footer="0.3"/>
  <pageSetup orientation="portrait" r:id="rId1"/>
  <ignoredErrors>
    <ignoredError sqref="C11:G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8C38-75BE-46B1-AACB-57999776FC23}">
  <dimension ref="D5:H29"/>
  <sheetViews>
    <sheetView showGridLines="0" topLeftCell="A4" workbookViewId="0">
      <selection activeCell="D27" sqref="D27:D29"/>
    </sheetView>
  </sheetViews>
  <sheetFormatPr baseColWidth="10" defaultRowHeight="14.4" x14ac:dyDescent="0.3"/>
  <sheetData>
    <row r="5" spans="7:8" x14ac:dyDescent="0.3">
      <c r="G5" s="279" t="s">
        <v>821</v>
      </c>
      <c r="H5" s="278"/>
    </row>
    <row r="6" spans="7:8" x14ac:dyDescent="0.3">
      <c r="G6" s="280" t="s">
        <v>822</v>
      </c>
      <c r="H6" s="279"/>
    </row>
    <row r="7" spans="7:8" x14ac:dyDescent="0.3">
      <c r="G7" s="281" t="s">
        <v>102</v>
      </c>
      <c r="H7" s="280"/>
    </row>
    <row r="8" spans="7:8" x14ac:dyDescent="0.3">
      <c r="H8" s="280"/>
    </row>
    <row r="27" spans="4:4" x14ac:dyDescent="0.3">
      <c r="D27" s="377" t="s">
        <v>824</v>
      </c>
    </row>
    <row r="28" spans="4:4" x14ac:dyDescent="0.3">
      <c r="D28" s="378" t="s">
        <v>93</v>
      </c>
    </row>
    <row r="29" spans="4:4" x14ac:dyDescent="0.3">
      <c r="D29" s="379" t="s">
        <v>825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C491-A47A-4B3F-A9C9-13501165169E}">
  <dimension ref="B3:P23"/>
  <sheetViews>
    <sheetView showGridLines="0" zoomScale="80" zoomScaleNormal="80" workbookViewId="0">
      <selection activeCell="F26" sqref="F26"/>
    </sheetView>
  </sheetViews>
  <sheetFormatPr baseColWidth="10" defaultColWidth="11.44140625" defaultRowHeight="14.4" x14ac:dyDescent="0.3"/>
  <cols>
    <col min="1" max="1" width="11.44140625" style="151"/>
    <col min="2" max="2" width="11.5546875" style="151" customWidth="1"/>
    <col min="3" max="16384" width="11.44140625" style="151"/>
  </cols>
  <sheetData>
    <row r="3" spans="2:16" x14ac:dyDescent="0.3">
      <c r="B3" s="308" t="s">
        <v>96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6" spans="2:16" x14ac:dyDescent="0.3">
      <c r="B6"/>
    </row>
    <row r="7" spans="2:16" ht="15.6" x14ac:dyDescent="0.3">
      <c r="B7" s="152"/>
    </row>
    <row r="21" spans="3:3" x14ac:dyDescent="0.3">
      <c r="C21" s="144" t="s">
        <v>826</v>
      </c>
    </row>
    <row r="22" spans="3:3" x14ac:dyDescent="0.3">
      <c r="C22" s="90" t="s">
        <v>97</v>
      </c>
    </row>
    <row r="23" spans="3:3" x14ac:dyDescent="0.3">
      <c r="C23" s="144" t="s">
        <v>95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C672-7FD2-4123-B511-7CCC82C11838}">
  <dimension ref="B2:N323"/>
  <sheetViews>
    <sheetView showGridLines="0" zoomScale="52" zoomScaleNormal="52" workbookViewId="0">
      <selection activeCell="N29" sqref="N29"/>
    </sheetView>
  </sheetViews>
  <sheetFormatPr baseColWidth="10" defaultColWidth="11.44140625" defaultRowHeight="14.4" x14ac:dyDescent="0.3"/>
  <cols>
    <col min="1" max="2" width="11.44140625" style="90"/>
    <col min="3" max="3" width="83.88671875" style="90" customWidth="1"/>
    <col min="4" max="4" width="28.44140625" style="90" bestFit="1" customWidth="1"/>
    <col min="5" max="5" width="26.5546875" style="90" customWidth="1"/>
    <col min="6" max="6" width="25.33203125" style="90" customWidth="1"/>
    <col min="7" max="7" width="18.6640625" style="90" customWidth="1"/>
    <col min="8" max="8" width="14.88671875" style="90" bestFit="1" customWidth="1"/>
    <col min="9" max="9" width="22" style="90" bestFit="1" customWidth="1"/>
    <col min="10" max="10" width="13.44140625" style="90" customWidth="1"/>
    <col min="11" max="11" width="22.5546875" style="90" customWidth="1"/>
    <col min="12" max="12" width="11.44140625" style="90"/>
    <col min="13" max="13" width="37.33203125" style="90" bestFit="1" customWidth="1"/>
    <col min="14" max="14" width="24.33203125" style="90" bestFit="1" customWidth="1"/>
    <col min="15" max="16384" width="11.44140625" style="90"/>
  </cols>
  <sheetData>
    <row r="2" spans="3:14" s="153" customFormat="1" ht="15" customHeight="1" x14ac:dyDescent="0.3">
      <c r="C2" s="325" t="s">
        <v>98</v>
      </c>
      <c r="D2" s="325"/>
      <c r="E2" s="325"/>
      <c r="F2" s="325"/>
      <c r="G2" s="325"/>
      <c r="H2" s="325"/>
      <c r="I2" s="325"/>
      <c r="J2" s="325"/>
      <c r="K2" s="325"/>
      <c r="L2" s="91"/>
      <c r="M2" s="91"/>
      <c r="N2" s="91"/>
    </row>
    <row r="3" spans="3:14" s="153" customFormat="1" ht="15" customHeight="1" x14ac:dyDescent="0.3">
      <c r="C3" s="325" t="s">
        <v>99</v>
      </c>
      <c r="D3" s="325"/>
      <c r="E3" s="325"/>
      <c r="F3" s="325"/>
      <c r="G3" s="325"/>
      <c r="H3" s="325"/>
      <c r="I3" s="325"/>
      <c r="J3" s="325"/>
      <c r="K3" s="325"/>
      <c r="L3" s="91"/>
      <c r="M3" s="91"/>
      <c r="N3" s="91"/>
    </row>
    <row r="4" spans="3:14" s="153" customFormat="1" ht="15" customHeight="1" x14ac:dyDescent="0.3">
      <c r="C4" s="326" t="s">
        <v>100</v>
      </c>
      <c r="D4" s="326"/>
      <c r="E4" s="326"/>
      <c r="F4" s="326"/>
      <c r="G4" s="326"/>
      <c r="H4" s="326"/>
      <c r="I4" s="326"/>
      <c r="J4" s="326"/>
      <c r="K4" s="326"/>
      <c r="L4" s="92"/>
      <c r="M4" s="92"/>
      <c r="N4" s="92"/>
    </row>
    <row r="6" spans="3:14" ht="15" thickBot="1" x14ac:dyDescent="0.35">
      <c r="C6" s="308" t="s">
        <v>101</v>
      </c>
      <c r="D6" s="308"/>
      <c r="E6" s="308"/>
      <c r="F6" s="308"/>
      <c r="G6" s="308"/>
      <c r="H6" s="308"/>
      <c r="I6" s="308"/>
      <c r="J6" s="308"/>
      <c r="K6" s="308"/>
    </row>
    <row r="7" spans="3:14" ht="15" thickBot="1" x14ac:dyDescent="0.35">
      <c r="C7" s="309" t="s">
        <v>102</v>
      </c>
      <c r="D7" s="327"/>
      <c r="E7" s="327"/>
      <c r="F7" s="327"/>
      <c r="G7" s="327"/>
      <c r="H7" s="327"/>
      <c r="I7" s="327"/>
      <c r="J7" s="327"/>
      <c r="K7" s="327"/>
      <c r="M7" s="95" t="s">
        <v>3</v>
      </c>
      <c r="N7" s="8">
        <v>6869090841204</v>
      </c>
    </row>
    <row r="8" spans="3:14" ht="15.75" customHeight="1" thickBot="1" x14ac:dyDescent="0.35">
      <c r="C8" s="328" t="s">
        <v>4</v>
      </c>
      <c r="D8" s="154">
        <v>2022</v>
      </c>
      <c r="E8" s="331">
        <v>2023</v>
      </c>
      <c r="F8" s="332"/>
      <c r="G8" s="332"/>
      <c r="H8" s="332"/>
      <c r="I8" s="333" t="s">
        <v>5</v>
      </c>
      <c r="J8" s="334"/>
      <c r="K8" s="333" t="s">
        <v>55</v>
      </c>
    </row>
    <row r="9" spans="3:14" ht="15.75" customHeight="1" thickBot="1" x14ac:dyDescent="0.35">
      <c r="C9" s="329"/>
      <c r="D9" s="337" t="s">
        <v>56</v>
      </c>
      <c r="E9" s="338" t="s">
        <v>8</v>
      </c>
      <c r="F9" s="341" t="s">
        <v>9</v>
      </c>
      <c r="G9" s="342"/>
      <c r="H9" s="342"/>
      <c r="I9" s="333"/>
      <c r="J9" s="334"/>
      <c r="K9" s="333"/>
    </row>
    <row r="10" spans="3:14" ht="39" customHeight="1" thickBot="1" x14ac:dyDescent="0.35">
      <c r="C10" s="329"/>
      <c r="D10" s="334"/>
      <c r="E10" s="339"/>
      <c r="F10" s="337" t="s">
        <v>103</v>
      </c>
      <c r="G10" s="338" t="s">
        <v>104</v>
      </c>
      <c r="H10" s="338" t="s">
        <v>105</v>
      </c>
      <c r="I10" s="335"/>
      <c r="J10" s="336"/>
      <c r="K10" s="333"/>
    </row>
    <row r="11" spans="3:14" ht="15.75" customHeight="1" thickBot="1" x14ac:dyDescent="0.35">
      <c r="C11" s="329"/>
      <c r="D11" s="336"/>
      <c r="E11" s="340"/>
      <c r="F11" s="336"/>
      <c r="G11" s="340"/>
      <c r="H11" s="340"/>
      <c r="I11" s="155" t="s">
        <v>12</v>
      </c>
      <c r="J11" s="155" t="s">
        <v>13</v>
      </c>
      <c r="K11" s="335"/>
    </row>
    <row r="12" spans="3:14" ht="16.2" thickBot="1" x14ac:dyDescent="0.35">
      <c r="C12" s="330"/>
      <c r="D12" s="156">
        <v>1</v>
      </c>
      <c r="E12" s="157">
        <v>2</v>
      </c>
      <c r="F12" s="157">
        <v>3</v>
      </c>
      <c r="G12" s="157">
        <v>4</v>
      </c>
      <c r="H12" s="157">
        <v>5</v>
      </c>
      <c r="I12" s="157" t="s">
        <v>106</v>
      </c>
      <c r="J12" s="157" t="s">
        <v>107</v>
      </c>
      <c r="K12" s="158" t="s">
        <v>108</v>
      </c>
    </row>
    <row r="13" spans="3:14" ht="15.6" x14ac:dyDescent="0.3">
      <c r="C13" s="159" t="s">
        <v>109</v>
      </c>
      <c r="D13" s="160">
        <f>D15+D14</f>
        <v>651559954.00000024</v>
      </c>
      <c r="E13" s="160">
        <f>E15+E14</f>
        <v>7818719836</v>
      </c>
      <c r="F13" s="160">
        <f>F15+F14</f>
        <v>651559962.75999951</v>
      </c>
      <c r="G13" s="160">
        <f>G15+G14</f>
        <v>651559962.75999951</v>
      </c>
      <c r="H13" s="160">
        <f>H15+H14</f>
        <v>651559962.75999951</v>
      </c>
      <c r="I13" s="160">
        <f t="shared" ref="I13:I50" si="0">G13-D13</f>
        <v>8.7599992752075195</v>
      </c>
      <c r="J13" s="161">
        <f>IFERROR(I13/D13,"0.0%")</f>
        <v>1.3444655739550741E-8</v>
      </c>
      <c r="K13" s="161">
        <f t="shared" ref="K13:K52" si="1">G13/$N$7</f>
        <v>9.4853886463640863E-5</v>
      </c>
      <c r="L13" s="147"/>
    </row>
    <row r="14" spans="3:14" ht="15.6" x14ac:dyDescent="0.3">
      <c r="C14" s="162" t="s">
        <v>110</v>
      </c>
      <c r="D14" s="163">
        <v>219648243</v>
      </c>
      <c r="E14" s="163">
        <v>2635779124</v>
      </c>
      <c r="F14" s="163">
        <v>219648248.99999964</v>
      </c>
      <c r="G14" s="163">
        <v>219648248.99999964</v>
      </c>
      <c r="H14" s="163">
        <v>219648248.99999964</v>
      </c>
      <c r="I14" s="163">
        <f>G14-D14</f>
        <v>5.9999996423721313</v>
      </c>
      <c r="J14" s="164">
        <f t="shared" ref="J14:J52" si="2">IFERROR(I14/D14,"0.0%")</f>
        <v>2.7316401717686999E-8</v>
      </c>
      <c r="K14" s="164">
        <f t="shared" si="1"/>
        <v>3.1976320313373543E-5</v>
      </c>
      <c r="L14" s="147"/>
    </row>
    <row r="15" spans="3:14" ht="15.6" x14ac:dyDescent="0.3">
      <c r="C15" s="165" t="s">
        <v>111</v>
      </c>
      <c r="D15" s="166">
        <v>431911711.00000018</v>
      </c>
      <c r="E15" s="166">
        <v>5182940712</v>
      </c>
      <c r="F15" s="166">
        <v>431911713.75999993</v>
      </c>
      <c r="G15" s="166">
        <v>431911713.75999993</v>
      </c>
      <c r="H15" s="166">
        <v>431911713.75999993</v>
      </c>
      <c r="I15" s="166">
        <f t="shared" si="0"/>
        <v>2.7599997520446777</v>
      </c>
      <c r="J15" s="167">
        <f t="shared" si="2"/>
        <v>6.3901942960853789E-9</v>
      </c>
      <c r="K15" s="168">
        <f t="shared" si="1"/>
        <v>6.287756615026732E-5</v>
      </c>
      <c r="L15" s="147"/>
    </row>
    <row r="16" spans="3:14" ht="15.6" x14ac:dyDescent="0.3">
      <c r="C16" s="159" t="s">
        <v>112</v>
      </c>
      <c r="D16" s="160">
        <f>SUM(D17:D39)</f>
        <v>54425446565.679977</v>
      </c>
      <c r="E16" s="160">
        <f>SUM(E17:E39)</f>
        <v>849005654721</v>
      </c>
      <c r="F16" s="160">
        <f>SUM(F17:F39)</f>
        <v>50640802091.580009</v>
      </c>
      <c r="G16" s="160">
        <f>SUM(G17:G39)</f>
        <v>68762428867.990005</v>
      </c>
      <c r="H16" s="160">
        <f>SUM(H17:H39)</f>
        <v>63334181704.200005</v>
      </c>
      <c r="I16" s="160">
        <f t="shared" si="0"/>
        <v>14336982302.310028</v>
      </c>
      <c r="J16" s="161">
        <f t="shared" si="2"/>
        <v>0.26342424742456322</v>
      </c>
      <c r="K16" s="161">
        <f t="shared" si="1"/>
        <v>1.0010411924605946E-2</v>
      </c>
      <c r="L16" s="147"/>
    </row>
    <row r="17" spans="3:14" ht="15.6" x14ac:dyDescent="0.3">
      <c r="C17" s="169" t="s">
        <v>113</v>
      </c>
      <c r="D17" s="163">
        <v>7705909769.9499893</v>
      </c>
      <c r="E17" s="163">
        <v>119333454295</v>
      </c>
      <c r="F17" s="163">
        <v>15882678374.450005</v>
      </c>
      <c r="G17" s="163">
        <v>14744334024.119993</v>
      </c>
      <c r="H17" s="163">
        <v>9376575395.1299992</v>
      </c>
      <c r="I17" s="163">
        <f t="shared" si="0"/>
        <v>7038424254.1700039</v>
      </c>
      <c r="J17" s="164">
        <f t="shared" si="2"/>
        <v>0.91338005041495351</v>
      </c>
      <c r="K17" s="164">
        <f t="shared" si="1"/>
        <v>2.1464753291187567E-3</v>
      </c>
      <c r="L17" s="147"/>
    </row>
    <row r="18" spans="3:14" ht="15.6" x14ac:dyDescent="0.3">
      <c r="C18" s="170" t="s">
        <v>114</v>
      </c>
      <c r="D18" s="171">
        <v>3800330206.019999</v>
      </c>
      <c r="E18" s="171">
        <v>59523635938</v>
      </c>
      <c r="F18" s="171">
        <v>3799474850.1499991</v>
      </c>
      <c r="G18" s="171">
        <v>4248116013.2899981</v>
      </c>
      <c r="H18" s="171">
        <v>4361278113.7300005</v>
      </c>
      <c r="I18" s="171">
        <f t="shared" si="0"/>
        <v>447785807.26999903</v>
      </c>
      <c r="J18" s="172">
        <f t="shared" si="2"/>
        <v>0.11782813150306617</v>
      </c>
      <c r="K18" s="172">
        <f t="shared" si="1"/>
        <v>6.1843934102717398E-4</v>
      </c>
      <c r="L18" s="147"/>
    </row>
    <row r="19" spans="3:14" ht="15.6" x14ac:dyDescent="0.3">
      <c r="C19" s="169" t="s">
        <v>115</v>
      </c>
      <c r="D19" s="171">
        <v>3244702989.9199982</v>
      </c>
      <c r="E19" s="171">
        <v>49910944090</v>
      </c>
      <c r="F19" s="171">
        <v>1030256925.8600013</v>
      </c>
      <c r="G19" s="171">
        <v>3999279556.0700035</v>
      </c>
      <c r="H19" s="171">
        <v>3859725543.1200042</v>
      </c>
      <c r="I19" s="171">
        <f t="shared" si="0"/>
        <v>754576566.15000534</v>
      </c>
      <c r="J19" s="172">
        <f t="shared" si="2"/>
        <v>0.23255643690475666</v>
      </c>
      <c r="K19" s="172">
        <f t="shared" si="1"/>
        <v>5.8221381089917543E-4</v>
      </c>
      <c r="L19" s="147"/>
    </row>
    <row r="20" spans="3:14" ht="15.6" x14ac:dyDescent="0.3">
      <c r="C20" s="165" t="s">
        <v>116</v>
      </c>
      <c r="D20" s="171">
        <v>773164671.08000016</v>
      </c>
      <c r="E20" s="171">
        <v>11586597708</v>
      </c>
      <c r="F20" s="171">
        <v>862700376.3599999</v>
      </c>
      <c r="G20" s="171">
        <v>1261442706.25</v>
      </c>
      <c r="H20" s="171">
        <v>1154184031.5600011</v>
      </c>
      <c r="I20" s="171">
        <f t="shared" si="0"/>
        <v>488278035.16999984</v>
      </c>
      <c r="J20" s="172">
        <f t="shared" si="2"/>
        <v>0.63153174664324152</v>
      </c>
      <c r="K20" s="172">
        <f t="shared" si="1"/>
        <v>1.8364041696512153E-4</v>
      </c>
      <c r="L20" s="147"/>
      <c r="M20" s="147"/>
      <c r="N20" s="173"/>
    </row>
    <row r="21" spans="3:14" ht="15.6" x14ac:dyDescent="0.3">
      <c r="C21" s="170" t="s">
        <v>117</v>
      </c>
      <c r="D21" s="171">
        <v>1451717697.7099977</v>
      </c>
      <c r="E21" s="171">
        <v>21701812584</v>
      </c>
      <c r="F21" s="171">
        <v>1253175184.079999</v>
      </c>
      <c r="G21" s="171">
        <v>1493532380.6799984</v>
      </c>
      <c r="H21" s="171">
        <v>1509611866.6899981</v>
      </c>
      <c r="I21" s="171">
        <f t="shared" si="0"/>
        <v>41814682.970000744</v>
      </c>
      <c r="J21" s="172">
        <f t="shared" si="2"/>
        <v>2.8803591108630167E-2</v>
      </c>
      <c r="K21" s="172">
        <f t="shared" si="1"/>
        <v>2.1742795592701977E-4</v>
      </c>
      <c r="L21" s="147"/>
      <c r="N21" s="173"/>
    </row>
    <row r="22" spans="3:14" ht="15.6" x14ac:dyDescent="0.3">
      <c r="C22" s="169" t="s">
        <v>118</v>
      </c>
      <c r="D22" s="171">
        <v>14809986120.810013</v>
      </c>
      <c r="E22" s="171">
        <v>275378926642</v>
      </c>
      <c r="F22" s="171">
        <v>4167698350.3000007</v>
      </c>
      <c r="G22" s="171">
        <v>18989023011.019993</v>
      </c>
      <c r="H22" s="171">
        <v>18597343723.089996</v>
      </c>
      <c r="I22" s="171">
        <f t="shared" si="0"/>
        <v>4179036890.20998</v>
      </c>
      <c r="J22" s="172">
        <f t="shared" si="2"/>
        <v>0.28217696195797737</v>
      </c>
      <c r="K22" s="172">
        <f t="shared" si="1"/>
        <v>2.7644157647639489E-3</v>
      </c>
      <c r="L22" s="147"/>
      <c r="N22" s="173"/>
    </row>
    <row r="23" spans="3:14" ht="15.6" x14ac:dyDescent="0.3">
      <c r="C23" s="174" t="s">
        <v>119</v>
      </c>
      <c r="D23" s="171">
        <v>10342942240.869991</v>
      </c>
      <c r="E23" s="171">
        <v>137788992563</v>
      </c>
      <c r="F23" s="171">
        <v>10810834387.130001</v>
      </c>
      <c r="G23" s="171">
        <v>10487835569.189999</v>
      </c>
      <c r="H23" s="171">
        <v>10671487556.429998</v>
      </c>
      <c r="I23" s="171">
        <f t="shared" si="0"/>
        <v>144893328.32000732</v>
      </c>
      <c r="J23" s="172">
        <f t="shared" si="2"/>
        <v>1.4008908195142323E-2</v>
      </c>
      <c r="K23" s="172">
        <f t="shared" si="1"/>
        <v>1.5268156749768231E-3</v>
      </c>
      <c r="L23" s="147"/>
      <c r="N23" s="173"/>
    </row>
    <row r="24" spans="3:14" ht="15.6" x14ac:dyDescent="0.3">
      <c r="C24" s="170" t="s">
        <v>120</v>
      </c>
      <c r="D24" s="171">
        <v>220876637.97000003</v>
      </c>
      <c r="E24" s="171">
        <v>3136389584</v>
      </c>
      <c r="F24" s="171">
        <v>427392940.19999981</v>
      </c>
      <c r="G24" s="171">
        <v>488947868.17999989</v>
      </c>
      <c r="H24" s="171">
        <v>390779877.86999983</v>
      </c>
      <c r="I24" s="171">
        <f t="shared" si="0"/>
        <v>268071230.20999986</v>
      </c>
      <c r="J24" s="172">
        <f t="shared" si="2"/>
        <v>1.2136694612601353</v>
      </c>
      <c r="K24" s="172">
        <f t="shared" si="1"/>
        <v>7.1180870872614358E-5</v>
      </c>
      <c r="L24" s="147"/>
      <c r="N24" s="173"/>
    </row>
    <row r="25" spans="3:14" ht="15.6" x14ac:dyDescent="0.3">
      <c r="C25" s="174" t="s">
        <v>121</v>
      </c>
      <c r="D25" s="175">
        <v>188207386.53999999</v>
      </c>
      <c r="E25" s="175">
        <v>2512106847</v>
      </c>
      <c r="F25" s="175">
        <v>162566656.84000006</v>
      </c>
      <c r="G25" s="175">
        <v>155571638.04000005</v>
      </c>
      <c r="H25" s="175">
        <v>212054090.02000004</v>
      </c>
      <c r="I25" s="175">
        <f t="shared" si="0"/>
        <v>-32635748.49999994</v>
      </c>
      <c r="J25" s="176">
        <f t="shared" si="2"/>
        <v>-0.17340312248086936</v>
      </c>
      <c r="K25" s="176">
        <f t="shared" si="1"/>
        <v>2.264806822859425E-5</v>
      </c>
      <c r="L25" s="147"/>
      <c r="N25" s="173"/>
    </row>
    <row r="26" spans="3:14" ht="15.6" x14ac:dyDescent="0.3">
      <c r="C26" s="177" t="s">
        <v>122</v>
      </c>
      <c r="D26" s="171">
        <v>1334035516.3399999</v>
      </c>
      <c r="E26" s="171">
        <v>15106778711</v>
      </c>
      <c r="F26" s="171">
        <v>1747711352.3599999</v>
      </c>
      <c r="G26" s="171">
        <v>1405984817.7100003</v>
      </c>
      <c r="H26" s="171">
        <v>1581734790.1399999</v>
      </c>
      <c r="I26" s="171">
        <f t="shared" si="0"/>
        <v>71949301.370000362</v>
      </c>
      <c r="J26" s="172">
        <f t="shared" si="2"/>
        <v>5.3933572598874463E-2</v>
      </c>
      <c r="K26" s="172">
        <f t="shared" si="1"/>
        <v>2.0468281031839756E-4</v>
      </c>
      <c r="L26" s="147"/>
      <c r="M26" s="9"/>
      <c r="N26" s="173"/>
    </row>
    <row r="27" spans="3:14" ht="15.6" x14ac:dyDescent="0.3">
      <c r="C27" s="174" t="s">
        <v>123</v>
      </c>
      <c r="D27" s="171">
        <v>2694916814.0600004</v>
      </c>
      <c r="E27" s="171">
        <v>49629942224</v>
      </c>
      <c r="F27" s="171">
        <v>4908726668.4399986</v>
      </c>
      <c r="G27" s="171">
        <v>5022512466.510004</v>
      </c>
      <c r="H27" s="171">
        <v>4794077089.1199999</v>
      </c>
      <c r="I27" s="171">
        <f t="shared" si="0"/>
        <v>2327595652.4500036</v>
      </c>
      <c r="J27" s="172">
        <f t="shared" si="2"/>
        <v>0.86369851577844714</v>
      </c>
      <c r="K27" s="172">
        <f t="shared" si="1"/>
        <v>7.3117572363181444E-4</v>
      </c>
      <c r="L27" s="147"/>
      <c r="M27" s="178"/>
      <c r="N27" s="173"/>
    </row>
    <row r="28" spans="3:14" ht="15.6" x14ac:dyDescent="0.3">
      <c r="C28" s="177" t="s">
        <v>124</v>
      </c>
      <c r="D28" s="171">
        <v>889630503.12999952</v>
      </c>
      <c r="E28" s="171">
        <v>27416574286</v>
      </c>
      <c r="F28" s="171">
        <v>760739440.86000037</v>
      </c>
      <c r="G28" s="171">
        <v>886006031.41000009</v>
      </c>
      <c r="H28" s="171">
        <v>1032223039.7499998</v>
      </c>
      <c r="I28" s="171">
        <f t="shared" si="0"/>
        <v>-3624471.7199994326</v>
      </c>
      <c r="J28" s="172">
        <f t="shared" si="2"/>
        <v>-4.074131571756367E-3</v>
      </c>
      <c r="K28" s="172">
        <f t="shared" si="1"/>
        <v>1.2898446852607103E-4</v>
      </c>
      <c r="L28" s="147"/>
      <c r="N28" s="173"/>
    </row>
    <row r="29" spans="3:14" ht="15.6" x14ac:dyDescent="0.3">
      <c r="C29" s="179" t="s">
        <v>125</v>
      </c>
      <c r="D29" s="171">
        <v>221166434.13000003</v>
      </c>
      <c r="E29" s="171">
        <v>10706014966</v>
      </c>
      <c r="F29" s="171">
        <v>394076951.8900001</v>
      </c>
      <c r="G29" s="171">
        <v>257897029.87999994</v>
      </c>
      <c r="H29" s="171">
        <v>274349495.28000003</v>
      </c>
      <c r="I29" s="171">
        <f t="shared" si="0"/>
        <v>36730595.749999911</v>
      </c>
      <c r="J29" s="172">
        <f t="shared" si="2"/>
        <v>0.16607671907577953</v>
      </c>
      <c r="K29" s="172">
        <f t="shared" si="1"/>
        <v>3.7544565335053319E-5</v>
      </c>
      <c r="L29" s="147"/>
      <c r="N29" s="173"/>
    </row>
    <row r="30" spans="3:14" ht="15.6" x14ac:dyDescent="0.3">
      <c r="C30" s="179" t="s">
        <v>126</v>
      </c>
      <c r="D30" s="171">
        <v>653533061.24999976</v>
      </c>
      <c r="E30" s="171">
        <v>9019720675</v>
      </c>
      <c r="F30" s="171">
        <v>669760647.01000011</v>
      </c>
      <c r="G30" s="171">
        <v>669760647.01000011</v>
      </c>
      <c r="H30" s="171">
        <v>676863265.8900001</v>
      </c>
      <c r="I30" s="171">
        <f t="shared" si="0"/>
        <v>16227585.760000348</v>
      </c>
      <c r="J30" s="172">
        <f t="shared" si="2"/>
        <v>2.4830550621206777E-2</v>
      </c>
      <c r="K30" s="172">
        <f t="shared" si="1"/>
        <v>9.7503536129186759E-5</v>
      </c>
      <c r="L30" s="147"/>
      <c r="N30" s="173"/>
    </row>
    <row r="31" spans="3:14" ht="15.6" x14ac:dyDescent="0.3">
      <c r="C31" s="179" t="s">
        <v>127</v>
      </c>
      <c r="D31" s="171">
        <v>81487180.389999986</v>
      </c>
      <c r="E31" s="171">
        <v>1227625693</v>
      </c>
      <c r="F31" s="171">
        <v>145143269.04999998</v>
      </c>
      <c r="G31" s="171">
        <v>84732295.040000021</v>
      </c>
      <c r="H31" s="171">
        <v>61766195.300000004</v>
      </c>
      <c r="I31" s="171">
        <f t="shared" si="0"/>
        <v>3245114.6500000358</v>
      </c>
      <c r="J31" s="172">
        <f t="shared" si="2"/>
        <v>3.9823621758279325E-2</v>
      </c>
      <c r="K31" s="172">
        <f t="shared" si="1"/>
        <v>1.2335299823338531E-5</v>
      </c>
      <c r="L31" s="147"/>
      <c r="N31" s="173"/>
    </row>
    <row r="32" spans="3:14" ht="15.6" x14ac:dyDescent="0.3">
      <c r="C32" s="179" t="s">
        <v>128</v>
      </c>
      <c r="D32" s="171">
        <v>198328615.47</v>
      </c>
      <c r="E32" s="171">
        <v>3260981778</v>
      </c>
      <c r="F32" s="171">
        <v>338406144.14999998</v>
      </c>
      <c r="G32" s="171">
        <v>299958118.33999991</v>
      </c>
      <c r="H32" s="171">
        <v>243353945.61999997</v>
      </c>
      <c r="I32" s="171">
        <f t="shared" si="0"/>
        <v>101629502.86999992</v>
      </c>
      <c r="J32" s="172">
        <f t="shared" si="2"/>
        <v>0.51242985097817517</v>
      </c>
      <c r="K32" s="172">
        <f t="shared" si="1"/>
        <v>4.3667804848454133E-5</v>
      </c>
      <c r="L32" s="147"/>
      <c r="N32" s="173"/>
    </row>
    <row r="33" spans="3:14" ht="15.6" x14ac:dyDescent="0.3">
      <c r="C33" s="179" t="s">
        <v>129</v>
      </c>
      <c r="D33" s="175">
        <v>40230639.429999992</v>
      </c>
      <c r="E33" s="175">
        <v>685975147</v>
      </c>
      <c r="F33" s="175">
        <v>34148501.099999994</v>
      </c>
      <c r="G33" s="175">
        <v>53344369.629999988</v>
      </c>
      <c r="H33" s="175">
        <v>45214723.179999992</v>
      </c>
      <c r="I33" s="175">
        <f t="shared" si="0"/>
        <v>13113730.199999996</v>
      </c>
      <c r="J33" s="176">
        <f t="shared" si="2"/>
        <v>0.32596375264721955</v>
      </c>
      <c r="K33" s="176">
        <f t="shared" si="1"/>
        <v>7.7658558990100499E-6</v>
      </c>
      <c r="L33" s="147"/>
      <c r="N33" s="173"/>
    </row>
    <row r="34" spans="3:14" ht="15.6" x14ac:dyDescent="0.3">
      <c r="C34" s="179" t="s">
        <v>130</v>
      </c>
      <c r="D34" s="171">
        <v>1033653956.6700002</v>
      </c>
      <c r="E34" s="171">
        <v>13374225583</v>
      </c>
      <c r="F34" s="171">
        <v>230685410.26999995</v>
      </c>
      <c r="G34" s="171">
        <v>1059973720.3300002</v>
      </c>
      <c r="H34" s="171">
        <v>967637507.01999974</v>
      </c>
      <c r="I34" s="171">
        <f t="shared" si="0"/>
        <v>26319763.659999967</v>
      </c>
      <c r="J34" s="172">
        <f t="shared" si="2"/>
        <v>2.546283839979795E-2</v>
      </c>
      <c r="K34" s="172">
        <f t="shared" si="1"/>
        <v>1.5431062783036512E-4</v>
      </c>
      <c r="L34" s="147"/>
      <c r="N34" s="173"/>
    </row>
    <row r="35" spans="3:14" ht="15.6" x14ac:dyDescent="0.3">
      <c r="C35" s="174" t="s">
        <v>131</v>
      </c>
      <c r="D35" s="171">
        <v>1230290473.5400009</v>
      </c>
      <c r="E35" s="171">
        <v>15653944895</v>
      </c>
      <c r="F35" s="171">
        <v>1515124366.9299994</v>
      </c>
      <c r="G35" s="171">
        <v>1491548734.4699998</v>
      </c>
      <c r="H35" s="171">
        <v>1472866263.3299999</v>
      </c>
      <c r="I35" s="171">
        <f t="shared" si="0"/>
        <v>261258260.92999887</v>
      </c>
      <c r="J35" s="172">
        <f t="shared" si="2"/>
        <v>0.21235494100694952</v>
      </c>
      <c r="K35" s="172">
        <f t="shared" si="1"/>
        <v>2.1713917735997857E-4</v>
      </c>
      <c r="L35" s="147"/>
      <c r="N35" s="173"/>
    </row>
    <row r="36" spans="3:14" ht="15.6" x14ac:dyDescent="0.3">
      <c r="C36" s="174" t="s">
        <v>132</v>
      </c>
      <c r="D36" s="171">
        <v>169357128.09999999</v>
      </c>
      <c r="E36" s="171">
        <v>3459610022</v>
      </c>
      <c r="F36" s="171">
        <v>302267075.91000009</v>
      </c>
      <c r="G36" s="171">
        <v>242329172.42999998</v>
      </c>
      <c r="H36" s="171">
        <v>209825938.10999995</v>
      </c>
      <c r="I36" s="171">
        <f t="shared" si="0"/>
        <v>72972044.329999983</v>
      </c>
      <c r="J36" s="172">
        <f t="shared" si="2"/>
        <v>0.43087672274952793</v>
      </c>
      <c r="K36" s="172">
        <f t="shared" si="1"/>
        <v>3.5278201734703659E-5</v>
      </c>
      <c r="L36" s="147"/>
      <c r="N36" s="173"/>
    </row>
    <row r="37" spans="3:14" ht="15.6" x14ac:dyDescent="0.3">
      <c r="C37" s="180" t="s">
        <v>133</v>
      </c>
      <c r="D37" s="171">
        <v>138375064.28</v>
      </c>
      <c r="E37" s="171">
        <v>2080734726</v>
      </c>
      <c r="F37" s="171">
        <v>109511374.90000001</v>
      </c>
      <c r="G37" s="171">
        <v>136784035.08000001</v>
      </c>
      <c r="H37" s="171">
        <v>139335090.13999999</v>
      </c>
      <c r="I37" s="171">
        <f t="shared" si="0"/>
        <v>-1591029.1999999881</v>
      </c>
      <c r="J37" s="172">
        <f t="shared" si="2"/>
        <v>-1.1497947323663481E-2</v>
      </c>
      <c r="K37" s="172">
        <f t="shared" si="1"/>
        <v>1.9912975129038299E-5</v>
      </c>
      <c r="L37" s="147"/>
      <c r="N37" s="173"/>
    </row>
    <row r="38" spans="3:14" ht="15.6" x14ac:dyDescent="0.3">
      <c r="C38" s="174" t="s">
        <v>134</v>
      </c>
      <c r="D38" s="171">
        <v>122749756.01000002</v>
      </c>
      <c r="E38" s="171">
        <v>3109655973</v>
      </c>
      <c r="F38" s="171">
        <v>118523309.29000002</v>
      </c>
      <c r="G38" s="171">
        <v>216301838.16</v>
      </c>
      <c r="H38" s="171">
        <v>139905713.17000002</v>
      </c>
      <c r="I38" s="171">
        <f t="shared" si="0"/>
        <v>93552082.149999976</v>
      </c>
      <c r="J38" s="172">
        <f t="shared" si="2"/>
        <v>0.76213660369621095</v>
      </c>
      <c r="K38" s="172">
        <f t="shared" si="1"/>
        <v>3.1489150916817261E-5</v>
      </c>
      <c r="L38" s="147"/>
      <c r="N38" s="173"/>
    </row>
    <row r="39" spans="3:14" ht="15.75" customHeight="1" x14ac:dyDescent="0.3">
      <c r="C39" s="174" t="s">
        <v>135</v>
      </c>
      <c r="D39" s="171">
        <v>3079853702.0100007</v>
      </c>
      <c r="E39" s="171">
        <v>13401009791</v>
      </c>
      <c r="F39" s="171">
        <v>969199534.04999983</v>
      </c>
      <c r="G39" s="171">
        <v>1067212825.15</v>
      </c>
      <c r="H39" s="171">
        <v>1561988450.5100005</v>
      </c>
      <c r="I39" s="171">
        <f t="shared" si="0"/>
        <v>-2012640876.8600006</v>
      </c>
      <c r="J39" s="172">
        <f t="shared" si="2"/>
        <v>-0.65348587030172689</v>
      </c>
      <c r="K39" s="172">
        <f t="shared" si="1"/>
        <v>1.5536449434448607E-4</v>
      </c>
      <c r="L39" s="147"/>
      <c r="N39" s="173"/>
    </row>
    <row r="40" spans="3:14" ht="15.6" x14ac:dyDescent="0.3">
      <c r="C40" s="159" t="s">
        <v>136</v>
      </c>
      <c r="D40" s="160">
        <f>D41</f>
        <v>757271927.96000016</v>
      </c>
      <c r="E40" s="160">
        <f>E41</f>
        <v>8623286819</v>
      </c>
      <c r="F40" s="160">
        <f>F41</f>
        <v>718382821.81000006</v>
      </c>
      <c r="G40" s="160">
        <f>G41</f>
        <v>718382821.81000006</v>
      </c>
      <c r="H40" s="160">
        <f>H41</f>
        <v>718382821.81000006</v>
      </c>
      <c r="I40" s="160">
        <f t="shared" si="0"/>
        <v>-38889106.150000095</v>
      </c>
      <c r="J40" s="161">
        <f t="shared" si="2"/>
        <v>-5.1354215987858796E-2</v>
      </c>
      <c r="K40" s="161">
        <f t="shared" si="1"/>
        <v>1.0458193644795116E-4</v>
      </c>
      <c r="L40" s="147"/>
      <c r="N40" s="173"/>
    </row>
    <row r="41" spans="3:14" ht="15.6" x14ac:dyDescent="0.3">
      <c r="C41" s="177" t="s">
        <v>137</v>
      </c>
      <c r="D41" s="166">
        <v>757271927.96000016</v>
      </c>
      <c r="E41" s="166">
        <v>8623286819</v>
      </c>
      <c r="F41" s="166">
        <v>718382821.81000006</v>
      </c>
      <c r="G41" s="166">
        <v>718382821.81000006</v>
      </c>
      <c r="H41" s="166">
        <v>718382821.81000006</v>
      </c>
      <c r="I41" s="166">
        <f t="shared" si="0"/>
        <v>-38889106.150000095</v>
      </c>
      <c r="J41" s="167">
        <f t="shared" si="2"/>
        <v>-5.1354215987858796E-2</v>
      </c>
      <c r="K41" s="168">
        <f t="shared" si="1"/>
        <v>1.0458193644795116E-4</v>
      </c>
      <c r="L41" s="147"/>
      <c r="N41" s="173"/>
    </row>
    <row r="42" spans="3:14" ht="15.6" x14ac:dyDescent="0.3">
      <c r="C42" s="159" t="s">
        <v>138</v>
      </c>
      <c r="D42" s="160">
        <f>SUM(D43:D48)</f>
        <v>816461621.5</v>
      </c>
      <c r="E42" s="160">
        <f>SUM(E43:E48)</f>
        <v>13027191299</v>
      </c>
      <c r="F42" s="160">
        <f>SUM(F43:F48)</f>
        <v>1089811804.2</v>
      </c>
      <c r="G42" s="160">
        <f>SUM(G43:G48)</f>
        <v>1087699051.23</v>
      </c>
      <c r="H42" s="160">
        <f>SUM(H43:H48)</f>
        <v>1081353470.9300001</v>
      </c>
      <c r="I42" s="160">
        <f t="shared" si="0"/>
        <v>271237429.73000002</v>
      </c>
      <c r="J42" s="161">
        <f t="shared" si="2"/>
        <v>0.33221087505825897</v>
      </c>
      <c r="K42" s="161">
        <f t="shared" si="1"/>
        <v>1.5834687244278028E-4</v>
      </c>
      <c r="L42" s="147"/>
      <c r="N42" s="173"/>
    </row>
    <row r="43" spans="3:14" ht="15.6" x14ac:dyDescent="0.3">
      <c r="C43" s="181" t="s">
        <v>139</v>
      </c>
      <c r="D43" s="163">
        <v>459274316</v>
      </c>
      <c r="E43" s="163">
        <v>8011291957</v>
      </c>
      <c r="F43" s="163">
        <v>667607653</v>
      </c>
      <c r="G43" s="163">
        <v>667607653</v>
      </c>
      <c r="H43" s="163">
        <v>667607653</v>
      </c>
      <c r="I43" s="163">
        <f t="shared" si="0"/>
        <v>208333337</v>
      </c>
      <c r="J43" s="164">
        <f t="shared" si="2"/>
        <v>0.45361416857458237</v>
      </c>
      <c r="K43" s="164">
        <f t="shared" si="1"/>
        <v>9.7190103964760367E-5</v>
      </c>
      <c r="L43" s="147"/>
      <c r="N43" s="173"/>
    </row>
    <row r="44" spans="3:14" ht="15.6" x14ac:dyDescent="0.3">
      <c r="C44" s="182" t="s">
        <v>140</v>
      </c>
      <c r="D44" s="175">
        <v>124286452.29000004</v>
      </c>
      <c r="E44" s="175">
        <v>1524248087</v>
      </c>
      <c r="F44" s="175">
        <v>127020660.99000001</v>
      </c>
      <c r="G44" s="175">
        <v>127020660.99000001</v>
      </c>
      <c r="H44" s="175">
        <v>127020660.99000001</v>
      </c>
      <c r="I44" s="175">
        <f t="shared" si="0"/>
        <v>2734208.6999999732</v>
      </c>
      <c r="J44" s="176">
        <f t="shared" si="2"/>
        <v>2.1999249714041158E-2</v>
      </c>
      <c r="K44" s="176">
        <f t="shared" si="1"/>
        <v>1.8491626319464438E-5</v>
      </c>
      <c r="L44" s="147"/>
      <c r="N44" s="173"/>
    </row>
    <row r="45" spans="3:14" ht="15.6" x14ac:dyDescent="0.3">
      <c r="C45" s="174" t="s">
        <v>141</v>
      </c>
      <c r="D45" s="171">
        <v>131280974.62999997</v>
      </c>
      <c r="E45" s="171">
        <v>1625371875</v>
      </c>
      <c r="F45" s="171">
        <v>135447647.00000003</v>
      </c>
      <c r="G45" s="171">
        <v>135447647.00000003</v>
      </c>
      <c r="H45" s="171">
        <v>135447647.00000003</v>
      </c>
      <c r="I45" s="171">
        <f t="shared" si="0"/>
        <v>4166672.3700000644</v>
      </c>
      <c r="J45" s="172">
        <f t="shared" si="2"/>
        <v>3.1738584983416994E-2</v>
      </c>
      <c r="K45" s="172">
        <f t="shared" si="1"/>
        <v>1.9718424189053095E-5</v>
      </c>
      <c r="L45" s="147"/>
      <c r="N45" s="173"/>
    </row>
    <row r="46" spans="3:14" ht="15.6" x14ac:dyDescent="0.3">
      <c r="C46" s="180" t="s">
        <v>142</v>
      </c>
      <c r="D46" s="175">
        <v>26463085.780000001</v>
      </c>
      <c r="E46" s="175">
        <v>267728228</v>
      </c>
      <c r="F46" s="175">
        <v>21009857.860000003</v>
      </c>
      <c r="G46" s="175">
        <v>21009857.860000003</v>
      </c>
      <c r="H46" s="175">
        <v>20250341.150000002</v>
      </c>
      <c r="I46" s="175">
        <f t="shared" si="0"/>
        <v>-5453227.9199999981</v>
      </c>
      <c r="J46" s="176">
        <f t="shared" si="2"/>
        <v>-0.20606923793148049</v>
      </c>
      <c r="K46" s="176">
        <f t="shared" si="1"/>
        <v>3.0586082417156445E-6</v>
      </c>
      <c r="L46" s="147"/>
      <c r="N46" s="173"/>
    </row>
    <row r="47" spans="3:14" ht="15.6" x14ac:dyDescent="0.3">
      <c r="C47" s="180" t="s">
        <v>143</v>
      </c>
      <c r="D47" s="175">
        <v>75156792.800000012</v>
      </c>
      <c r="E47" s="175">
        <v>951881669</v>
      </c>
      <c r="F47" s="175">
        <v>79323463.000000015</v>
      </c>
      <c r="G47" s="175">
        <v>79323463.000000015</v>
      </c>
      <c r="H47" s="175">
        <v>79323463.000000015</v>
      </c>
      <c r="I47" s="175">
        <f t="shared" si="0"/>
        <v>4166670.200000003</v>
      </c>
      <c r="J47" s="176">
        <f t="shared" si="2"/>
        <v>5.5439702051788491E-2</v>
      </c>
      <c r="K47" s="176">
        <f t="shared" si="1"/>
        <v>1.1547883822438482E-5</v>
      </c>
      <c r="L47" s="147"/>
      <c r="N47" s="173"/>
    </row>
    <row r="48" spans="3:14" ht="16.5" customHeight="1" x14ac:dyDescent="0.3">
      <c r="C48" s="180" t="s">
        <v>144</v>
      </c>
      <c r="D48" s="175">
        <v>0</v>
      </c>
      <c r="E48" s="175">
        <v>646669483</v>
      </c>
      <c r="F48" s="175">
        <v>59402522.350000001</v>
      </c>
      <c r="G48" s="175">
        <v>57289769.380000003</v>
      </c>
      <c r="H48" s="175">
        <v>51703705.790000014</v>
      </c>
      <c r="I48" s="175">
        <f t="shared" si="0"/>
        <v>57289769.380000003</v>
      </c>
      <c r="J48" s="176" t="str">
        <f t="shared" si="2"/>
        <v>0.0%</v>
      </c>
      <c r="K48" s="176">
        <f t="shared" si="1"/>
        <v>8.3402259053482504E-6</v>
      </c>
      <c r="L48" s="147"/>
      <c r="N48" s="173"/>
    </row>
    <row r="49" spans="3:14" ht="15.75" customHeight="1" x14ac:dyDescent="0.3">
      <c r="C49" s="159" t="s">
        <v>145</v>
      </c>
      <c r="D49" s="160">
        <f>SUM(D50:D51)</f>
        <v>21215934063.93</v>
      </c>
      <c r="E49" s="160">
        <f>SUM(E50:E51)</f>
        <v>369103243150</v>
      </c>
      <c r="F49" s="160">
        <f>SUM(F50:F51)</f>
        <v>28937913026.93</v>
      </c>
      <c r="G49" s="160">
        <f>SUM(G50:G51)</f>
        <v>32016466080.57</v>
      </c>
      <c r="H49" s="160">
        <f>SUM(H50:H51)</f>
        <v>22162889301.489998</v>
      </c>
      <c r="I49" s="160">
        <f t="shared" si="0"/>
        <v>10800532016.639999</v>
      </c>
      <c r="J49" s="161">
        <f t="shared" si="2"/>
        <v>0.50907643208612652</v>
      </c>
      <c r="K49" s="161">
        <f t="shared" si="1"/>
        <v>4.6609466697572774E-3</v>
      </c>
      <c r="L49" s="147"/>
      <c r="N49" s="173"/>
    </row>
    <row r="50" spans="3:14" ht="18" customHeight="1" x14ac:dyDescent="0.3">
      <c r="C50" s="181" t="s">
        <v>146</v>
      </c>
      <c r="D50" s="163">
        <v>12673823220.779999</v>
      </c>
      <c r="E50" s="163">
        <v>253545536599</v>
      </c>
      <c r="F50" s="183">
        <v>19550028446.759998</v>
      </c>
      <c r="G50" s="183">
        <v>19537068670.559998</v>
      </c>
      <c r="H50" s="183">
        <v>8888794706.9200001</v>
      </c>
      <c r="I50" s="163">
        <f t="shared" si="0"/>
        <v>6863245449.7799988</v>
      </c>
      <c r="J50" s="164">
        <f t="shared" si="2"/>
        <v>0.54152920789734726</v>
      </c>
      <c r="K50" s="164">
        <f t="shared" si="1"/>
        <v>2.8442000727909402E-3</v>
      </c>
      <c r="L50" s="147"/>
      <c r="N50" s="173"/>
    </row>
    <row r="51" spans="3:14" ht="15.6" x14ac:dyDescent="0.3">
      <c r="C51" s="180" t="s">
        <v>147</v>
      </c>
      <c r="D51" s="175">
        <v>8542110843.1500006</v>
      </c>
      <c r="E51" s="175">
        <v>115557706551</v>
      </c>
      <c r="F51" s="184">
        <v>9387884580.1700001</v>
      </c>
      <c r="G51" s="184">
        <v>12479397410.01</v>
      </c>
      <c r="H51" s="184">
        <v>13274094594.57</v>
      </c>
      <c r="I51" s="175">
        <f>G51-D51</f>
        <v>3937286566.8599997</v>
      </c>
      <c r="J51" s="176">
        <f t="shared" si="2"/>
        <v>0.46092665374593528</v>
      </c>
      <c r="K51" s="176">
        <f t="shared" si="1"/>
        <v>1.816746596966337E-3</v>
      </c>
      <c r="L51" s="147"/>
      <c r="N51" s="173"/>
    </row>
    <row r="52" spans="3:14" ht="16.2" thickBot="1" x14ac:dyDescent="0.35">
      <c r="C52" s="185" t="s">
        <v>91</v>
      </c>
      <c r="D52" s="186">
        <f>D13+D16+D40+D42+D49</f>
        <v>77866674133.069977</v>
      </c>
      <c r="E52" s="186">
        <f>E13+E16+E40+E42+E49</f>
        <v>1247578095825</v>
      </c>
      <c r="F52" s="186">
        <f>F13+F16+F40+F42+F49</f>
        <v>82038469707.279999</v>
      </c>
      <c r="G52" s="186">
        <f>G13+G16+G40+G42+G49</f>
        <v>103236536784.35999</v>
      </c>
      <c r="H52" s="186">
        <f>H13+H16+H40+H42+H49</f>
        <v>87948367261.190002</v>
      </c>
      <c r="I52" s="186">
        <f>G52-D52</f>
        <v>25369862651.290009</v>
      </c>
      <c r="J52" s="187">
        <f t="shared" si="2"/>
        <v>0.32581156102717668</v>
      </c>
      <c r="K52" s="188">
        <f t="shared" si="1"/>
        <v>1.5029141289717593E-2</v>
      </c>
      <c r="L52" s="147"/>
      <c r="N52" s="173"/>
    </row>
    <row r="53" spans="3:14" x14ac:dyDescent="0.3">
      <c r="C53" s="189"/>
      <c r="D53" s="141"/>
      <c r="E53" s="141"/>
      <c r="F53" s="141"/>
      <c r="G53" s="141"/>
      <c r="H53" s="141"/>
      <c r="I53" s="141"/>
      <c r="J53" s="142"/>
      <c r="K53" s="142"/>
    </row>
    <row r="54" spans="3:14" x14ac:dyDescent="0.3">
      <c r="C54" s="144" t="s">
        <v>148</v>
      </c>
    </row>
    <row r="55" spans="3:14" x14ac:dyDescent="0.3">
      <c r="C55" s="90" t="s">
        <v>97</v>
      </c>
    </row>
    <row r="56" spans="3:14" x14ac:dyDescent="0.3">
      <c r="C56" s="146" t="s">
        <v>149</v>
      </c>
    </row>
    <row r="57" spans="3:14" x14ac:dyDescent="0.3">
      <c r="C57" s="144" t="s">
        <v>95</v>
      </c>
    </row>
    <row r="59" spans="3:14" x14ac:dyDescent="0.3">
      <c r="F59" s="124"/>
      <c r="G59" s="127"/>
      <c r="H59" s="127"/>
    </row>
    <row r="61" spans="3:14" x14ac:dyDescent="0.3">
      <c r="D61" s="190"/>
      <c r="E61" s="190"/>
      <c r="F61" s="190"/>
      <c r="G61" s="190"/>
      <c r="H61" s="190"/>
      <c r="I61" s="190"/>
      <c r="J61" s="190"/>
      <c r="K61" s="190"/>
    </row>
    <row r="63" spans="3:14" x14ac:dyDescent="0.3">
      <c r="D63" s="191"/>
      <c r="E63" s="191"/>
      <c r="F63" s="191"/>
      <c r="G63" s="191"/>
      <c r="H63" s="191"/>
      <c r="I63" s="191"/>
      <c r="J63" s="191"/>
      <c r="K63" s="191"/>
    </row>
    <row r="323" spans="2:2" x14ac:dyDescent="0.3">
      <c r="B323" s="90" t="s">
        <v>50</v>
      </c>
    </row>
  </sheetData>
  <mergeCells count="15">
    <mergeCell ref="C8:C12"/>
    <mergeCell ref="E8:H8"/>
    <mergeCell ref="I8:J10"/>
    <mergeCell ref="K8:K11"/>
    <mergeCell ref="D9:D11"/>
    <mergeCell ref="E9:E11"/>
    <mergeCell ref="F9:H9"/>
    <mergeCell ref="F10:F11"/>
    <mergeCell ref="G10:G11"/>
    <mergeCell ref="H10:H11"/>
    <mergeCell ref="C2:K2"/>
    <mergeCell ref="C3:K3"/>
    <mergeCell ref="C4:K4"/>
    <mergeCell ref="C6:K6"/>
    <mergeCell ref="C7:K7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9A8F-EC9B-4FDF-B501-E4479EF58179}">
  <dimension ref="B3:T306"/>
  <sheetViews>
    <sheetView showGridLines="0" topLeftCell="A21" zoomScale="80" zoomScaleNormal="80" workbookViewId="0">
      <selection activeCell="I39" sqref="I39"/>
    </sheetView>
  </sheetViews>
  <sheetFormatPr baseColWidth="10" defaultColWidth="11.44140625" defaultRowHeight="14.4" x14ac:dyDescent="0.3"/>
  <cols>
    <col min="1" max="1" width="11.44140625" style="90"/>
    <col min="2" max="2" width="35.44140625" style="90" bestFit="1" customWidth="1"/>
    <col min="3" max="16384" width="11.44140625" style="90"/>
  </cols>
  <sheetData>
    <row r="3" spans="2:20" x14ac:dyDescent="0.3">
      <c r="F3" s="308" t="s">
        <v>812</v>
      </c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</row>
    <row r="5" spans="2:20" x14ac:dyDescent="0.3">
      <c r="E5" s="266"/>
    </row>
    <row r="6" spans="2:20" x14ac:dyDescent="0.3">
      <c r="E6" s="266"/>
    </row>
    <row r="7" spans="2:20" x14ac:dyDescent="0.3">
      <c r="E7" s="266"/>
    </row>
    <row r="8" spans="2:20" x14ac:dyDescent="0.3">
      <c r="E8" s="266"/>
    </row>
    <row r="9" spans="2:20" x14ac:dyDescent="0.3">
      <c r="E9" s="266"/>
    </row>
    <row r="10" spans="2:20" x14ac:dyDescent="0.3">
      <c r="E10" s="267"/>
      <c r="H10" s="147"/>
    </row>
    <row r="11" spans="2:20" ht="15.6" x14ac:dyDescent="0.3">
      <c r="B11" s="268" t="s">
        <v>813</v>
      </c>
      <c r="C11" s="269">
        <v>0.42899999999999999</v>
      </c>
    </row>
    <row r="12" spans="2:20" ht="19.5" customHeight="1" x14ac:dyDescent="0.3">
      <c r="B12" s="270" t="s">
        <v>814</v>
      </c>
      <c r="C12" s="271">
        <v>0.22500000000000001</v>
      </c>
    </row>
    <row r="13" spans="2:20" ht="15.6" x14ac:dyDescent="0.3">
      <c r="B13" s="268" t="s">
        <v>815</v>
      </c>
      <c r="C13" s="269">
        <v>0.189</v>
      </c>
    </row>
    <row r="14" spans="2:20" ht="15.6" x14ac:dyDescent="0.3">
      <c r="B14" s="270" t="s">
        <v>816</v>
      </c>
      <c r="C14" s="272">
        <v>0.15</v>
      </c>
    </row>
    <row r="15" spans="2:20" ht="15" customHeight="1" x14ac:dyDescent="0.3">
      <c r="B15" s="268" t="s">
        <v>817</v>
      </c>
      <c r="C15" s="273">
        <v>6.0000000000000001E-3</v>
      </c>
    </row>
    <row r="16" spans="2:20" x14ac:dyDescent="0.3">
      <c r="B16" s="274" t="s">
        <v>818</v>
      </c>
      <c r="C16" s="267">
        <v>1</v>
      </c>
    </row>
    <row r="17" spans="3:3" ht="15.6" x14ac:dyDescent="0.3">
      <c r="C17" s="275">
        <v>1</v>
      </c>
    </row>
    <row r="23" spans="3:3" x14ac:dyDescent="0.3">
      <c r="C23" s="100"/>
    </row>
    <row r="24" spans="3:3" x14ac:dyDescent="0.3">
      <c r="C24" s="100"/>
    </row>
    <row r="25" spans="3:3" x14ac:dyDescent="0.3">
      <c r="C25" s="100"/>
    </row>
    <row r="26" spans="3:3" x14ac:dyDescent="0.3">
      <c r="C26" s="100"/>
    </row>
    <row r="27" spans="3:3" x14ac:dyDescent="0.3">
      <c r="C27" s="100"/>
    </row>
    <row r="37" spans="9:12" x14ac:dyDescent="0.3">
      <c r="I37" s="276" t="s">
        <v>819</v>
      </c>
    </row>
    <row r="38" spans="9:12" x14ac:dyDescent="0.3">
      <c r="I38" s="146" t="s">
        <v>97</v>
      </c>
      <c r="J38" s="144"/>
      <c r="K38" s="277"/>
      <c r="L38" s="277"/>
    </row>
    <row r="39" spans="9:12" x14ac:dyDescent="0.3">
      <c r="I39" s="276" t="s">
        <v>820</v>
      </c>
      <c r="J39" s="146"/>
      <c r="K39" s="146"/>
      <c r="L39" s="146"/>
    </row>
    <row r="62" spans="5:5" x14ac:dyDescent="0.3">
      <c r="E62" s="266"/>
    </row>
    <row r="63" spans="5:5" x14ac:dyDescent="0.3">
      <c r="E63" s="266"/>
    </row>
    <row r="64" spans="5:5" x14ac:dyDescent="0.3">
      <c r="E64" s="266"/>
    </row>
    <row r="65" spans="5:5" x14ac:dyDescent="0.3">
      <c r="E65" s="266"/>
    </row>
    <row r="66" spans="5:5" x14ac:dyDescent="0.3">
      <c r="E66" s="266"/>
    </row>
    <row r="67" spans="5:5" x14ac:dyDescent="0.3">
      <c r="E67" s="267"/>
    </row>
    <row r="306" spans="2:2" x14ac:dyDescent="0.3">
      <c r="B306" s="90" t="s">
        <v>50</v>
      </c>
    </row>
  </sheetData>
  <mergeCells count="1">
    <mergeCell ref="F3:T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9CC3-42AF-4805-A653-F388E8614158}">
  <dimension ref="B3:D204"/>
  <sheetViews>
    <sheetView showGridLines="0" topLeftCell="A172" zoomScaleNormal="100" workbookViewId="0">
      <selection activeCell="N29" sqref="N29"/>
    </sheetView>
  </sheetViews>
  <sheetFormatPr baseColWidth="10" defaultColWidth="9.109375" defaultRowHeight="14.4" x14ac:dyDescent="0.3"/>
  <cols>
    <col min="1" max="1" width="9.109375" style="1"/>
    <col min="2" max="2" width="123.6640625" style="1" bestFit="1" customWidth="1"/>
    <col min="3" max="3" width="20" style="1" customWidth="1"/>
    <col min="4" max="4" width="16.88671875" style="1" customWidth="1"/>
    <col min="5" max="5" width="37.109375" style="1" customWidth="1"/>
    <col min="6" max="6" width="14.33203125" style="1" bestFit="1" customWidth="1"/>
    <col min="7" max="7" width="44.109375" style="1" customWidth="1"/>
    <col min="8" max="8" width="19.88671875" style="1" bestFit="1" customWidth="1"/>
    <col min="9" max="9" width="18" style="1" bestFit="1" customWidth="1"/>
    <col min="10" max="10" width="17.109375" style="1" bestFit="1" customWidth="1"/>
    <col min="11" max="11" width="17.6640625" style="1" bestFit="1" customWidth="1"/>
    <col min="12" max="16384" width="9.109375" style="1"/>
  </cols>
  <sheetData>
    <row r="3" spans="2:4" ht="15.6" x14ac:dyDescent="0.3">
      <c r="B3" s="343" t="s">
        <v>150</v>
      </c>
      <c r="C3" s="343"/>
      <c r="D3" s="343"/>
    </row>
    <row r="4" spans="2:4" ht="16.2" thickBot="1" x14ac:dyDescent="0.35">
      <c r="B4" s="344" t="s">
        <v>151</v>
      </c>
      <c r="C4" s="344"/>
      <c r="D4" s="344"/>
    </row>
    <row r="5" spans="2:4" ht="15" customHeight="1" x14ac:dyDescent="0.3">
      <c r="B5" s="345" t="s">
        <v>4</v>
      </c>
      <c r="C5" s="347" t="s">
        <v>8</v>
      </c>
      <c r="D5" s="347" t="s">
        <v>10</v>
      </c>
    </row>
    <row r="6" spans="2:4" ht="15" customHeight="1" x14ac:dyDescent="0.3">
      <c r="B6" s="346"/>
      <c r="C6" s="348"/>
      <c r="D6" s="350"/>
    </row>
    <row r="7" spans="2:4" ht="15" thickBot="1" x14ac:dyDescent="0.35">
      <c r="B7" s="192" t="s">
        <v>152</v>
      </c>
      <c r="C7" s="349"/>
      <c r="D7" s="351"/>
    </row>
    <row r="8" spans="2:4" x14ac:dyDescent="0.3">
      <c r="B8" s="193" t="s">
        <v>153</v>
      </c>
      <c r="C8" s="194">
        <v>1040005477267</v>
      </c>
      <c r="D8" s="194">
        <f>+D9+D178</f>
        <v>91775708984.259979</v>
      </c>
    </row>
    <row r="9" spans="2:4" x14ac:dyDescent="0.3">
      <c r="B9" s="195" t="s">
        <v>154</v>
      </c>
      <c r="C9" s="196">
        <v>1028757946347</v>
      </c>
      <c r="D9" s="196">
        <f>+D10+D116+D123+D146+D158+D166+D171</f>
        <v>90753236526.139984</v>
      </c>
    </row>
    <row r="10" spans="2:4" x14ac:dyDescent="0.3">
      <c r="B10" s="197" t="s">
        <v>155</v>
      </c>
      <c r="C10" s="198">
        <v>965008984079</v>
      </c>
      <c r="D10" s="198">
        <f>+D11+D61+D42+D105+D112+D114</f>
        <v>86346063831.23999</v>
      </c>
    </row>
    <row r="11" spans="2:4" x14ac:dyDescent="0.3">
      <c r="B11" s="199" t="s">
        <v>156</v>
      </c>
      <c r="C11" s="196">
        <v>305546300647</v>
      </c>
      <c r="D11" s="196">
        <f>SUM(D12:D41)</f>
        <v>34079632406.250004</v>
      </c>
    </row>
    <row r="12" spans="2:4" x14ac:dyDescent="0.3">
      <c r="B12" s="200" t="s">
        <v>157</v>
      </c>
      <c r="C12" s="201">
        <v>5741613817</v>
      </c>
      <c r="D12" s="201">
        <v>215033421.09999999</v>
      </c>
    </row>
    <row r="13" spans="2:4" x14ac:dyDescent="0.3">
      <c r="B13" s="200" t="s">
        <v>158</v>
      </c>
      <c r="C13" s="201">
        <v>73321401444</v>
      </c>
      <c r="D13" s="201">
        <v>8248872813.0200005</v>
      </c>
    </row>
    <row r="14" spans="2:4" x14ac:dyDescent="0.3">
      <c r="B14" s="200" t="s">
        <v>159</v>
      </c>
      <c r="C14" s="201">
        <v>6919370144</v>
      </c>
      <c r="D14" s="201">
        <v>565772197.08000004</v>
      </c>
    </row>
    <row r="15" spans="2:4" x14ac:dyDescent="0.3">
      <c r="B15" s="200" t="s">
        <v>160</v>
      </c>
      <c r="C15" s="201">
        <v>699460632</v>
      </c>
      <c r="D15" s="201">
        <v>76542759.299999997</v>
      </c>
    </row>
    <row r="16" spans="2:4" x14ac:dyDescent="0.3">
      <c r="B16" s="200" t="s">
        <v>161</v>
      </c>
      <c r="C16" s="201">
        <v>22399324</v>
      </c>
      <c r="D16" s="201">
        <v>3405477.15</v>
      </c>
    </row>
    <row r="17" spans="2:4" x14ac:dyDescent="0.3">
      <c r="B17" s="200" t="s">
        <v>162</v>
      </c>
      <c r="C17" s="201">
        <v>1455045432</v>
      </c>
      <c r="D17" s="201">
        <v>88176437.659999996</v>
      </c>
    </row>
    <row r="18" spans="2:4" x14ac:dyDescent="0.3">
      <c r="B18" s="200" t="s">
        <v>163</v>
      </c>
      <c r="C18" s="201">
        <v>2009383531</v>
      </c>
      <c r="D18" s="201">
        <v>180822115.63</v>
      </c>
    </row>
    <row r="19" spans="2:4" x14ac:dyDescent="0.3">
      <c r="B19" s="200" t="s">
        <v>164</v>
      </c>
      <c r="C19" s="201">
        <v>3379500028</v>
      </c>
      <c r="D19" s="201">
        <v>493351674.92000002</v>
      </c>
    </row>
    <row r="20" spans="2:4" x14ac:dyDescent="0.3">
      <c r="B20" s="200" t="s">
        <v>165</v>
      </c>
      <c r="C20" s="201">
        <v>127986274</v>
      </c>
      <c r="D20" s="201">
        <v>40642435.759999998</v>
      </c>
    </row>
    <row r="21" spans="2:4" x14ac:dyDescent="0.3">
      <c r="B21" s="200" t="s">
        <v>166</v>
      </c>
      <c r="C21" s="201">
        <v>153434042375</v>
      </c>
      <c r="D21" s="201">
        <v>16561949634.67</v>
      </c>
    </row>
    <row r="22" spans="2:4" x14ac:dyDescent="0.3">
      <c r="B22" s="200" t="s">
        <v>167</v>
      </c>
      <c r="C22" s="201">
        <v>227556879</v>
      </c>
      <c r="D22" s="201">
        <v>19976284.899999999</v>
      </c>
    </row>
    <row r="23" spans="2:4" x14ac:dyDescent="0.3">
      <c r="B23" s="200" t="s">
        <v>168</v>
      </c>
      <c r="C23" s="201">
        <v>68634588</v>
      </c>
      <c r="D23" s="201">
        <v>14892293.25</v>
      </c>
    </row>
    <row r="24" spans="2:4" x14ac:dyDescent="0.3">
      <c r="B24" s="200" t="s">
        <v>169</v>
      </c>
      <c r="C24" s="201">
        <v>797168164</v>
      </c>
      <c r="D24" s="201">
        <v>62917864.909999996</v>
      </c>
    </row>
    <row r="25" spans="2:4" x14ac:dyDescent="0.3">
      <c r="B25" s="200" t="s">
        <v>170</v>
      </c>
      <c r="C25" s="201">
        <v>1189152122</v>
      </c>
      <c r="D25" s="201">
        <v>111172507.62</v>
      </c>
    </row>
    <row r="26" spans="2:4" x14ac:dyDescent="0.3">
      <c r="B26" s="200" t="s">
        <v>171</v>
      </c>
      <c r="C26" s="201">
        <v>183330345</v>
      </c>
      <c r="D26" s="201">
        <v>0</v>
      </c>
    </row>
    <row r="27" spans="2:4" x14ac:dyDescent="0.3">
      <c r="B27" s="200" t="s">
        <v>172</v>
      </c>
      <c r="C27" s="201">
        <v>189658422</v>
      </c>
      <c r="D27" s="201">
        <v>4245269.4000000004</v>
      </c>
    </row>
    <row r="28" spans="2:4" x14ac:dyDescent="0.3">
      <c r="B28" s="200" t="s">
        <v>173</v>
      </c>
      <c r="C28" s="201">
        <v>386118024</v>
      </c>
      <c r="D28" s="201">
        <v>157260789.41999999</v>
      </c>
    </row>
    <row r="29" spans="2:4" x14ac:dyDescent="0.3">
      <c r="B29" s="200" t="s">
        <v>174</v>
      </c>
      <c r="C29" s="201">
        <v>10531961111</v>
      </c>
      <c r="D29" s="201">
        <v>961341326.11000001</v>
      </c>
    </row>
    <row r="30" spans="2:4" x14ac:dyDescent="0.3">
      <c r="B30" s="200" t="s">
        <v>175</v>
      </c>
      <c r="C30" s="201">
        <v>3225555388</v>
      </c>
      <c r="D30" s="201">
        <v>279421237.41000003</v>
      </c>
    </row>
    <row r="31" spans="2:4" x14ac:dyDescent="0.3">
      <c r="B31" s="200" t="s">
        <v>176</v>
      </c>
      <c r="C31" s="201">
        <v>20081213617</v>
      </c>
      <c r="D31" s="201">
        <v>1526177309.5599999</v>
      </c>
    </row>
    <row r="32" spans="2:4" x14ac:dyDescent="0.3">
      <c r="B32" s="200" t="s">
        <v>177</v>
      </c>
      <c r="C32" s="201">
        <v>307292667</v>
      </c>
      <c r="D32" s="201">
        <v>15179497.390000001</v>
      </c>
    </row>
    <row r="33" spans="2:4" x14ac:dyDescent="0.3">
      <c r="B33" s="200" t="s">
        <v>178</v>
      </c>
      <c r="C33" s="201">
        <v>32714208</v>
      </c>
      <c r="D33" s="201">
        <v>2438347.9</v>
      </c>
    </row>
    <row r="34" spans="2:4" x14ac:dyDescent="0.3">
      <c r="B34" s="200" t="s">
        <v>179</v>
      </c>
      <c r="C34" s="201">
        <v>875910949</v>
      </c>
      <c r="D34" s="201">
        <v>85208800</v>
      </c>
    </row>
    <row r="35" spans="2:4" x14ac:dyDescent="0.3">
      <c r="B35" s="200" t="s">
        <v>180</v>
      </c>
      <c r="C35" s="201">
        <v>16056011768</v>
      </c>
      <c r="D35" s="201">
        <v>3963328610.1500001</v>
      </c>
    </row>
    <row r="36" spans="2:4" x14ac:dyDescent="0.3">
      <c r="B36" s="200" t="s">
        <v>181</v>
      </c>
      <c r="C36" s="201">
        <v>1930088298</v>
      </c>
      <c r="D36" s="201">
        <v>170831526.05000001</v>
      </c>
    </row>
    <row r="37" spans="2:4" x14ac:dyDescent="0.3">
      <c r="B37" s="200" t="s">
        <v>182</v>
      </c>
      <c r="C37" s="201">
        <v>652500326</v>
      </c>
      <c r="D37" s="201">
        <v>51070934.109999999</v>
      </c>
    </row>
    <row r="38" spans="2:4" x14ac:dyDescent="0.3">
      <c r="B38" s="200" t="s">
        <v>183</v>
      </c>
      <c r="C38" s="201">
        <v>1629214547</v>
      </c>
      <c r="D38" s="201">
        <v>157853811.88</v>
      </c>
    </row>
    <row r="39" spans="2:4" x14ac:dyDescent="0.3">
      <c r="B39" s="200" t="s">
        <v>184</v>
      </c>
      <c r="C39" s="201">
        <v>510666</v>
      </c>
      <c r="D39" s="201">
        <v>0</v>
      </c>
    </row>
    <row r="40" spans="2:4" x14ac:dyDescent="0.3">
      <c r="B40" s="200" t="s">
        <v>185</v>
      </c>
      <c r="C40" s="201">
        <v>31494931</v>
      </c>
      <c r="D40" s="201">
        <v>307788.92</v>
      </c>
    </row>
    <row r="41" spans="2:4" x14ac:dyDescent="0.3">
      <c r="B41" s="200" t="s">
        <v>186</v>
      </c>
      <c r="C41" s="201">
        <v>40010626</v>
      </c>
      <c r="D41" s="201">
        <v>21439240.98</v>
      </c>
    </row>
    <row r="42" spans="2:4" x14ac:dyDescent="0.3">
      <c r="B42" s="199" t="s">
        <v>187</v>
      </c>
      <c r="C42" s="196">
        <v>51694589147</v>
      </c>
      <c r="D42" s="196">
        <f>SUM(D43:D60)</f>
        <v>4964284464.0400009</v>
      </c>
    </row>
    <row r="43" spans="2:4" x14ac:dyDescent="0.3">
      <c r="B43" s="200" t="s">
        <v>188</v>
      </c>
      <c r="C43" s="201">
        <v>5510361964</v>
      </c>
      <c r="D43" s="201">
        <v>181501214.36000001</v>
      </c>
    </row>
    <row r="44" spans="2:4" x14ac:dyDescent="0.3">
      <c r="B44" s="200" t="s">
        <v>189</v>
      </c>
      <c r="C44" s="201">
        <v>9135868342</v>
      </c>
      <c r="D44" s="201">
        <v>2008711158.4400001</v>
      </c>
    </row>
    <row r="45" spans="2:4" x14ac:dyDescent="0.3">
      <c r="B45" s="200" t="s">
        <v>190</v>
      </c>
      <c r="C45" s="201">
        <v>13898024471</v>
      </c>
      <c r="D45" s="201">
        <v>1028670744.83</v>
      </c>
    </row>
    <row r="46" spans="2:4" x14ac:dyDescent="0.3">
      <c r="B46" s="200" t="s">
        <v>191</v>
      </c>
      <c r="C46" s="201">
        <v>1805017273</v>
      </c>
      <c r="D46" s="201">
        <v>72265440.549999997</v>
      </c>
    </row>
    <row r="47" spans="2:4" x14ac:dyDescent="0.3">
      <c r="B47" s="200" t="s">
        <v>192</v>
      </c>
      <c r="C47" s="201">
        <v>2266444938</v>
      </c>
      <c r="D47" s="201">
        <v>185272059.87</v>
      </c>
    </row>
    <row r="48" spans="2:4" x14ac:dyDescent="0.3">
      <c r="B48" s="200" t="s">
        <v>193</v>
      </c>
      <c r="C48" s="201">
        <v>0</v>
      </c>
      <c r="D48" s="201">
        <v>290037.40999999997</v>
      </c>
    </row>
    <row r="49" spans="2:4" x14ac:dyDescent="0.3">
      <c r="B49" s="200" t="s">
        <v>194</v>
      </c>
      <c r="C49" s="201">
        <v>1500332155</v>
      </c>
      <c r="D49" s="201">
        <v>107895945.34999999</v>
      </c>
    </row>
    <row r="50" spans="2:4" x14ac:dyDescent="0.3">
      <c r="B50" s="200" t="s">
        <v>195</v>
      </c>
      <c r="C50" s="201">
        <v>90881834</v>
      </c>
      <c r="D50" s="201">
        <v>6737834</v>
      </c>
    </row>
    <row r="51" spans="2:4" x14ac:dyDescent="0.3">
      <c r="B51" s="200" t="s">
        <v>196</v>
      </c>
      <c r="C51" s="201">
        <v>14651742647</v>
      </c>
      <c r="D51" s="201">
        <v>1172723875.49</v>
      </c>
    </row>
    <row r="52" spans="2:4" x14ac:dyDescent="0.3">
      <c r="B52" s="200" t="s">
        <v>197</v>
      </c>
      <c r="C52" s="201">
        <v>437881126</v>
      </c>
      <c r="D52" s="201">
        <v>32945777.829999998</v>
      </c>
    </row>
    <row r="53" spans="2:4" x14ac:dyDescent="0.3">
      <c r="B53" s="200" t="s">
        <v>198</v>
      </c>
      <c r="C53" s="201">
        <v>594111570</v>
      </c>
      <c r="D53" s="201">
        <v>42552281.700000003</v>
      </c>
    </row>
    <row r="54" spans="2:4" x14ac:dyDescent="0.3">
      <c r="B54" s="200" t="s">
        <v>199</v>
      </c>
      <c r="C54" s="201">
        <v>427223461</v>
      </c>
      <c r="D54" s="201">
        <v>23096239.289999999</v>
      </c>
    </row>
    <row r="55" spans="2:4" x14ac:dyDescent="0.3">
      <c r="B55" s="200" t="s">
        <v>200</v>
      </c>
      <c r="C55" s="201">
        <v>19078565</v>
      </c>
      <c r="D55" s="201">
        <v>1721035.05</v>
      </c>
    </row>
    <row r="56" spans="2:4" x14ac:dyDescent="0.3">
      <c r="B56" s="200" t="s">
        <v>201</v>
      </c>
      <c r="C56" s="201">
        <v>231144630</v>
      </c>
      <c r="D56" s="201">
        <v>16262227.630000001</v>
      </c>
    </row>
    <row r="57" spans="2:4" x14ac:dyDescent="0.3">
      <c r="B57" s="200" t="s">
        <v>202</v>
      </c>
      <c r="C57" s="201">
        <v>133384</v>
      </c>
      <c r="D57" s="201">
        <v>1278880.26</v>
      </c>
    </row>
    <row r="58" spans="2:4" x14ac:dyDescent="0.3">
      <c r="B58" s="200" t="s">
        <v>203</v>
      </c>
      <c r="C58" s="201">
        <v>777739</v>
      </c>
      <c r="D58" s="201">
        <v>833622.83</v>
      </c>
    </row>
    <row r="59" spans="2:4" x14ac:dyDescent="0.3">
      <c r="B59" s="200" t="s">
        <v>204</v>
      </c>
      <c r="C59" s="201">
        <v>33151282</v>
      </c>
      <c r="D59" s="201">
        <v>1892706.63</v>
      </c>
    </row>
    <row r="60" spans="2:4" x14ac:dyDescent="0.3">
      <c r="B60" s="200" t="s">
        <v>205</v>
      </c>
      <c r="C60" s="201">
        <v>1092413766</v>
      </c>
      <c r="D60" s="201">
        <v>79633382.519999996</v>
      </c>
    </row>
    <row r="61" spans="2:4" x14ac:dyDescent="0.3">
      <c r="B61" s="199" t="s">
        <v>206</v>
      </c>
      <c r="C61" s="196">
        <v>540358022867</v>
      </c>
      <c r="D61" s="196">
        <f>SUM(D62:D104)</f>
        <v>42138091745.579994</v>
      </c>
    </row>
    <row r="62" spans="2:4" x14ac:dyDescent="0.3">
      <c r="B62" s="200" t="s">
        <v>207</v>
      </c>
      <c r="C62" s="201">
        <v>352527744706</v>
      </c>
      <c r="D62" s="201">
        <v>27108835228.239998</v>
      </c>
    </row>
    <row r="63" spans="2:4" x14ac:dyDescent="0.3">
      <c r="B63" s="200" t="s">
        <v>208</v>
      </c>
      <c r="C63" s="201">
        <v>47901967183</v>
      </c>
      <c r="D63" s="201">
        <v>3922832033.3099999</v>
      </c>
    </row>
    <row r="64" spans="2:4" x14ac:dyDescent="0.3">
      <c r="B64" s="200" t="s">
        <v>209</v>
      </c>
      <c r="C64" s="201">
        <v>31645081004</v>
      </c>
      <c r="D64" s="201">
        <v>2639334714.6900001</v>
      </c>
    </row>
    <row r="65" spans="2:4" x14ac:dyDescent="0.3">
      <c r="B65" s="200" t="s">
        <v>210</v>
      </c>
      <c r="C65" s="201">
        <v>2156424417</v>
      </c>
      <c r="D65" s="201">
        <v>173025589.72</v>
      </c>
    </row>
    <row r="66" spans="2:4" x14ac:dyDescent="0.3">
      <c r="B66" s="200" t="s">
        <v>211</v>
      </c>
      <c r="C66" s="201">
        <v>0</v>
      </c>
      <c r="D66" s="201">
        <v>242287077.18000001</v>
      </c>
    </row>
    <row r="67" spans="2:4" x14ac:dyDescent="0.3">
      <c r="B67" s="200" t="s">
        <v>212</v>
      </c>
      <c r="C67" s="201">
        <v>9676766841</v>
      </c>
      <c r="D67" s="201">
        <v>856964467.51999998</v>
      </c>
    </row>
    <row r="68" spans="2:4" x14ac:dyDescent="0.3">
      <c r="B68" s="200" t="s">
        <v>213</v>
      </c>
      <c r="C68" s="201">
        <v>31864726</v>
      </c>
      <c r="D68" s="201">
        <v>2585215.37</v>
      </c>
    </row>
    <row r="69" spans="2:4" x14ac:dyDescent="0.3">
      <c r="B69" s="200" t="s">
        <v>214</v>
      </c>
      <c r="C69" s="201">
        <v>5363347</v>
      </c>
      <c r="D69" s="201">
        <v>192728.4</v>
      </c>
    </row>
    <row r="70" spans="2:4" x14ac:dyDescent="0.3">
      <c r="B70" s="200" t="s">
        <v>215</v>
      </c>
      <c r="C70" s="201">
        <v>24685008</v>
      </c>
      <c r="D70" s="201">
        <v>2539202.58</v>
      </c>
    </row>
    <row r="71" spans="2:4" x14ac:dyDescent="0.3">
      <c r="B71" s="200" t="s">
        <v>216</v>
      </c>
      <c r="C71" s="201">
        <v>870686506</v>
      </c>
      <c r="D71" s="201">
        <v>62255222.899999999</v>
      </c>
    </row>
    <row r="72" spans="2:4" x14ac:dyDescent="0.3">
      <c r="B72" s="200" t="s">
        <v>217</v>
      </c>
      <c r="C72" s="201">
        <v>48726761</v>
      </c>
      <c r="D72" s="201">
        <v>4045416.2</v>
      </c>
    </row>
    <row r="73" spans="2:4" x14ac:dyDescent="0.3">
      <c r="B73" s="200" t="s">
        <v>218</v>
      </c>
      <c r="C73" s="201">
        <v>48982600</v>
      </c>
      <c r="D73" s="201">
        <v>4503177.7699999996</v>
      </c>
    </row>
    <row r="74" spans="2:4" x14ac:dyDescent="0.3">
      <c r="B74" s="200" t="s">
        <v>219</v>
      </c>
      <c r="C74" s="201">
        <v>330011393</v>
      </c>
      <c r="D74" s="201">
        <v>21965851.890000001</v>
      </c>
    </row>
    <row r="75" spans="2:4" x14ac:dyDescent="0.3">
      <c r="B75" s="200" t="s">
        <v>220</v>
      </c>
      <c r="C75" s="201">
        <v>826812</v>
      </c>
      <c r="D75" s="201">
        <v>48683</v>
      </c>
    </row>
    <row r="76" spans="2:4" x14ac:dyDescent="0.3">
      <c r="B76" s="200" t="s">
        <v>221</v>
      </c>
      <c r="C76" s="201">
        <v>18320346850</v>
      </c>
      <c r="D76" s="201">
        <v>1474847004.46</v>
      </c>
    </row>
    <row r="77" spans="2:4" x14ac:dyDescent="0.3">
      <c r="B77" s="200" t="s">
        <v>222</v>
      </c>
      <c r="C77" s="201">
        <v>16963976</v>
      </c>
      <c r="D77" s="201">
        <v>987077.41</v>
      </c>
    </row>
    <row r="78" spans="2:4" x14ac:dyDescent="0.3">
      <c r="B78" s="200" t="s">
        <v>223</v>
      </c>
      <c r="C78" s="201">
        <v>20395773864</v>
      </c>
      <c r="D78" s="201">
        <v>946184028.45000005</v>
      </c>
    </row>
    <row r="79" spans="2:4" x14ac:dyDescent="0.3">
      <c r="B79" s="200" t="s">
        <v>224</v>
      </c>
      <c r="C79" s="201">
        <v>19440000</v>
      </c>
      <c r="D79" s="201">
        <v>4018500</v>
      </c>
    </row>
    <row r="80" spans="2:4" x14ac:dyDescent="0.3">
      <c r="B80" s="200" t="s">
        <v>225</v>
      </c>
      <c r="C80" s="201">
        <v>580556678</v>
      </c>
      <c r="D80" s="201">
        <v>37826722.030000001</v>
      </c>
    </row>
    <row r="81" spans="2:4" x14ac:dyDescent="0.3">
      <c r="B81" s="200" t="s">
        <v>226</v>
      </c>
      <c r="C81" s="201">
        <v>0</v>
      </c>
      <c r="D81" s="201">
        <v>81648978.5</v>
      </c>
    </row>
    <row r="82" spans="2:4" x14ac:dyDescent="0.3">
      <c r="B82" s="200" t="s">
        <v>227</v>
      </c>
      <c r="C82" s="201">
        <v>3397664386</v>
      </c>
      <c r="D82" s="201">
        <v>208679235.78</v>
      </c>
    </row>
    <row r="83" spans="2:4" x14ac:dyDescent="0.3">
      <c r="B83" s="200" t="s">
        <v>228</v>
      </c>
      <c r="C83" s="201">
        <v>3421740839</v>
      </c>
      <c r="D83" s="201">
        <v>238333634.62</v>
      </c>
    </row>
    <row r="84" spans="2:4" x14ac:dyDescent="0.3">
      <c r="B84" s="200" t="s">
        <v>229</v>
      </c>
      <c r="C84" s="201">
        <v>11149305280</v>
      </c>
      <c r="D84" s="201">
        <v>1111491437.04</v>
      </c>
    </row>
    <row r="85" spans="2:4" x14ac:dyDescent="0.3">
      <c r="B85" s="200" t="s">
        <v>230</v>
      </c>
      <c r="C85" s="201">
        <v>9681714847</v>
      </c>
      <c r="D85" s="201">
        <v>745504173.59000003</v>
      </c>
    </row>
    <row r="86" spans="2:4" x14ac:dyDescent="0.3">
      <c r="B86" s="200" t="s">
        <v>231</v>
      </c>
      <c r="C86" s="201">
        <v>886175328</v>
      </c>
      <c r="D86" s="201">
        <v>73603491.040000007</v>
      </c>
    </row>
    <row r="87" spans="2:4" x14ac:dyDescent="0.3">
      <c r="B87" s="200" t="s">
        <v>232</v>
      </c>
      <c r="C87" s="201">
        <v>11323668</v>
      </c>
      <c r="D87" s="201">
        <v>0</v>
      </c>
    </row>
    <row r="88" spans="2:4" x14ac:dyDescent="0.3">
      <c r="B88" s="200" t="s">
        <v>233</v>
      </c>
      <c r="C88" s="201">
        <v>656132940</v>
      </c>
      <c r="D88" s="201">
        <v>43275730.479999997</v>
      </c>
    </row>
    <row r="89" spans="2:4" x14ac:dyDescent="0.3">
      <c r="B89" s="200" t="s">
        <v>234</v>
      </c>
      <c r="C89" s="201">
        <v>18396441074</v>
      </c>
      <c r="D89" s="201">
        <v>1791640923.3599999</v>
      </c>
    </row>
    <row r="90" spans="2:4" x14ac:dyDescent="0.3">
      <c r="B90" s="200" t="s">
        <v>235</v>
      </c>
      <c r="C90" s="201">
        <v>4054286263</v>
      </c>
      <c r="D90" s="201">
        <v>47212350</v>
      </c>
    </row>
    <row r="91" spans="2:4" x14ac:dyDescent="0.3">
      <c r="B91" s="200" t="s">
        <v>236</v>
      </c>
      <c r="C91" s="201">
        <v>1248725710</v>
      </c>
      <c r="D91" s="201">
        <v>98046850.790000007</v>
      </c>
    </row>
    <row r="92" spans="2:4" x14ac:dyDescent="0.3">
      <c r="B92" s="200" t="s">
        <v>237</v>
      </c>
      <c r="C92" s="201">
        <v>394402283</v>
      </c>
      <c r="D92" s="201">
        <v>30163263.129999999</v>
      </c>
    </row>
    <row r="93" spans="2:4" x14ac:dyDescent="0.3">
      <c r="B93" s="200" t="s">
        <v>238</v>
      </c>
      <c r="C93" s="201">
        <v>475572925</v>
      </c>
      <c r="D93" s="201">
        <v>20386658.810000002</v>
      </c>
    </row>
    <row r="94" spans="2:4" x14ac:dyDescent="0.3">
      <c r="B94" s="200" t="s">
        <v>239</v>
      </c>
      <c r="C94" s="201">
        <v>291049116</v>
      </c>
      <c r="D94" s="201">
        <v>28813547.57</v>
      </c>
    </row>
    <row r="95" spans="2:4" x14ac:dyDescent="0.3">
      <c r="B95" s="200" t="s">
        <v>240</v>
      </c>
      <c r="C95" s="201">
        <v>1056971858</v>
      </c>
      <c r="D95" s="201">
        <v>40660144.729999997</v>
      </c>
    </row>
    <row r="96" spans="2:4" x14ac:dyDescent="0.3">
      <c r="B96" s="200" t="s">
        <v>241</v>
      </c>
      <c r="C96" s="201">
        <v>7556581</v>
      </c>
      <c r="D96" s="201">
        <v>59190.6</v>
      </c>
    </row>
    <row r="97" spans="2:4" x14ac:dyDescent="0.3">
      <c r="B97" s="200" t="s">
        <v>242</v>
      </c>
      <c r="C97" s="201">
        <v>564758513</v>
      </c>
      <c r="D97" s="201">
        <v>37274706.120000005</v>
      </c>
    </row>
    <row r="98" spans="2:4" x14ac:dyDescent="0.3">
      <c r="B98" s="200" t="s">
        <v>243</v>
      </c>
      <c r="C98" s="201">
        <v>276069</v>
      </c>
      <c r="D98" s="201">
        <v>200408.32000000001</v>
      </c>
    </row>
    <row r="99" spans="2:4" x14ac:dyDescent="0.3">
      <c r="B99" s="200" t="s">
        <v>244</v>
      </c>
      <c r="C99" s="201">
        <v>2498184</v>
      </c>
      <c r="D99" s="201">
        <v>1821893.85</v>
      </c>
    </row>
    <row r="100" spans="2:4" x14ac:dyDescent="0.3">
      <c r="B100" s="200" t="s">
        <v>245</v>
      </c>
      <c r="C100" s="201">
        <v>1125713</v>
      </c>
      <c r="D100" s="201">
        <v>178469.45</v>
      </c>
    </row>
    <row r="101" spans="2:4" x14ac:dyDescent="0.3">
      <c r="B101" s="200" t="s">
        <v>246</v>
      </c>
      <c r="C101" s="201">
        <v>7338074</v>
      </c>
      <c r="D101" s="201">
        <v>1622449.58</v>
      </c>
    </row>
    <row r="102" spans="2:4" x14ac:dyDescent="0.3">
      <c r="B102" s="200" t="s">
        <v>247</v>
      </c>
      <c r="C102" s="201">
        <v>2381133</v>
      </c>
      <c r="D102" s="201">
        <v>224490.44</v>
      </c>
    </row>
    <row r="103" spans="2:4" x14ac:dyDescent="0.3">
      <c r="B103" s="200" t="s">
        <v>248</v>
      </c>
      <c r="C103" s="201">
        <v>9806126</v>
      </c>
      <c r="D103" s="201">
        <v>690704.67</v>
      </c>
    </row>
    <row r="104" spans="2:4" x14ac:dyDescent="0.3">
      <c r="B104" s="200" t="s">
        <v>249</v>
      </c>
      <c r="C104" s="201">
        <v>38563285</v>
      </c>
      <c r="D104" s="201">
        <v>31281071.989999998</v>
      </c>
    </row>
    <row r="105" spans="2:4" x14ac:dyDescent="0.3">
      <c r="B105" s="199" t="s">
        <v>250</v>
      </c>
      <c r="C105" s="196">
        <v>66036548118</v>
      </c>
      <c r="D105" s="196">
        <f>SUM(D106:D111)</f>
        <v>5030447928.5499992</v>
      </c>
    </row>
    <row r="106" spans="2:4" x14ac:dyDescent="0.3">
      <c r="B106" s="200" t="s">
        <v>251</v>
      </c>
      <c r="C106" s="201">
        <v>56581007089</v>
      </c>
      <c r="D106" s="201">
        <v>4207653771.6100001</v>
      </c>
    </row>
    <row r="107" spans="2:4" x14ac:dyDescent="0.3">
      <c r="B107" s="200" t="s">
        <v>252</v>
      </c>
      <c r="C107" s="201">
        <v>8975210621</v>
      </c>
      <c r="D107" s="201">
        <v>779444007.66999996</v>
      </c>
    </row>
    <row r="108" spans="2:4" x14ac:dyDescent="0.3">
      <c r="B108" s="200" t="s">
        <v>253</v>
      </c>
      <c r="C108" s="201">
        <v>332635395</v>
      </c>
      <c r="D108" s="201">
        <v>25442519.530000001</v>
      </c>
    </row>
    <row r="109" spans="2:4" x14ac:dyDescent="0.3">
      <c r="B109" s="200" t="s">
        <v>254</v>
      </c>
      <c r="C109" s="201">
        <v>120043908</v>
      </c>
      <c r="D109" s="201">
        <v>15788639.65</v>
      </c>
    </row>
    <row r="110" spans="2:4" x14ac:dyDescent="0.3">
      <c r="B110" s="200" t="s">
        <v>255</v>
      </c>
      <c r="C110" s="201">
        <v>1799129</v>
      </c>
      <c r="D110" s="201">
        <v>0</v>
      </c>
    </row>
    <row r="111" spans="2:4" x14ac:dyDescent="0.3">
      <c r="B111" s="200" t="s">
        <v>256</v>
      </c>
      <c r="C111" s="201">
        <v>25851976</v>
      </c>
      <c r="D111" s="201">
        <v>2118990.09</v>
      </c>
    </row>
    <row r="112" spans="2:4" x14ac:dyDescent="0.3">
      <c r="B112" s="199" t="s">
        <v>257</v>
      </c>
      <c r="C112" s="196">
        <v>1370403428</v>
      </c>
      <c r="D112" s="196">
        <f>D113</f>
        <v>132985725.48</v>
      </c>
    </row>
    <row r="113" spans="2:4" x14ac:dyDescent="0.3">
      <c r="B113" s="200" t="s">
        <v>258</v>
      </c>
      <c r="C113" s="201">
        <v>1370403428</v>
      </c>
      <c r="D113" s="202">
        <v>132985725.48</v>
      </c>
    </row>
    <row r="114" spans="2:4" x14ac:dyDescent="0.3">
      <c r="B114" s="199" t="s">
        <v>259</v>
      </c>
      <c r="C114" s="196">
        <v>3119872</v>
      </c>
      <c r="D114" s="196">
        <f>D115</f>
        <v>621561.34</v>
      </c>
    </row>
    <row r="115" spans="2:4" x14ac:dyDescent="0.3">
      <c r="B115" s="200" t="s">
        <v>260</v>
      </c>
      <c r="C115" s="201">
        <v>3119872</v>
      </c>
      <c r="D115" s="202">
        <v>621561.34</v>
      </c>
    </row>
    <row r="116" spans="2:4" x14ac:dyDescent="0.3">
      <c r="B116" s="197" t="s">
        <v>261</v>
      </c>
      <c r="C116" s="198">
        <v>4594772152</v>
      </c>
      <c r="D116" s="198">
        <f>+D117+D121</f>
        <v>432838112.33999997</v>
      </c>
    </row>
    <row r="117" spans="2:4" x14ac:dyDescent="0.3">
      <c r="B117" s="199" t="s">
        <v>262</v>
      </c>
      <c r="C117" s="196">
        <v>1827091932</v>
      </c>
      <c r="D117" s="196">
        <f>SUM(D118:D120)</f>
        <v>188547053.45999998</v>
      </c>
    </row>
    <row r="118" spans="2:4" x14ac:dyDescent="0.3">
      <c r="B118" s="200" t="s">
        <v>263</v>
      </c>
      <c r="C118" s="201">
        <v>273505629</v>
      </c>
      <c r="D118" s="201">
        <v>20149325.199999999</v>
      </c>
    </row>
    <row r="119" spans="2:4" x14ac:dyDescent="0.3">
      <c r="B119" s="200" t="s">
        <v>264</v>
      </c>
      <c r="C119" s="201">
        <v>20965090</v>
      </c>
      <c r="D119" s="201">
        <v>13484.19</v>
      </c>
    </row>
    <row r="120" spans="2:4" x14ac:dyDescent="0.3">
      <c r="B120" s="200" t="s">
        <v>265</v>
      </c>
      <c r="C120" s="201">
        <v>1532621213</v>
      </c>
      <c r="D120" s="201">
        <v>168384244.06999999</v>
      </c>
    </row>
    <row r="121" spans="2:4" x14ac:dyDescent="0.3">
      <c r="B121" s="199" t="s">
        <v>266</v>
      </c>
      <c r="C121" s="196">
        <v>2767680220</v>
      </c>
      <c r="D121" s="196">
        <f>D122</f>
        <v>244291058.88</v>
      </c>
    </row>
    <row r="122" spans="2:4" x14ac:dyDescent="0.3">
      <c r="B122" s="200" t="s">
        <v>267</v>
      </c>
      <c r="C122" s="201">
        <v>2767680220</v>
      </c>
      <c r="D122" s="202">
        <v>244291058.88</v>
      </c>
    </row>
    <row r="123" spans="2:4" x14ac:dyDescent="0.3">
      <c r="B123" s="197" t="s">
        <v>268</v>
      </c>
      <c r="C123" s="198">
        <v>35829488329</v>
      </c>
      <c r="D123" s="198">
        <f>+D124+D135</f>
        <v>3052416918.6999989</v>
      </c>
    </row>
    <row r="124" spans="2:4" x14ac:dyDescent="0.3">
      <c r="B124" s="199" t="s">
        <v>269</v>
      </c>
      <c r="C124" s="196">
        <v>29568314468</v>
      </c>
      <c r="D124" s="196">
        <f>SUM(D125:D134)</f>
        <v>2409129560.1899991</v>
      </c>
    </row>
    <row r="125" spans="2:4" x14ac:dyDescent="0.3">
      <c r="B125" s="200" t="s">
        <v>270</v>
      </c>
      <c r="C125" s="201">
        <v>4765842</v>
      </c>
      <c r="D125" s="201">
        <v>100525.56</v>
      </c>
    </row>
    <row r="126" spans="2:4" x14ac:dyDescent="0.3">
      <c r="B126" s="200" t="s">
        <v>271</v>
      </c>
      <c r="C126" s="201">
        <v>1551282166</v>
      </c>
      <c r="D126" s="201">
        <v>102577549</v>
      </c>
    </row>
    <row r="127" spans="2:4" x14ac:dyDescent="0.3">
      <c r="B127" s="200" t="s">
        <v>272</v>
      </c>
      <c r="C127" s="201">
        <v>9143</v>
      </c>
      <c r="D127" s="201">
        <v>440</v>
      </c>
    </row>
    <row r="128" spans="2:4" x14ac:dyDescent="0.3">
      <c r="B128" s="200" t="s">
        <v>273</v>
      </c>
      <c r="C128" s="201">
        <v>1731980334</v>
      </c>
      <c r="D128" s="201">
        <v>73762551.709999993</v>
      </c>
    </row>
    <row r="129" spans="2:4" x14ac:dyDescent="0.3">
      <c r="B129" s="200" t="s">
        <v>274</v>
      </c>
      <c r="C129" s="201">
        <v>1576330</v>
      </c>
      <c r="D129" s="201">
        <v>195999.32</v>
      </c>
    </row>
    <row r="130" spans="2:4" x14ac:dyDescent="0.3">
      <c r="B130" s="200" t="s">
        <v>275</v>
      </c>
      <c r="C130" s="201">
        <v>883995246</v>
      </c>
      <c r="D130" s="201">
        <v>23009327.079999998</v>
      </c>
    </row>
    <row r="131" spans="2:4" x14ac:dyDescent="0.3">
      <c r="B131" s="200" t="s">
        <v>276</v>
      </c>
      <c r="C131" s="201">
        <v>21774052076</v>
      </c>
      <c r="D131" s="201">
        <v>0</v>
      </c>
    </row>
    <row r="132" spans="2:4" x14ac:dyDescent="0.3">
      <c r="B132" s="200" t="s">
        <v>277</v>
      </c>
      <c r="C132" s="201">
        <v>514727950</v>
      </c>
      <c r="D132" s="201">
        <v>224075011.56</v>
      </c>
    </row>
    <row r="133" spans="2:4" x14ac:dyDescent="0.3">
      <c r="B133" s="200" t="s">
        <v>278</v>
      </c>
      <c r="C133" s="201">
        <v>3105925381</v>
      </c>
      <c r="D133" s="201">
        <v>0</v>
      </c>
    </row>
    <row r="134" spans="2:4" x14ac:dyDescent="0.3">
      <c r="B134" s="200" t="s">
        <v>279</v>
      </c>
      <c r="C134" s="201">
        <v>0</v>
      </c>
      <c r="D134" s="201">
        <v>1985408155.9599993</v>
      </c>
    </row>
    <row r="135" spans="2:4" x14ac:dyDescent="0.3">
      <c r="B135" s="199" t="s">
        <v>280</v>
      </c>
      <c r="C135" s="196">
        <v>6261173861</v>
      </c>
      <c r="D135" s="196">
        <f>SUM(D136:D145)</f>
        <v>643287358.50999999</v>
      </c>
    </row>
    <row r="136" spans="2:4" x14ac:dyDescent="0.3">
      <c r="B136" s="200" t="s">
        <v>281</v>
      </c>
      <c r="C136" s="201">
        <v>37238484</v>
      </c>
      <c r="D136" s="201">
        <v>2642561.4500000002</v>
      </c>
    </row>
    <row r="137" spans="2:4" x14ac:dyDescent="0.3">
      <c r="B137" s="200" t="s">
        <v>282</v>
      </c>
      <c r="C137" s="201">
        <v>1323798551</v>
      </c>
      <c r="D137" s="201">
        <v>135583758.11000001</v>
      </c>
    </row>
    <row r="138" spans="2:4" x14ac:dyDescent="0.3">
      <c r="B138" s="200" t="s">
        <v>283</v>
      </c>
      <c r="C138" s="201">
        <v>4841137326</v>
      </c>
      <c r="D138" s="201">
        <v>403433003.20999998</v>
      </c>
    </row>
    <row r="139" spans="2:4" x14ac:dyDescent="0.3">
      <c r="B139" s="200" t="s">
        <v>284</v>
      </c>
      <c r="C139" s="201">
        <v>0</v>
      </c>
      <c r="D139" s="201">
        <v>4700</v>
      </c>
    </row>
    <row r="140" spans="2:4" x14ac:dyDescent="0.3">
      <c r="B140" s="200" t="s">
        <v>285</v>
      </c>
      <c r="C140" s="201">
        <v>58672267</v>
      </c>
      <c r="D140" s="201">
        <v>4732800</v>
      </c>
    </row>
    <row r="141" spans="2:4" x14ac:dyDescent="0.3">
      <c r="B141" s="200" t="s">
        <v>286</v>
      </c>
      <c r="C141" s="201">
        <v>724</v>
      </c>
      <c r="D141" s="201">
        <v>546</v>
      </c>
    </row>
    <row r="142" spans="2:4" x14ac:dyDescent="0.3">
      <c r="B142" s="200" t="s">
        <v>287</v>
      </c>
      <c r="C142" s="201">
        <v>326509</v>
      </c>
      <c r="D142" s="201">
        <v>546</v>
      </c>
    </row>
    <row r="143" spans="2:4" x14ac:dyDescent="0.3">
      <c r="B143" s="200" t="s">
        <v>288</v>
      </c>
      <c r="C143" s="201">
        <v>0</v>
      </c>
      <c r="D143" s="201">
        <v>32220194.260000002</v>
      </c>
    </row>
    <row r="144" spans="2:4" x14ac:dyDescent="0.3">
      <c r="B144" s="200" t="s">
        <v>289</v>
      </c>
      <c r="C144" s="201">
        <v>0</v>
      </c>
      <c r="D144" s="201">
        <v>58998021.609999999</v>
      </c>
    </row>
    <row r="145" spans="2:4" x14ac:dyDescent="0.3">
      <c r="B145" s="200" t="s">
        <v>290</v>
      </c>
      <c r="C145" s="201">
        <v>0</v>
      </c>
      <c r="D145" s="201">
        <v>5671227.8700000001</v>
      </c>
    </row>
    <row r="146" spans="2:4" x14ac:dyDescent="0.3">
      <c r="B146" s="197" t="s">
        <v>291</v>
      </c>
      <c r="C146" s="198">
        <v>9760211304</v>
      </c>
      <c r="D146" s="198">
        <f>+D147+D149</f>
        <v>53562232.129999995</v>
      </c>
    </row>
    <row r="147" spans="2:4" x14ac:dyDescent="0.3">
      <c r="B147" s="199" t="s">
        <v>292</v>
      </c>
      <c r="C147" s="196">
        <v>0</v>
      </c>
      <c r="D147" s="196">
        <f>D148</f>
        <v>52884123.969999999</v>
      </c>
    </row>
    <row r="148" spans="2:4" x14ac:dyDescent="0.3">
      <c r="B148" s="200" t="s">
        <v>293</v>
      </c>
      <c r="C148" s="201">
        <v>0</v>
      </c>
      <c r="D148" s="201">
        <v>52884123.969999999</v>
      </c>
    </row>
    <row r="149" spans="2:4" x14ac:dyDescent="0.3">
      <c r="B149" s="199" t="s">
        <v>294</v>
      </c>
      <c r="C149" s="196">
        <v>9760211304</v>
      </c>
      <c r="D149" s="196">
        <f>SUM(D150:D157)</f>
        <v>678108.16000000003</v>
      </c>
    </row>
    <row r="150" spans="2:4" x14ac:dyDescent="0.3">
      <c r="B150" s="200" t="s">
        <v>295</v>
      </c>
      <c r="C150" s="201">
        <v>1500000000</v>
      </c>
      <c r="D150" s="201">
        <v>0</v>
      </c>
    </row>
    <row r="151" spans="2:4" x14ac:dyDescent="0.3">
      <c r="B151" s="200" t="s">
        <v>296</v>
      </c>
      <c r="C151" s="201">
        <v>8100000000</v>
      </c>
      <c r="D151" s="201">
        <v>0</v>
      </c>
    </row>
    <row r="152" spans="2:4" x14ac:dyDescent="0.3">
      <c r="B152" s="200" t="s">
        <v>297</v>
      </c>
      <c r="C152" s="201">
        <v>160085862</v>
      </c>
      <c r="D152" s="201">
        <v>441599.35</v>
      </c>
    </row>
    <row r="153" spans="2:4" x14ac:dyDescent="0.3">
      <c r="B153" s="200" t="s">
        <v>298</v>
      </c>
      <c r="C153" s="201">
        <v>96952</v>
      </c>
      <c r="D153" s="201">
        <v>3101.61</v>
      </c>
    </row>
    <row r="154" spans="2:4" x14ac:dyDescent="0.3">
      <c r="B154" s="200" t="s">
        <v>299</v>
      </c>
      <c r="C154" s="201">
        <v>0</v>
      </c>
      <c r="D154" s="201">
        <v>0</v>
      </c>
    </row>
    <row r="155" spans="2:4" x14ac:dyDescent="0.3">
      <c r="B155" s="200" t="s">
        <v>300</v>
      </c>
      <c r="C155" s="201">
        <v>28490</v>
      </c>
      <c r="D155" s="201">
        <v>0</v>
      </c>
    </row>
    <row r="156" spans="2:4" x14ac:dyDescent="0.3">
      <c r="B156" s="200" t="s">
        <v>301</v>
      </c>
      <c r="C156" s="201">
        <v>0</v>
      </c>
      <c r="D156" s="201">
        <v>233164.9</v>
      </c>
    </row>
    <row r="157" spans="2:4" x14ac:dyDescent="0.3">
      <c r="B157" s="200" t="s">
        <v>302</v>
      </c>
      <c r="C157" s="201">
        <v>0</v>
      </c>
      <c r="D157" s="201">
        <v>242.3</v>
      </c>
    </row>
    <row r="158" spans="2:4" x14ac:dyDescent="0.3">
      <c r="B158" s="197" t="s">
        <v>303</v>
      </c>
      <c r="C158" s="198">
        <v>4256717870</v>
      </c>
      <c r="D158" s="198">
        <f>+D159+D161+D164</f>
        <v>2056202.5</v>
      </c>
    </row>
    <row r="159" spans="2:4" x14ac:dyDescent="0.3">
      <c r="B159" s="199" t="s">
        <v>304</v>
      </c>
      <c r="C159" s="196">
        <v>1452804</v>
      </c>
      <c r="D159" s="196">
        <f>D160</f>
        <v>1006500</v>
      </c>
    </row>
    <row r="160" spans="2:4" x14ac:dyDescent="0.3">
      <c r="B160" s="200" t="s">
        <v>305</v>
      </c>
      <c r="C160" s="201">
        <v>1452804</v>
      </c>
      <c r="D160" s="201">
        <v>1006500</v>
      </c>
    </row>
    <row r="161" spans="2:4" x14ac:dyDescent="0.3">
      <c r="B161" s="199" t="s">
        <v>306</v>
      </c>
      <c r="C161" s="196">
        <v>3705000000</v>
      </c>
      <c r="D161" s="196">
        <f>+D162+D163</f>
        <v>0</v>
      </c>
    </row>
    <row r="162" spans="2:4" x14ac:dyDescent="0.3">
      <c r="B162" s="200" t="s">
        <v>307</v>
      </c>
      <c r="C162" s="201">
        <v>0</v>
      </c>
      <c r="D162" s="201">
        <v>0</v>
      </c>
    </row>
    <row r="163" spans="2:4" x14ac:dyDescent="0.3">
      <c r="B163" s="200" t="s">
        <v>308</v>
      </c>
      <c r="C163" s="201">
        <v>3705000000</v>
      </c>
      <c r="D163" s="201">
        <v>0</v>
      </c>
    </row>
    <row r="164" spans="2:4" x14ac:dyDescent="0.3">
      <c r="B164" s="199" t="s">
        <v>309</v>
      </c>
      <c r="C164" s="196">
        <v>550265066</v>
      </c>
      <c r="D164" s="196">
        <f>D165</f>
        <v>1049702.5</v>
      </c>
    </row>
    <row r="165" spans="2:4" x14ac:dyDescent="0.3">
      <c r="B165" s="200" t="s">
        <v>310</v>
      </c>
      <c r="C165" s="201">
        <v>550265066</v>
      </c>
      <c r="D165" s="201">
        <v>1049702.5</v>
      </c>
    </row>
    <row r="166" spans="2:4" x14ac:dyDescent="0.3">
      <c r="B166" s="197" t="s">
        <v>311</v>
      </c>
      <c r="C166" s="198">
        <v>369830712</v>
      </c>
      <c r="D166" s="198">
        <f>D167</f>
        <v>98881260.530000001</v>
      </c>
    </row>
    <row r="167" spans="2:4" x14ac:dyDescent="0.3">
      <c r="B167" s="199" t="s">
        <v>312</v>
      </c>
      <c r="C167" s="196">
        <v>369830712</v>
      </c>
      <c r="D167" s="196">
        <f>+D168+D169+D170</f>
        <v>98881260.530000001</v>
      </c>
    </row>
    <row r="168" spans="2:4" x14ac:dyDescent="0.3">
      <c r="B168" s="200" t="s">
        <v>313</v>
      </c>
      <c r="C168" s="201">
        <v>369671051</v>
      </c>
      <c r="D168" s="201">
        <v>20876493.48</v>
      </c>
    </row>
    <row r="169" spans="2:4" x14ac:dyDescent="0.3">
      <c r="B169" s="200" t="s">
        <v>314</v>
      </c>
      <c r="C169" s="201">
        <v>0</v>
      </c>
      <c r="D169" s="201">
        <v>77993337.849999994</v>
      </c>
    </row>
    <row r="170" spans="2:4" x14ac:dyDescent="0.3">
      <c r="B170" s="200" t="s">
        <v>315</v>
      </c>
      <c r="C170" s="201">
        <v>159661</v>
      </c>
      <c r="D170" s="201">
        <v>11429.2</v>
      </c>
    </row>
    <row r="171" spans="2:4" x14ac:dyDescent="0.3">
      <c r="B171" s="197" t="s">
        <v>316</v>
      </c>
      <c r="C171" s="198">
        <v>8937941901</v>
      </c>
      <c r="D171" s="198">
        <f>+D172</f>
        <v>767417968.69999993</v>
      </c>
    </row>
    <row r="172" spans="2:4" x14ac:dyDescent="0.3">
      <c r="B172" s="199" t="s">
        <v>317</v>
      </c>
      <c r="C172" s="196">
        <v>8937941901</v>
      </c>
      <c r="D172" s="196">
        <f>SUM(D173:D177)</f>
        <v>767417968.69999993</v>
      </c>
    </row>
    <row r="173" spans="2:4" x14ac:dyDescent="0.3">
      <c r="B173" s="200" t="s">
        <v>318</v>
      </c>
      <c r="C173" s="201">
        <v>0</v>
      </c>
      <c r="D173" s="201">
        <v>3200</v>
      </c>
    </row>
    <row r="174" spans="2:4" x14ac:dyDescent="0.3">
      <c r="B174" s="200" t="s">
        <v>319</v>
      </c>
      <c r="C174" s="201">
        <v>80760241</v>
      </c>
      <c r="D174" s="201">
        <v>7141513.29</v>
      </c>
    </row>
    <row r="175" spans="2:4" x14ac:dyDescent="0.3">
      <c r="B175" s="200" t="s">
        <v>320</v>
      </c>
      <c r="C175" s="201">
        <v>8857181660</v>
      </c>
      <c r="D175" s="201">
        <v>661780929.30999994</v>
      </c>
    </row>
    <row r="176" spans="2:4" x14ac:dyDescent="0.3">
      <c r="B176" s="200" t="s">
        <v>321</v>
      </c>
      <c r="C176" s="201">
        <v>0</v>
      </c>
      <c r="D176" s="201">
        <v>1080226.26</v>
      </c>
    </row>
    <row r="177" spans="2:4" x14ac:dyDescent="0.3">
      <c r="B177" s="200" t="s">
        <v>322</v>
      </c>
      <c r="C177" s="201">
        <v>0</v>
      </c>
      <c r="D177" s="201">
        <v>97412099.840000004</v>
      </c>
    </row>
    <row r="178" spans="2:4" x14ac:dyDescent="0.3">
      <c r="B178" s="195" t="s">
        <v>323</v>
      </c>
      <c r="C178" s="196">
        <v>11247530920</v>
      </c>
      <c r="D178" s="196">
        <f>D179+D184+D186</f>
        <v>1022472458.12</v>
      </c>
    </row>
    <row r="179" spans="2:4" x14ac:dyDescent="0.3">
      <c r="B179" s="197" t="s">
        <v>324</v>
      </c>
      <c r="C179" s="198">
        <v>11247530920</v>
      </c>
      <c r="D179" s="198">
        <f>D180</f>
        <v>815368500</v>
      </c>
    </row>
    <row r="180" spans="2:4" x14ac:dyDescent="0.3">
      <c r="B180" s="199" t="s">
        <v>325</v>
      </c>
      <c r="C180" s="196">
        <v>10250997876</v>
      </c>
      <c r="D180" s="196">
        <f>+D181+D182+D183</f>
        <v>815368500</v>
      </c>
    </row>
    <row r="181" spans="2:4" x14ac:dyDescent="0.3">
      <c r="B181" s="200" t="s">
        <v>326</v>
      </c>
      <c r="D181" s="201">
        <v>271789500</v>
      </c>
    </row>
    <row r="182" spans="2:4" x14ac:dyDescent="0.3">
      <c r="B182" s="200" t="s">
        <v>327</v>
      </c>
      <c r="C182" s="201">
        <v>3416999292</v>
      </c>
      <c r="D182" s="201">
        <v>271789500</v>
      </c>
    </row>
    <row r="183" spans="2:4" x14ac:dyDescent="0.3">
      <c r="B183" s="200" t="s">
        <v>328</v>
      </c>
      <c r="C183" s="201">
        <v>3416999292</v>
      </c>
      <c r="D183" s="201">
        <v>271789500</v>
      </c>
    </row>
    <row r="184" spans="2:4" x14ac:dyDescent="0.3">
      <c r="B184" s="199" t="s">
        <v>329</v>
      </c>
      <c r="C184" s="196">
        <v>996533044</v>
      </c>
      <c r="D184" s="196">
        <f>D185</f>
        <v>26886368.09</v>
      </c>
    </row>
    <row r="185" spans="2:4" ht="16.5" customHeight="1" x14ac:dyDescent="0.3">
      <c r="B185" s="200" t="s">
        <v>330</v>
      </c>
      <c r="C185" s="201">
        <v>996533044</v>
      </c>
      <c r="D185" s="202">
        <v>26886368.09</v>
      </c>
    </row>
    <row r="186" spans="2:4" ht="16.5" customHeight="1" x14ac:dyDescent="0.3">
      <c r="B186" s="197" t="s">
        <v>331</v>
      </c>
      <c r="C186" s="198">
        <f>C187</f>
        <v>0</v>
      </c>
      <c r="D186" s="198">
        <f>D187</f>
        <v>180217590.03</v>
      </c>
    </row>
    <row r="187" spans="2:4" ht="16.5" customHeight="1" x14ac:dyDescent="0.3">
      <c r="B187" s="203" t="s">
        <v>332</v>
      </c>
      <c r="C187" s="201">
        <f>C188</f>
        <v>0</v>
      </c>
      <c r="D187" s="202">
        <f>D188</f>
        <v>180217590.03</v>
      </c>
    </row>
    <row r="188" spans="2:4" x14ac:dyDescent="0.3">
      <c r="B188" s="204" t="s">
        <v>333</v>
      </c>
      <c r="C188" s="201">
        <v>0</v>
      </c>
      <c r="D188" s="202">
        <v>180217590.03</v>
      </c>
    </row>
    <row r="189" spans="2:4" ht="15" thickBot="1" x14ac:dyDescent="0.35">
      <c r="B189" s="205" t="s">
        <v>334</v>
      </c>
      <c r="C189" s="206">
        <v>1040005477267</v>
      </c>
      <c r="D189" s="206">
        <f>+D178+D9</f>
        <v>91775708984.259979</v>
      </c>
    </row>
    <row r="190" spans="2:4" x14ac:dyDescent="0.3">
      <c r="B190" s="207"/>
      <c r="C190" s="196"/>
      <c r="D190" s="196"/>
    </row>
    <row r="191" spans="2:4" x14ac:dyDescent="0.3">
      <c r="B191" s="208" t="s">
        <v>148</v>
      </c>
      <c r="C191" s="209"/>
      <c r="D191" s="209"/>
    </row>
    <row r="192" spans="2:4" x14ac:dyDescent="0.3">
      <c r="B192" s="1" t="s">
        <v>335</v>
      </c>
      <c r="C192" s="209"/>
      <c r="D192" s="209"/>
    </row>
    <row r="193" spans="2:4" x14ac:dyDescent="0.3">
      <c r="B193" s="208" t="s">
        <v>95</v>
      </c>
      <c r="C193" s="209"/>
      <c r="D193" s="209"/>
    </row>
    <row r="194" spans="2:4" x14ac:dyDescent="0.3">
      <c r="B194" s="200"/>
      <c r="C194" s="209"/>
      <c r="D194" s="209"/>
    </row>
    <row r="195" spans="2:4" x14ac:dyDescent="0.3">
      <c r="B195" s="200"/>
      <c r="C195" s="209"/>
      <c r="D195" s="209"/>
    </row>
    <row r="196" spans="2:4" x14ac:dyDescent="0.3">
      <c r="B196" s="200"/>
      <c r="C196" s="209"/>
      <c r="D196" s="209"/>
    </row>
    <row r="197" spans="2:4" x14ac:dyDescent="0.3">
      <c r="B197" s="200"/>
      <c r="C197" s="209"/>
      <c r="D197" s="209"/>
    </row>
    <row r="198" spans="2:4" x14ac:dyDescent="0.3">
      <c r="B198" s="200"/>
      <c r="C198" s="209"/>
      <c r="D198" s="209"/>
    </row>
    <row r="199" spans="2:4" x14ac:dyDescent="0.3">
      <c r="B199" s="200"/>
      <c r="C199" s="209"/>
      <c r="D199" s="209"/>
    </row>
    <row r="200" spans="2:4" x14ac:dyDescent="0.3">
      <c r="B200" s="200"/>
      <c r="C200" s="209"/>
      <c r="D200" s="209"/>
    </row>
    <row r="201" spans="2:4" x14ac:dyDescent="0.3">
      <c r="B201" s="200"/>
      <c r="C201" s="209"/>
      <c r="D201" s="209"/>
    </row>
    <row r="202" spans="2:4" x14ac:dyDescent="0.3">
      <c r="B202" s="200"/>
      <c r="C202" s="209"/>
      <c r="D202" s="209"/>
    </row>
    <row r="203" spans="2:4" x14ac:dyDescent="0.3">
      <c r="B203" s="200"/>
      <c r="C203" s="209"/>
      <c r="D203" s="209"/>
    </row>
    <row r="204" spans="2:4" x14ac:dyDescent="0.3">
      <c r="B204" s="200"/>
      <c r="C204" s="209"/>
      <c r="D204" s="209"/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C5FAA-B342-40A8-BA93-888A74410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02723-4F1D-45E9-B052-EDF11ECD324C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24781363-74BF-4658-A5A5-96A845951045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Gráfico 1 </vt:lpstr>
      <vt:lpstr>Tabla 1 </vt:lpstr>
      <vt:lpstr>Ilustración 1</vt:lpstr>
      <vt:lpstr>Tabla 2 </vt:lpstr>
      <vt:lpstr>Mapa 1</vt:lpstr>
      <vt:lpstr>Ilustración 2</vt:lpstr>
      <vt:lpstr>Tabla 3</vt:lpstr>
      <vt:lpstr>Gráfico 2</vt:lpstr>
      <vt:lpstr>Anexo 1</vt:lpstr>
      <vt:lpstr>Anexo 2 </vt:lpstr>
      <vt:lpstr>Anexo 3</vt:lpstr>
      <vt:lpstr>'Mapa 1'!_Toc134784502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Mariangel Moneró Samuel</cp:lastModifiedBy>
  <cp:revision/>
  <dcterms:created xsi:type="dcterms:W3CDTF">2023-06-14T14:36:03Z</dcterms:created>
  <dcterms:modified xsi:type="dcterms:W3CDTF">2023-06-15T18:33:57Z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