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4/Estadísticas Consolidadas/Enero Marzo 2024/"/>
    </mc:Choice>
  </mc:AlternateContent>
  <xr:revisionPtr revIDLastSave="1230" documentId="13_ncr:1_{65B011BF-0747-4CBD-8384-AD0F83DD83B5}" xr6:coauthVersionLast="47" xr6:coauthVersionMax="47" xr10:uidLastSave="{3BE4D15F-A5FE-440D-AEC2-A66156FF959D}"/>
  <bookViews>
    <workbookView xWindow="-120" yWindow="-120" windowWidth="29040" windowHeight="1584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Grafico 1.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[1]BOP!#REF!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'[3]Fax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[4]C!#REF!</definedName>
    <definedName name="__123Graph_A" hidden="1">[5]C!#REF!</definedName>
    <definedName name="__123Graph_AChart1" localSheetId="4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[7]TAB25b!#REF!</definedName>
    <definedName name="__123Graph_ADIFFERENTIAL" hidden="1">[7]TAB25b!#REF!</definedName>
    <definedName name="__123Graph_AINTEREST" localSheetId="4" hidden="1">[7]TAB25b!#REF!</definedName>
    <definedName name="__123Graph_AINTEREST" hidden="1">[7]TAB25b!#REF!</definedName>
    <definedName name="__123Graph_AREER" hidden="1">[8]ER!#REF!</definedName>
    <definedName name="__123Graph_ASPREAD" hidden="1">[7]TAB25b!#REF!</definedName>
    <definedName name="__123Graph_B" localSheetId="4" hidden="1">[4]C!#REF!</definedName>
    <definedName name="__123Graph_B" hidden="1">[9]FLUJO!$B$7929:$C$7929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[10]G!#REF!</definedName>
    <definedName name="__123Graph_BCurrent" localSheetId="4" hidden="1">[10]G!#REF!</definedName>
    <definedName name="__123Graph_BCurrent" hidden="1">[10]G!#REF!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[7]TAB25b!#REF!</definedName>
    <definedName name="__123Graph_BINTEREST" hidden="1">[7]TAB25b!#REF!</definedName>
    <definedName name="__123Graph_BREER" hidden="1">[8]ER!#REF!</definedName>
    <definedName name="__123Graph_C" localSheetId="4" hidden="1">[4]C!#REF!</definedName>
    <definedName name="__123Graph_C" hidden="1">[9]FLUJO!$B$7936:$C$7936</definedName>
    <definedName name="__123Graph_CCurrent" localSheetId="0" hidden="1">'[11]Base Original'!#REF!</definedName>
    <definedName name="__123Graph_CCurrent" localSheetId="1" hidden="1">'[11]Base Original'!#REF!</definedName>
    <definedName name="__123Graph_CCurrent" localSheetId="2" hidden="1">'[11]Base Original'!#REF!</definedName>
    <definedName name="__123Graph_CCurrent" localSheetId="4" hidden="1">'[11]Base Original'!#REF!</definedName>
    <definedName name="__123Graph_CCurrent" hidden="1">'[11]Base Original'!#REF!</definedName>
    <definedName name="__123Graph_CREER" localSheetId="0" hidden="1">[8]ER!#REF!</definedName>
    <definedName name="__123Graph_CREER" localSheetId="1" hidden="1">[8]ER!#REF!</definedName>
    <definedName name="__123Graph_CREER" localSheetId="4" hidden="1">[8]ER!#REF!</definedName>
    <definedName name="__123Graph_CREER" hidden="1">[8]ER!#REF!</definedName>
    <definedName name="__123Graph_D" hidden="1">[9]FLUJO!$B$7942:$C$7942</definedName>
    <definedName name="__123Graph_DCurrent" localSheetId="0" hidden="1">'[11]Base Original'!#REF!</definedName>
    <definedName name="__123Graph_DCurrent" localSheetId="1" hidden="1">'[11]Base Original'!#REF!</definedName>
    <definedName name="__123Graph_DCurrent" localSheetId="2" hidden="1">'[11]Base Original'!#REF!</definedName>
    <definedName name="__123Graph_DCurrent" hidden="1">'[11]Base Original'!#REF!</definedName>
    <definedName name="__123Graph_E" localSheetId="0" hidden="1">[5]C!#REF!</definedName>
    <definedName name="__123Graph_E" localSheetId="1" hidden="1">[5]C!#REF!</definedName>
    <definedName name="__123Graph_E" localSheetId="4" hidden="1">[4]C!#REF!</definedName>
    <definedName name="__123Graph_E" hidden="1">[5]C!#REF!</definedName>
    <definedName name="__123Graph_ECurrent" localSheetId="4" hidden="1">'[11]Base Original'!#REF!</definedName>
    <definedName name="__123Graph_ECurrent" hidden="1">'[11]Base Original'!#REF!</definedName>
    <definedName name="__123Graph_F" localSheetId="4" hidden="1">[4]C!#REF!</definedName>
    <definedName name="__123Graph_F" hidden="1">[5]C!#REF!</definedName>
    <definedName name="__123Graph_FCurrent" localSheetId="4" hidden="1">[12]Base!#REF!</definedName>
    <definedName name="__123Graph_FCurrent" hidden="1">[12]Base!#REF!</definedName>
    <definedName name="__123Graph_X" hidden="1">[9]FLUJO!$B$7906:$C$7906</definedName>
    <definedName name="__123Graph_XDIFFERENTIAL" localSheetId="0" hidden="1">[7]TAB25b!#REF!</definedName>
    <definedName name="__123Graph_XDIFFERENTIAL" localSheetId="1" hidden="1">[7]TAB25b!#REF!</definedName>
    <definedName name="__123Graph_XDIFFERENTIAL" localSheetId="2" hidden="1">[7]TAB25b!#REF!</definedName>
    <definedName name="__123Graph_XDIFFERENTIAL" hidden="1">[7]TAB25b!#REF!</definedName>
    <definedName name="__123Graph_XSPREAD" localSheetId="0" hidden="1">[7]TAB25b!#REF!</definedName>
    <definedName name="__123Graph_XSPREAD" localSheetId="1" hidden="1">[7]TAB25b!#REF!</definedName>
    <definedName name="__123Graph_XSPREAD" hidden="1">[7]TAB25b!#REF!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3">[13]!'[Macros Import].qbop'</definedName>
    <definedName name="__2Macros_Import_.qbop" localSheetId="4">[13]!'[Macros Import].qbop'</definedName>
    <definedName name="__2Macros_Import_.qbop">[13]!'[Macros Import].qbop'</definedName>
    <definedName name="__3__123Graph_ACPI_ER_LOG" localSheetId="0" hidden="1">[8]ER!#REF!</definedName>
    <definedName name="__3__123Graph_ACPI_ER_LOG" localSheetId="1" hidden="1">[8]ER!#REF!</definedName>
    <definedName name="__3__123Graph_ACPI_ER_LOG" localSheetId="2" hidden="1">[8]ER!#REF!</definedName>
    <definedName name="__3__123Graph_ACPI_ER_LOG" localSheetId="3" hidden="1">[8]ER!#REF!</definedName>
    <definedName name="__3__123Graph_ACPI_ER_LOG" hidden="1">[8]ER!#REF!</definedName>
    <definedName name="__4__123Graph_BCPI_ER_LOG" localSheetId="0" hidden="1">[8]ER!#REF!</definedName>
    <definedName name="__4__123Graph_BCPI_ER_LOG" localSheetId="1" hidden="1">[8]ER!#REF!</definedName>
    <definedName name="__4__123Graph_BCPI_ER_LOG" localSheetId="2" hidden="1">[8]ER!#REF!</definedName>
    <definedName name="__4__123Graph_BCPI_ER_LOG" hidden="1">[8]ER!#REF!</definedName>
    <definedName name="__5__123Graph_BIBA_IBRD" localSheetId="2" hidden="1">[8]WB!#REF!</definedName>
    <definedName name="__5__123Graph_BIBA_IBRD" hidden="1">[8]WB!#REF!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'[14]A 11'!#REF!</definedName>
    <definedName name="__9CONSOL_DEPOSITS">'[14]A 11'!#REF!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[15]BoP!#REF!</definedName>
    <definedName name="__BOP2">[15]BoP!#REF!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'[3]Fax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[15]RES!#REF!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OT58">[2]GROWTH!#REF!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[16]WB!$Q$62:$AK$62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3">[13]!'[Macros Import].qbop'</definedName>
    <definedName name="_15Macros_Import_.qbop" localSheetId="4">[13]!'[Macros Import].qbop'</definedName>
    <definedName name="_15Macros_Import_.qbop">[13]!'[Macros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7__123Graph_AWB_ADJ_PRJ" hidden="1">[16]WB!$Q$255:$AK$255</definedName>
    <definedName name="_19__123Graph_BCPI_ER_LOG" localSheetId="0" hidden="1">[16]ER!#REF!</definedName>
    <definedName name="_19__123Graph_BCPI_ER_LOG" localSheetId="1" hidden="1">[16]ER!#REF!</definedName>
    <definedName name="_19__123Graph_BCPI_ER_LOG" hidden="1">[16]ER!#REF!</definedName>
    <definedName name="_1987">#N/A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0__123Graph_BIBA_IBRD" localSheetId="4" hidden="1">[16]WB!#REF!</definedName>
    <definedName name="_20__123Graph_BIBA_IBRD" hidden="1">[16]WB!#REF!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3">[17]!'[Macros Import].qbop'</definedName>
    <definedName name="_24Macros_Import_.qbop" localSheetId="4">[17]!'[Macros Import].qbop'</definedName>
    <definedName name="_24Macros_Import_.qbop">[17]!'[Macros Import].qbop'</definedName>
    <definedName name="_25__123Graph_ACPI_ER_LOG" localSheetId="0" hidden="1">[18]ER!#REF!</definedName>
    <definedName name="_25__123Graph_ACPI_ER_LOG" localSheetId="1" hidden="1">[18]ER!#REF!</definedName>
    <definedName name="_25__123Graph_ACPI_ER_LOG" localSheetId="2" hidden="1">[18]ER!#REF!</definedName>
    <definedName name="_25__123Graph_ACPI_ER_LOG" localSheetId="3" hidden="1">[18]ER!#REF!</definedName>
    <definedName name="_25__123Graph_ACPI_ER_LOG" hidden="1">[18]ER!#REF!</definedName>
    <definedName name="_25__123Graph_BWB_ADJ_PRJ" hidden="1">[16]WB!$Q$257:$AK$257</definedName>
    <definedName name="_26__123Graph_BCPI_ER_LOG" localSheetId="0" hidden="1">[18]ER!#REF!</definedName>
    <definedName name="_26__123Graph_BCPI_ER_LOG" localSheetId="1" hidden="1">[18]ER!#REF!</definedName>
    <definedName name="_26__123Graph_BCPI_ER_LOG" localSheetId="2" hidden="1">[18]ER!#REF!</definedName>
    <definedName name="_26__123Graph_BCPI_ER_LOG" localSheetId="3" hidden="1">[18]ER!#REF!</definedName>
    <definedName name="_26__123Graph_BCPI_ER_LOG" hidden="1">[18]ER!#REF!</definedName>
    <definedName name="_27__123Graph_ACPI_ER_LOG" localSheetId="0" hidden="1">[8]ER!#REF!</definedName>
    <definedName name="_27__123Graph_ACPI_ER_LOG" localSheetId="1" hidden="1">[8]ER!#REF!</definedName>
    <definedName name="_27__123Graph_ACPI_ER_LOG" localSheetId="2" hidden="1">[8]ER!#REF!</definedName>
    <definedName name="_27__123Graph_ACPI_ER_LOG" hidden="1">[8]ER!#REF!</definedName>
    <definedName name="_27__123Graph_BIBA_IBRD" localSheetId="2" hidden="1">[18]WB!#REF!</definedName>
    <definedName name="_27__123Graph_BIBA_IBRD" hidden="1">[18]WB!#REF!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3">[19]!'[Macros Import].qbop'</definedName>
    <definedName name="_2Macros_Import_.qbop" localSheetId="4">[19]!'[Macros Import].qbop'</definedName>
    <definedName name="_2Macros_Import_.qbop">[19]!'[Macros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[8]ER!#REF!</definedName>
    <definedName name="_3__123Graph_ACPI_ER_LOG" hidden="1">[8]ER!#REF!</definedName>
    <definedName name="_30__123Graph_XREALEX_WAGE" localSheetId="4" hidden="1">[20]PRIVATE!#REF!</definedName>
    <definedName name="_30__123Graph_XREALEX_WAGE" hidden="1">[20]PRIVATE!#REF!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CONSOL_DEPOSITS" localSheetId="4">'[21]A 11'!#REF!</definedName>
    <definedName name="_31CONSOL_DEPOSITS">'[21]A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[8]ER!#REF!</definedName>
    <definedName name="_4">#N/A</definedName>
    <definedName name="_4__123Graph_BCPI_ER_LOG" hidden="1">[8]ER!#REF!</definedName>
    <definedName name="_5">#N/A</definedName>
    <definedName name="_5__123Graph_BIBA_IBRD" hidden="1">[8]WB!#REF!</definedName>
    <definedName name="_51__123Graph_BIBA_IBRD" hidden="1">[8]WB!#REF!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8CONSOL_DEPOSITS" localSheetId="4">'[14]A 11'!#REF!</definedName>
    <definedName name="_68CONSOL_DEPOSITS">'[14]A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[16]ER!#REF!</definedName>
    <definedName name="_7__123Graph_ACPI_ER_LOG" hidden="1">[16]ER!#REF!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CONSOL_DEPOSITS" localSheetId="4">'[22]A 11'!#REF!</definedName>
    <definedName name="_9CONSOL_DEPOSITS">'[22]A 11'!#REF!</definedName>
    <definedName name="_aaV110" localSheetId="4">[23]QNEWLOR!#REF!</definedName>
    <definedName name="_aaV110">[23]QNEWLOR!#REF!</definedName>
    <definedName name="_aIV114" localSheetId="4">[23]QNEWLOR!#REF!</definedName>
    <definedName name="_aIV114">[23]QNEWLOR!#REF!</definedName>
    <definedName name="_aIV190" localSheetId="4">[23]QNEWLOR!#REF!</definedName>
    <definedName name="_aIV190">[23]QNEWLOR!#REF!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2">[24]BoP!#REF!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F" hidden="1">'[25]Fax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[26]C!$P$428:$T$428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'[27]Fax a enviar'!#REF!</definedName>
    <definedName name="_MatMult_AxB" hidden="1">'[27]Fax a enviar'!#REF!</definedName>
    <definedName name="_MatMult_B" hidden="1">'[27]Fax a enviar'!#REF!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Order1" localSheetId="4" hidden="1">0</definedName>
    <definedName name="_Order1" hidden="1">255</definedName>
    <definedName name="_Order2" hidden="1">255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[23]QNEWLOR!#REF!</definedName>
    <definedName name="_qV196">[23]QNEWLOR!#REF!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[24]RES!#REF!</definedName>
    <definedName name="_RES2">[24]RES!#REF!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4">'[28]shared data'!$A$1:$G$71</definedName>
    <definedName name="_Toc127541614" localSheetId="0">'Tabla 1.'!$D$6</definedName>
    <definedName name="_Toc191191306_3" localSheetId="0">[29]anex7!#REF!</definedName>
    <definedName name="_Toc191191306_3" localSheetId="1">[29]anex7!#REF!</definedName>
    <definedName name="_Toc191191306_3" localSheetId="4">[29]anex7!#REF!</definedName>
    <definedName name="_Toc191191306_3">[29]anex7!#REF!</definedName>
    <definedName name="_TOT58" localSheetId="0">[2]GROWTH!#REF!</definedName>
    <definedName name="_TOT58" localSheetId="1">[2]GROWTH!#REF!</definedName>
    <definedName name="_TOT58" localSheetId="4">[2]GROWTH!#REF!</definedName>
    <definedName name="_TOT58">[2]GROWTH!#REF!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xlcn.WorksheetConnection_MUCI2020v3.xlsxTabla1" hidden="1">[30]!Tabla1[#Data]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1">[1]Imp!#REF!</definedName>
    <definedName name="_Z" localSheetId="2">[1]Imp!#REF!</definedName>
    <definedName name="_Z" localSheetId="3">[1]Imp!#REF!</definedName>
    <definedName name="_Z">[1]Imp!#REF!</definedName>
    <definedName name="a" localSheetId="0" hidden="1">[16]WB!#REF!</definedName>
    <definedName name="a" localSheetId="1" hidden="1">[16]WB!#REF!</definedName>
    <definedName name="A" localSheetId="4">#REF!</definedName>
    <definedName name="a" hidden="1">[16]WB!#REF!</definedName>
    <definedName name="a\V104" localSheetId="0">[23]QNEWLOR!#REF!</definedName>
    <definedName name="a\V104" localSheetId="1">[23]QNEWLOR!#REF!</definedName>
    <definedName name="a\V104" localSheetId="4">[23]QNEWLOR!#REF!</definedName>
    <definedName name="a\V104">[23]QNEWLOR!#REF!</definedName>
    <definedName name="A_impresión_IM">'[31]ponder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'[32]COP FED'!#REF!</definedName>
    <definedName name="ACwvu.PLA1." localSheetId="1" hidden="1">'[32]COP FED'!#REF!</definedName>
    <definedName name="ACwvu.PLA1." localSheetId="2" hidden="1">'[32]COP FED'!#REF!</definedName>
    <definedName name="ACwvu.PLA1." localSheetId="4" hidden="1">'[32]COP FED'!#REF!</definedName>
    <definedName name="ACwvu.PLA1." hidden="1">'[32]COP FED'!#REF!</definedName>
    <definedName name="ACwvu.PLA2." hidden="1">'[32]COP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'[33]Int rate table spreads'!$C$7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NEXO2" localSheetId="4">[34]BCP!#REF!</definedName>
    <definedName name="ANEXO2">[34]BCP!#REF!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[23]QNEWLOR!$J$3:$AU$7,[23]QNEWLOR!$J$21:$AU$77,[23]QNEWLOR!$J$91:$AU$149</definedName>
    <definedName name="_xlnm.Print_Area">[35]MONTHLY!$A$2:$U$25,[35]MONTHLY!$A$29:$U$66,[35]MONTHLY!$A$71:$U$124,[35]MONTHLY!$A$127:$U$180,[35]MONTHLY!$A$183:$U$238,[35]MONTHLY!$A$244:$U$287,[35]MONTHLY!$A$291:$U$330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s" localSheetId="4" hidden="1">'[36]Fax a enviar'!#REF!</definedName>
    <definedName name="as" hidden="1">'[36]Fax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tlantic">[37]nonopec!$D$424:$D$433</definedName>
    <definedName name="atrade" localSheetId="3">[13]!atrade</definedName>
    <definedName name="atrade" localSheetId="4">[13]!atrade</definedName>
    <definedName name="atrade">[13]!atrade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verage_Daily_Depreciation">'[38]Inter-Bank'!$G$5</definedName>
    <definedName name="Average_Weekly_Depreciation">'[38]Inter-Bank'!$K$5</definedName>
    <definedName name="Average_Weekly_Inter_Bank_Exchange_Rate">'[38]Inter-Bank'!$H$5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'[39]Crédito SPNF (fiscal)'!#REF!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3">[40]!BFLD_DF</definedName>
    <definedName name="BFLD_DF" localSheetId="4">[40]!BFLD_DF</definedName>
    <definedName name="BFLD_DF">[40]!BFLD_DF</definedName>
    <definedName name="BFLD_DF1">#N/A</definedName>
    <definedName name="BFLG">#N/A</definedName>
    <definedName name="BFLG_D">#N/A</definedName>
    <definedName name="BFLG_DF">#N/A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PH1" hidden="1">'[41]Ex rate bloom'!$A$4</definedName>
    <definedName name="BLPH2" hidden="1">'[41]Ex rate bloom'!$D$4</definedName>
    <definedName name="BLPH3" hidden="1">'[41]Ex rate bloom'!$G$4</definedName>
    <definedName name="BLPH4" hidden="1">'[41]Ex rate bloom'!$J$4</definedName>
    <definedName name="BLPH5" hidden="1">'[41]Ex rate bloom'!$M$4</definedName>
    <definedName name="BLPH6" hidden="1">'[41]Ex rate bloom'!$P$4</definedName>
    <definedName name="BLPH7" hidden="1">'[41]Ex rate bloom'!$S$4</definedName>
    <definedName name="BLPH8" hidden="1">'[41]Ex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[42]Q6!$E$28:$AH$28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B">#N/A</definedName>
    <definedName name="BMIIG">#N/A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[34]BCP!#REF!</definedName>
    <definedName name="BOLETIN">[34]BCP!#REF!</definedName>
    <definedName name="BOP">#N/A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[42]Q6!$E$26:$AH$26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D">[34]BCP!#REF!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NS1">[43]MONTHLY!$BP$4:$CA$4</definedName>
    <definedName name="CONS2">[43]MONTHLY!$CB$4:$CM$4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operantes" localSheetId="2">#REF!</definedName>
    <definedName name="cooperantes" localSheetId="3">#REF!</definedName>
    <definedName name="cooperantes" localSheetId="4">#REF!</definedName>
    <definedName name="cooperantes">#REF!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'[1]in-out'!#REF!</definedName>
    <definedName name="Copytodebt">'[1]in-out'!#REF!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p" localSheetId="4" hidden="1">'[44]C Summary'!#REF!</definedName>
    <definedName name="cp" hidden="1">'[44]C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[43]MONTHLY!$B$437:$Z$444</definedName>
    <definedName name="CRUDE2">[43]MONTHLY!$B$451:$Z$458</definedName>
    <definedName name="CRUDE3">[43]MONTHLY!$B$465:$Z$472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UENTASMON">[34]BCP!#REF!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toff">'[45]LIC cutoff'!$A$2:$B$15</definedName>
    <definedName name="CYEAR2021">[46]Coal!$B$583:$J$583</definedName>
    <definedName name="CYEAR2022">[46]Coal!$K$583:$V$583</definedName>
    <definedName name="CYEAR2023">[46]Coal!$W$583:$AH$583</definedName>
    <definedName name="CYEAR2024">[46]Coal!$AI$583:$AT$583</definedName>
    <definedName name="CYEAR2025">[46]Coal!$AU$583:$AX$583</definedName>
    <definedName name="d" localSheetId="0" hidden="1">'[47]Fax a enviar'!#REF!</definedName>
    <definedName name="d" localSheetId="1" hidden="1">'[47]Fax a enviar'!#REF!</definedName>
    <definedName name="d" localSheetId="2" hidden="1">'[47]Fax a enviar'!#REF!</definedName>
    <definedName name="d" localSheetId="4" hidden="1">'[47]Fax a enviar'!#REF!</definedName>
    <definedName name="d" hidden="1">'[47]Fax a enviar'!#REF!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proj">#N/A</definedName>
    <definedName name="DAGproj">#N/A</definedName>
    <definedName name="Daily_Depreciation">'[38]Inter-Bank'!$E$5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e" localSheetId="4">[48]Tablas!$IV$1:$IV$2</definedName>
    <definedName name="date">[49]Tablas!$IV$1:$IV$2</definedName>
    <definedName name="dates">'[28]shared data'!$S$8:$S$155</definedName>
    <definedName name="DATES_A">'[28]shared data'!$D$2:$AC$2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eal_Date">'[38]Inter-Bank'!$B$5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fdf" localSheetId="4" hidden="1">'[47]Fax a enviar'!#REF!</definedName>
    <definedName name="dfdf" hidden="1">'[47]Fax a enviar'!#REF!</definedName>
    <definedName name="dfdfsd" localSheetId="4" hidden="1">'[50]Fax a enviar'!#REF!</definedName>
    <definedName name="dfdfsd" hidden="1">'[50]Fax a enviar'!#REF!</definedName>
    <definedName name="dfdgfdfd" localSheetId="4" hidden="1">'[51]Fax a enviar'!#REF!</definedName>
    <definedName name="dfdgfdfd" hidden="1">'[51]Fax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proj">#N/A</definedName>
    <definedName name="Discount_IDA">[52]NPV!$B$28</definedName>
    <definedName name="Discount_NC" localSheetId="0">[52]NPV!#REF!</definedName>
    <definedName name="Discount_NC" localSheetId="1">[52]NPV!#REF!</definedName>
    <definedName name="Discount_NC" localSheetId="2">[52]NPV!#REF!</definedName>
    <definedName name="Discount_NC">[52]NPV!#REF!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O" localSheetId="2">#REF!</definedName>
    <definedName name="DO" localSheetId="3">#REF!</definedName>
    <definedName name="DO" localSheetId="4">#REF!</definedName>
    <definedName name="DO">#REF!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" hidden="1">'[47]Fax a enviar'!#REF!</definedName>
    <definedName name="dsds" hidden="1">'[47]Fax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gd" localSheetId="4" hidden="1">'[53]Fax a enviar'!#REF!</definedName>
    <definedName name="efdgd" hidden="1">'[53]Fax a enviar'!#REF!</definedName>
    <definedName name="efefte" localSheetId="4" hidden="1">'[53]Fax a enviar'!#REF!</definedName>
    <definedName name="efefte" hidden="1">'[53]Fax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MISION" localSheetId="4">[34]BCP!#REF!</definedName>
    <definedName name="EMISION">[34]BCP!#REF!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DA">#N/A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rererer" localSheetId="4" hidden="1">'[47]Fax a enviar'!#REF!</definedName>
    <definedName name="erererer" hidden="1">'[47]Fax a enviar'!#REF!</definedName>
    <definedName name="ererwrw" localSheetId="4" hidden="1">'[51]Fax a enviar'!#REF!</definedName>
    <definedName name="ererwrw" hidden="1">'[51]Fax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TRUCTURA" localSheetId="4" hidden="1">[5]C!#REF!</definedName>
    <definedName name="ESTRUCTURA" hidden="1">[5]C!#REF!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[54]Sheet1!$N$2:$Q$26</definedName>
    <definedName name="ExitWRS">[55]Main!$AB$25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'[25]Fax a enviar'!#REF!</definedName>
    <definedName name="fdfd" hidden="1">'[25]Fax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'[25]Fax a enviar'!#REF!</definedName>
    <definedName name="fdfdf" hidden="1">'[25]Fax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'[50]Fax a enviar'!#REF!</definedName>
    <definedName name="fdfdsafsdf" hidden="1">'[50]Fax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'[36]Fax a enviar'!#REF!</definedName>
    <definedName name="fdfsd" hidden="1">'[36]Fax a enviar'!#REF!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'[51]Fax a enviar'!#REF!</definedName>
    <definedName name="fghfghf" hidden="1">'[56]Fax a enviar'!#REF!</definedName>
    <definedName name="fhnfdj" hidden="1">'[47]Fax a enviar'!#REF!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MI" localSheetId="4">[34]BCP!#REF!</definedName>
    <definedName name="FMI">[34]BCP!#REF!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[57]C!#REF!</definedName>
    <definedName name="fsdfsd" hidden="1">[57]C!#REF!</definedName>
    <definedName name="fsdsdfa" localSheetId="4" hidden="1">'[50]Fax a enviar'!#REF!</definedName>
    <definedName name="fsdsdfa" hidden="1">'[50]Fax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_NGDP">#N/A</definedName>
    <definedName name="gdg" hidden="1">'[47]Fax a enviar'!#REF!</definedName>
    <definedName name="gdgd" hidden="1">'[53]Fax a enviar'!#REF!</definedName>
    <definedName name="gdp">[58]GDP_WEO!$A$3:$AB$188</definedName>
    <definedName name="gdpall">[58]GDP!$B$2:$AD$134</definedName>
    <definedName name="gdppc">[58]GDPpc_WEO!$A$3:$AC$188</definedName>
    <definedName name="GGB_NGDP">#N/A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'[59]J(Priv.Cap)'!#REF!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[45]GNIpc!$A$1:$R$235</definedName>
    <definedName name="goafrica" localSheetId="3">[60]!goafrica</definedName>
    <definedName name="goafrica" localSheetId="4">[60]!goafrica</definedName>
    <definedName name="goafrica">[60]!goafrica</definedName>
    <definedName name="goasia" localSheetId="3">[60]!goasia</definedName>
    <definedName name="goasia" localSheetId="4">[60]!goasia</definedName>
    <definedName name="goasia">[60]!goasia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3">[60]!goeeup</definedName>
    <definedName name="goeeup" localSheetId="4">[60]!goeeup</definedName>
    <definedName name="goeeup">[60]!goeeup</definedName>
    <definedName name="goeurope" localSheetId="3">[60]!goeurope</definedName>
    <definedName name="goeurope" localSheetId="4">[60]!goeurope</definedName>
    <definedName name="goeurope">[60]!goeurope</definedName>
    <definedName name="golamerica" localSheetId="3">[60]!golamerica</definedName>
    <definedName name="golamerica" localSheetId="4">[60]!golamerica</definedName>
    <definedName name="golamerica">[60]!golamerica</definedName>
    <definedName name="gomeast" localSheetId="3">[60]!gomeast</definedName>
    <definedName name="gomeast" localSheetId="4">[60]!gomeast</definedName>
    <definedName name="gomeast">[60]!gomeast</definedName>
    <definedName name="gooecd" localSheetId="3">[60]!gooecd</definedName>
    <definedName name="gooecd" localSheetId="4">[60]!gooecd</definedName>
    <definedName name="gooecd">[60]!gooecd</definedName>
    <definedName name="goopec" localSheetId="3">[60]!goopec</definedName>
    <definedName name="goopec" localSheetId="4">[60]!goopec</definedName>
    <definedName name="goopec">[60]!goopec</definedName>
    <definedName name="gosummary" localSheetId="3">[60]!gosummary</definedName>
    <definedName name="gosummary" localSheetId="4">[60]!gosummary</definedName>
    <definedName name="gosummary">[60]!gosummary</definedName>
    <definedName name="Grace_IDA">[52]NPV!$B$25</definedName>
    <definedName name="Grace_NC" localSheetId="0">[52]NPV!#REF!</definedName>
    <definedName name="Grace_NC" localSheetId="1">[52]NPV!#REF!</definedName>
    <definedName name="Grace_NC" localSheetId="2">[52]NPV!#REF!</definedName>
    <definedName name="Grace_NC">[52]NPV!#REF!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trt" hidden="1">'[51]Fax a enviar'!#REF!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>[46]Gold!$B$583:$J$583</definedName>
    <definedName name="GYEAR2022">[46]Gold!$K$583:$U$583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39">'[28]shared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'[47]Fax a enviar'!#REF!</definedName>
    <definedName name="hfhfhf" hidden="1">'[47]Fax a enviar'!#REF!</definedName>
    <definedName name="hhh" localSheetId="4" hidden="1">'[61]J(Priv.Cap)'!#REF!</definedName>
    <definedName name="hhh" hidden="1">'[61]J(Priv.Cap)'!#REF!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jkhgkky" hidden="1">'[51]Fax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'[25]Fax a enviar'!#REF!</definedName>
    <definedName name="holalalala" hidden="1">'[25]Fax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[37]nonopec!#REF!</definedName>
    <definedName name="HVYNONO1">[37]nonopec!#REF!</definedName>
    <definedName name="HVYNONO2" localSheetId="4">[37]nonopec!#REF!</definedName>
    <definedName name="HVYNONO2">[37]nonopec!#REF!</definedName>
    <definedName name="HVYNONOPEC" localSheetId="4">[37]nonopec!#REF!</definedName>
    <definedName name="HVYNONOPEC">[37]nonopec!#REF!</definedName>
    <definedName name="HVYOECD" localSheetId="4">[37]nonopec!#REF!</definedName>
    <definedName name="HVYOECD">[37]nonopec!#REF!</definedName>
    <definedName name="HVYOPEC">[37]nonopec!#REF!</definedName>
    <definedName name="HVYSUMM">[37]nonopec!#REF!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'[47]Fax a enviar'!#REF!</definedName>
    <definedName name="iiiiiiiiiiii" hidden="1">'[47]Fax a enviar'!#REF!</definedName>
    <definedName name="iiiiiiiiiiiiiiiii" localSheetId="4" hidden="1">'[47]Fax a enviar'!#REF!</definedName>
    <definedName name="iiiiiiiiiiiiiiiii" hidden="1">'[47]Fax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ortaciones" localSheetId="4" hidden="1">'[11]Base Original'!#REF!</definedName>
    <definedName name="Importaciones" hidden="1">'[11]Base Original'!#REF!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FOGER" localSheetId="4">[34]BCP!#REF!</definedName>
    <definedName name="INFOGER">[34]BCP!#REF!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PUT_2" localSheetId="4">[15]Input!#REF!</definedName>
    <definedName name="INPUT_2">[15]Input!#REF!</definedName>
    <definedName name="INPUT_4" localSheetId="4">[15]Input!#REF!</definedName>
    <definedName name="INPUT_4">[15]Input!#REF!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[52]NPV!$B$27</definedName>
    <definedName name="Interest_NC" localSheetId="0">[52]NPV!#REF!</definedName>
    <definedName name="Interest_NC" localSheetId="1">[52]NPV!#REF!</definedName>
    <definedName name="Interest_NC" localSheetId="2">[52]NPV!#REF!</definedName>
    <definedName name="Interest_NC">[52]NPV!#REF!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PC" localSheetId="4">[62]ipc!#REF!</definedName>
    <definedName name="IPC">[62]ipc!#REF!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'[36]Fax a enviar'!#REF!</definedName>
    <definedName name="jjj" localSheetId="1" hidden="1">'[36]Fax a enviar'!#REF!</definedName>
    <definedName name="jjj" localSheetId="2" hidden="1">'[36]Fax a enviar'!#REF!</definedName>
    <definedName name="jjj" hidden="1">'[36]Fax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'[59]J(Priv.Cap)'!#REF!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'[47]Fax a enviar'!#REF!</definedName>
    <definedName name="khkh" hidden="1">'[47]Fax a enviar'!#REF!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[63]M!#REF!</definedName>
    <definedName name="kkkkk" hidden="1">'[64]J(Priv.Cap)'!#REF!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GTNONO1">[37]nonopec!#REF!</definedName>
    <definedName name="LGTNONO2">[37]nonopec!#REF!</definedName>
    <definedName name="LGTNONOPEC">[37]nonopec!#REF!</definedName>
    <definedName name="LGTNSUMM">[37]nonopec!#REF!</definedName>
    <definedName name="LGTOECD">[37]nonopec!#REF!</definedName>
    <definedName name="LGTOPEC">[37]nonopec!#REF!</definedName>
    <definedName name="LGTPCNT">[37]nonopec!#REF!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[65]M!#REF!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est_Inter_Bank_Rate">'[38]Inter-Bank'!$M$5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intabs">[23]QNEWLOR!$B$3:$G$17,[23]QNEWLOR!$B$20:$G$87,[23]QNEWLOR!$B$90:$G$159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turity_IDA">[52]NPV!$B$26</definedName>
    <definedName name="Maturity_NC" localSheetId="0">[52]NPV!#REF!</definedName>
    <definedName name="Maturity_NC" localSheetId="1">[52]NPV!#REF!</definedName>
    <definedName name="Maturity_NC" localSheetId="2">[52]NPV!#REF!</definedName>
    <definedName name="Maturity_NC">[52]NPV!#REF!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ses">[66]Codigos!$A$14:$B$25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lowsa" localSheetId="3">[13]!mflowsa</definedName>
    <definedName name="mflowsa" localSheetId="4">[13]!mflowsa</definedName>
    <definedName name="mflowsa">[13]!mflowsa</definedName>
    <definedName name="mflowsq" localSheetId="3">[13]!mflowsq</definedName>
    <definedName name="mflowsq" localSheetId="4">[13]!mflowsq</definedName>
    <definedName name="mflowsq">[13]!mflowsq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[37]nonopec!$D$426:$D$426</definedName>
    <definedName name="MISC4" localSheetId="0">[15]OUTPUT!#REF!</definedName>
    <definedName name="MISC4" localSheetId="1">[15]OUTPUT!#REF!</definedName>
    <definedName name="MISC4" localSheetId="2">[15]OUTPUT!#REF!</definedName>
    <definedName name="MISC4" localSheetId="3">[15]OUTPUT!#REF!</definedName>
    <definedName name="MISC4">[15]OUTPUT!#REF!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[34]BCP!#REF!</definedName>
    <definedName name="MNP">[34]BCP!#REF!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S">[43]MONTHLY!$BV$3:$CG$3</definedName>
    <definedName name="moodys" localSheetId="0">'[67]Credit ratings on 1st issues'!#REF!</definedName>
    <definedName name="moodys" localSheetId="1">'[67]Credit ratings on 1st issues'!#REF!</definedName>
    <definedName name="moodys">'[67]Credit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[54]Sheet1!$H$2:$K$24</definedName>
    <definedName name="mscid">[54]Sheet1!$B$2:$E$24</definedName>
    <definedName name="mscil">[54]Sheet1!$H$2:$K$24</definedName>
    <definedName name="mstocksa" localSheetId="3">[13]!mstocksa</definedName>
    <definedName name="mstocksa" localSheetId="4">[13]!mstocksa</definedName>
    <definedName name="mstocksa">[13]!mstocksa</definedName>
    <definedName name="mstocksq" localSheetId="3">[13]!mstocksq</definedName>
    <definedName name="mstocksq" localSheetId="4">[13]!mstocksq</definedName>
    <definedName name="mstocksq">[13]!mstocksq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'[28]shared data'!$B$7:$O$7</definedName>
    <definedName name="NAMES_A">'[28]shared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'[68]Table 2.1 from DDP program'!$A$2:$A$2</definedName>
    <definedName name="nmBlankRow" localSheetId="0">[69]EDT!#REF!</definedName>
    <definedName name="nmBlankRow" localSheetId="1">[69]EDT!#REF!</definedName>
    <definedName name="nmBlankRow">[69]EDT!#REF!</definedName>
    <definedName name="nmColumnHeader">[69]EDT!$3:$3</definedName>
    <definedName name="nmData">[69]EDT!$B$4:$AA$36</definedName>
    <definedName name="NMG_RG">#N/A</definedName>
    <definedName name="nmIndexTable" localSheetId="0">[69]EDT!#REF!</definedName>
    <definedName name="nmIndexTable" localSheetId="1">[69]EDT!#REF!</definedName>
    <definedName name="nmIndexTable">[69]EDT!#REF!</definedName>
    <definedName name="nmReportFooter">'[70]Table 1'!$29:$29</definedName>
    <definedName name="nmReportHeader">#N/A</definedName>
    <definedName name="nmReportNotes">'[70]Table 1'!$30:$30</definedName>
    <definedName name="nmRowHeader">[69]EDT!$A$4:$A$36</definedName>
    <definedName name="nmScale" localSheetId="0">[69]EDT!#REF!</definedName>
    <definedName name="nmScale" localSheetId="1">[69]EDT!#REF!</definedName>
    <definedName name="nmScale">[69]EDT!#REF!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'[39]Crédito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[37]nonopec!$D$29:$AD$70</definedName>
    <definedName name="NONOECD2">[37]nonopec!$D$71:$AD$135</definedName>
    <definedName name="NONOPEC">[37]nonopec!$D$136:$AD$155</definedName>
    <definedName name="NOPEC1">[43]MONTHLY!$BP$19:$CA$19</definedName>
    <definedName name="NOPEC2">[43]MONTHLY!$CB$19:$CM$19</definedName>
    <definedName name="NORM1">[43]MONTHLY!$A$5:$O$117</definedName>
    <definedName name="NORM2">[43]MONTHLY!$A$422:$Z$491</definedName>
    <definedName name="NORM3">[43]MONTHLY!$A$334:$Z$380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[71]UPLOAD!#REF!</definedName>
    <definedName name="Notes">[71]UPLOAD!#REF!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SUMMARY">[37]nonopec!$D$157:$AD$204</definedName>
    <definedName name="NTDD_RG" localSheetId="3">[40]!NTDD_RG</definedName>
    <definedName name="NTDD_RG" localSheetId="4">[40]!NTDD_RG</definedName>
    <definedName name="NTDD_RG">[40]!NTDD_RG</definedName>
    <definedName name="NX">#N/A</definedName>
    <definedName name="NX_R">#N/A</definedName>
    <definedName name="NXG_RG">#N/A</definedName>
    <definedName name="NYEAR2021">[46]Nickel!$B$583:$J$583</definedName>
    <definedName name="NYEAR2022">[46]Nickel!$K$583:$V$583</definedName>
    <definedName name="NYEAR2023">[46]Nickel!$W$583:$AH$583</definedName>
    <definedName name="NYEAR2024">[46]Nickel!$AI$583:$AT$583</definedName>
    <definedName name="NYEAR2025">[46]Nickel!$AU$583:$BF$583</definedName>
    <definedName name="OCTUBRE">#N/A</definedName>
    <definedName name="OECD">[37]nonopec!$D$1:$AD$28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'[47]Fax a enviar'!#REF!</definedName>
    <definedName name="oiulfdgdgh" hidden="1">'[47]Fax a enviar'!#REF!</definedName>
    <definedName name="OnShow" localSheetId="3">'[72]SPNF Acuerdo Incl. Int.'!OnShow</definedName>
    <definedName name="OnShow" localSheetId="4">'[72]SPNF Acuerdo Incl. Int.'!OnShow</definedName>
    <definedName name="OnShow">'[72]SPNF Acuerdo Incl. Int.'!OnShow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[37]nonopec!$D$204:$AD$251</definedName>
    <definedName name="OPEC1">[43]MONTHLY!$BP$12:$CA$12</definedName>
    <definedName name="OPEC2">[43]MONTHLY!$CB$12:$CM$12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th_Data">'[28]shared data'!$B$8</definedName>
    <definedName name="Path_System">'[28]shared data'!$B$7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NTLGT">[37]nonopec!#REF!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G">#N/A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'[47]Fax a enviar'!#REF!</definedName>
    <definedName name="poooooooooo" hidden="1">'[47]Fax a enviar'!#REF!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S1" localSheetId="4">[37]nonopec!#REF!</definedName>
    <definedName name="PRES1">[37]nonopec!#REF!</definedName>
    <definedName name="PRES2" localSheetId="4">[37]nonopec!#REF!</definedName>
    <definedName name="PRES2">[37]nonopec!#REF!</definedName>
    <definedName name="PRES3" localSheetId="4">[37]nonopec!#REF!</definedName>
    <definedName name="PRES3">[37]nonopec!#REF!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[55]Links!$A$1:$F$33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[52]FSUOUT!$B$2:$V$32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1998" localSheetId="4">'[73]2003'!#REF!</definedName>
    <definedName name="Prog1998">'[73]2003'!#REF!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'[74]Quarterly Raw Data'!#REF!</definedName>
    <definedName name="qq" hidden="1">'[61]J(Priv.Cap)'!#REF!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'[75]Authnot Prelim'!#REF!</definedName>
    <definedName name="QTAB7">'[74]Quarterly MacroFlow'!#REF!</definedName>
    <definedName name="QTAB7A">'[74]Quarterly MacroFlow'!#REF!</definedName>
    <definedName name="QtrData">'[75]Authnot Prelim'!#REF!</definedName>
    <definedName name="quality">[37]nonopec!$D$400:$AD$423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gistro" localSheetId="2">#REF!</definedName>
    <definedName name="registro" localSheetId="3">#REF!</definedName>
    <definedName name="registro" localSheetId="4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UMEN">'[76]Evolución Deuda Ene-jun 2004'!#REF!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tre" hidden="1">'[47]Fax a enviar'!#REF!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ngErrorSort">[55]ErrCheck!$A$4</definedName>
    <definedName name="rngLastSave">[55]Main!$G$19</definedName>
    <definedName name="rngLastSent">[55]Main!$G$18</definedName>
    <definedName name="rngLastUpdate">[55]Links!$D$2</definedName>
    <definedName name="rngNeedsUpdate">[55]Links!$E$2</definedName>
    <definedName name="rngQuestChecked">[55]ErrCheck!$A$3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'[32]COP FED'!#REF!</definedName>
    <definedName name="Rwvu.PLA2." hidden="1">'[32]COP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'[47]Fax a enviar'!#REF!</definedName>
    <definedName name="sdsd" hidden="1">'[47]Fax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guimiento" localSheetId="2">#REF!</definedName>
    <definedName name="seguimiento" localSheetId="3">#REF!</definedName>
    <definedName name="seguimiento" localSheetId="4">#REF!</definedName>
    <definedName name="seguimiento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ncount" hidden="1">2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np" localSheetId="4">'[67]Credit ratings on 1st issues'!#REF!</definedName>
    <definedName name="snp">'[67]Credit ratings on 1st issues'!#REF!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N">#N/A</definedName>
    <definedName name="spnf" localSheetId="3">'[72]SPNF Acuerdo Incl. Int.'!spnf</definedName>
    <definedName name="spnf" localSheetId="4">'[72]SPNF Acuerdo Incl. Int.'!spnf</definedName>
    <definedName name="spnf">'[72]SPNF Acuerdo Incl. Int.'!spnf</definedName>
    <definedName name="Spread_Between_Highest_and_Lowest_Rates">'[38]Inter-Bank'!$N$5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UM">[8]BoP!$E$313:$BE$365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[43]MONTHLY!$A$87:$Q$193</definedName>
    <definedName name="SUPPLY2">[43]MONTHLY!$A$422:$Z$477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vu.PLA1." hidden="1">'[32]COP FED'!#REF!</definedName>
    <definedName name="Swvu.PLA2." hidden="1">'[32]COP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e__47">[77]RED47!$A$1:$I$53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8">'[28]shared data'!$A$1:$E$32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[78]A!$A$1:$T$54</definedName>
    <definedName name="tblChecks">[55]ErrCheck!$A$3:$E$5</definedName>
    <definedName name="tblLinks">[55]Links!$A$4:$F$33</definedName>
    <definedName name="tc">#VALUE!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hidden="1">'[51]Fax a enviar'!#REF!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[42]Q5!$E$23:$AH$23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[79]BCC!$A$1:$N$821,[79]BCC!$A$822:$N$1624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[15]Trade!#REF!</definedName>
    <definedName name="TRADE3">[15]Trade!#REF!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ert" localSheetId="0" hidden="1">'[51]Fax a enviar'!#REF!</definedName>
    <definedName name="trert" localSheetId="1" hidden="1">'[51]Fax a enviar'!#REF!</definedName>
    <definedName name="trert" localSheetId="2" hidden="1">'[51]Fax a enviar'!#REF!</definedName>
    <definedName name="trert" localSheetId="4" hidden="1">'[51]Fax a enviar'!#REF!</definedName>
    <definedName name="trert" hidden="1">'[51]Fax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[66]Codigos!$A$5:$E$11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'[51]Fax a enviar'!#REF!</definedName>
    <definedName name="trtert" hidden="1">'[51]Fax a enviar'!#REF!</definedName>
    <definedName name="trtr" hidden="1">'[51]Fax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'[51]Fax a enviar'!#REF!</definedName>
    <definedName name="ttetet" hidden="1">'[51]Fax a enviar'!#REF!</definedName>
    <definedName name="ttt" localSheetId="4" hidden="1">'[47]Fax a enviar'!#REF!</definedName>
    <definedName name="ttt" hidden="1">'[47]Fax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[65]M!#REF!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'[38]Inter-Bank'!$I$5</definedName>
    <definedName name="Weighted_Average_Inter_Bank_Exchange_Rate">'[38]Inter-Bank'!$C$5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3">'[72]SPNF Acuerdo Incl. Int.'!will</definedName>
    <definedName name="will" localSheetId="4">'[72]SPNF Acuerdo Incl. Int.'!will</definedName>
    <definedName name="will">'[72]SPNF Acuerdo Incl. Int.'!will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[65]M!#REF!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'[28]shared data'!$A$1:$A$77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[52]Q5!$A$1:$A$104</definedName>
    <definedName name="xxWRS_5">[52]Q6!$A$1:$A$160</definedName>
    <definedName name="xxWRS_6">[52]Q7!$A$1:$A$59</definedName>
    <definedName name="xxWRS_7">[52]Q5!$A$1:$A$109</definedName>
    <definedName name="xxWRS_8">[52]Q6!$A$1:$A$162</definedName>
    <definedName name="xxWRS_9">[52]Q7!$A$1:$A$61</definedName>
    <definedName name="xxx">[58]GDP_WEO!$A$3:$AB$188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0" hidden="1">'[36]Fax a enviar'!#REF!</definedName>
    <definedName name="ytyry" localSheetId="1" hidden="1">'[36]Fax a enviar'!#REF!</definedName>
    <definedName name="ytyry" localSheetId="2" hidden="1">'[36]Fax a enviar'!#REF!</definedName>
    <definedName name="ytyry" hidden="1">'[36]Fax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'[25]Fax a enviar'!#REF!</definedName>
    <definedName name="ytyty" hidden="1">'[25]Fax a enviar'!#REF!</definedName>
    <definedName name="ytytyt" localSheetId="4" hidden="1">'[25]Fax a enviar'!#REF!</definedName>
    <definedName name="ytytyt" hidden="1">'[25]Fax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'[50]Fax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yy" hidden="1">'[51]Fax a enviar'!#REF!</definedName>
    <definedName name="yyyyyyyy" hidden="1">'[51]Fax a enviar'!#REF!</definedName>
    <definedName name="yyyyyyyyyyy" hidden="1">'[27]Fax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'[51]Fax a enviar'!#REF!</definedName>
    <definedName name="yyyyyyyyyyyyyyy" hidden="1">'[51]Fax a enviar'!#REF!</definedName>
    <definedName name="yyyyyyyyyyyyyyyyyyyyyy" localSheetId="4" hidden="1">'[47]Fax a enviar'!#REF!</definedName>
    <definedName name="yyyyyyyyyyyyyyyyyyyyyy" hidden="1">'[47]Fax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6" l="1"/>
  <c r="D29" i="6"/>
  <c r="D28" i="6"/>
  <c r="D27" i="6"/>
  <c r="D23" i="6"/>
  <c r="D19" i="6"/>
  <c r="D15" i="6"/>
  <c r="D31" i="6" l="1"/>
  <c r="I14" i="6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Q24" i="3" s="1"/>
  <c r="P23" i="3"/>
  <c r="Q23" i="3" s="1"/>
  <c r="P22" i="3"/>
  <c r="Q22" i="3" s="1"/>
  <c r="P20" i="3"/>
  <c r="P19" i="3"/>
  <c r="Q19" i="3" s="1"/>
  <c r="P18" i="3"/>
  <c r="Q18" i="3" s="1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D9" i="4"/>
  <c r="E9" i="4"/>
  <c r="C9" i="4"/>
  <c r="G30" i="6"/>
  <c r="E30" i="6"/>
  <c r="E29" i="6"/>
  <c r="H29" i="6" s="1"/>
  <c r="G28" i="6"/>
  <c r="F28" i="6"/>
  <c r="E28" i="6"/>
  <c r="G27" i="6"/>
  <c r="F27" i="6"/>
  <c r="E27" i="6"/>
  <c r="E31" i="6" s="1"/>
  <c r="H26" i="6"/>
  <c r="H25" i="6"/>
  <c r="H24" i="6"/>
  <c r="F23" i="6"/>
  <c r="H22" i="6"/>
  <c r="H21" i="6"/>
  <c r="H20" i="6"/>
  <c r="G19" i="6"/>
  <c r="F19" i="6"/>
  <c r="H18" i="6"/>
  <c r="H17" i="6"/>
  <c r="H16" i="6"/>
  <c r="I16" i="6" s="1"/>
  <c r="G15" i="6"/>
  <c r="F15" i="6"/>
  <c r="H14" i="6"/>
  <c r="H13" i="6"/>
  <c r="H12" i="6"/>
  <c r="I12" i="6" s="1"/>
  <c r="G31" i="6" l="1"/>
  <c r="H30" i="6"/>
  <c r="I30" i="6" s="1"/>
  <c r="F31" i="6"/>
  <c r="H15" i="6"/>
  <c r="I15" i="6" s="1"/>
  <c r="H23" i="6"/>
  <c r="H27" i="6"/>
  <c r="H28" i="6"/>
  <c r="I28" i="6" s="1"/>
  <c r="H19" i="6"/>
  <c r="I19" i="6" s="1"/>
  <c r="H31" i="6" l="1"/>
  <c r="I31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L20" i="2" s="1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J14" i="2"/>
  <c r="I14" i="2"/>
  <c r="D14" i="2"/>
  <c r="P14" i="2" l="1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<sst xmlns="http://schemas.openxmlformats.org/spreadsheetml/2006/main" count="231" uniqueCount="112">
  <si>
    <t>MINISTERIO DE HACIENDA</t>
  </si>
  <si>
    <t>DIRECCIÓN GENERAL DE PRESUPUESTO</t>
  </si>
  <si>
    <t xml:space="preserve">DEPARTAMENTO DE GESTIÓN FINANCIERA DE FORMULACIÓN Y EJECUCIÓN </t>
  </si>
  <si>
    <t>En Millones de RD$</t>
  </si>
  <si>
    <t>Ámbitos Institucionales</t>
  </si>
  <si>
    <t>Gobierno Central</t>
  </si>
  <si>
    <t>Organismos Autónomos y Descentralizados No Financieros</t>
  </si>
  <si>
    <t>Instituciones Públicas de la Seguridad Social</t>
  </si>
  <si>
    <t>Percibido Agregado</t>
  </si>
  <si>
    <t>Consolidable</t>
  </si>
  <si>
    <t>Percibido Consolidado</t>
  </si>
  <si>
    <t>9 = 7 - 8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</si>
  <si>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</si>
  <si>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</si>
  <si>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</si>
  <si>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</si>
  <si>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</si>
  <si>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</si>
  <si>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</si>
  <si>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</si>
  <si>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</si>
  <si>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</si>
  <si>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</si>
  <si>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</si>
  <si>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</si>
  <si>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Fuente: Elaboración propia con datos del Sistema de Información de la Gestión Financiera (SIGEF).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</si>
  <si>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</si>
  <si>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</si>
  <si>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</si>
  <si>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</si>
  <si>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</si>
  <si>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</si>
  <si>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</si>
  <si>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</si>
  <si>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</si>
  <si>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</si>
  <si>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</si>
  <si>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</si>
  <si>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</si>
  <si>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</si>
  <si>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</si>
  <si>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Clasificación Económica de los Ingresos</t>
  </si>
  <si>
    <t xml:space="preserve">Clasificación Económica del gasto </t>
  </si>
  <si>
    <t>Detalle</t>
  </si>
  <si>
    <t>Agregado</t>
  </si>
  <si>
    <t>Consolidado</t>
  </si>
  <si>
    <t>Ingresos</t>
  </si>
  <si>
    <t>Gastos</t>
  </si>
  <si>
    <t>Resultado Financiero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</si>
  <si>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</si>
  <si>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</si>
  <si>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</si>
  <si>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</si>
  <si>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</si>
  <si>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Total</t>
  </si>
  <si>
    <t>Transferencias Corrientes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</si>
  <si>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</si>
  <si>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</si>
  <si>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</si>
  <si>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</si>
  <si>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</si>
  <si>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</si>
  <si>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Inicial Consolidado</t>
  </si>
  <si>
    <t>% Ejecución</t>
  </si>
  <si>
    <t>4  = 2 - 3</t>
  </si>
  <si>
    <t>5 = 4 / 1</t>
  </si>
  <si>
    <t>10 = 9 / 6</t>
  </si>
  <si>
    <t>14 = 12 - 13</t>
  </si>
  <si>
    <t>15 = 14 /11</t>
  </si>
  <si>
    <t>Tabla 3. Proceso de Consolidación por Ámbito Institucional del GGN</t>
  </si>
  <si>
    <t>DIRECCIÓN DE ESTUDIOS ECONÓMICOS Y SEGUIMIENTO FINANCIERO</t>
  </si>
  <si>
    <t>Sub-sector Institucional</t>
  </si>
  <si>
    <t>% Cobertura Institucional, Formulación</t>
  </si>
  <si>
    <t>Existentes</t>
  </si>
  <si>
    <t>Organismos Autónomos y Descentralizados No Financieras</t>
  </si>
  <si>
    <t>Total SPNF</t>
  </si>
  <si>
    <t>Tabla 1. Alcance de la Consolidación del Gobierno General Nacional</t>
  </si>
  <si>
    <t>Tabla 2. Matriz de Transacciones Ejecutadas Consolidables del GGN</t>
  </si>
  <si>
    <t>Tabla 4. Proceso de Consolidación por Ámbito Institucional del GGN</t>
  </si>
  <si>
    <t>Tabla 10. Matriz de transacciones formuladas consolidadas del SPNF</t>
  </si>
  <si>
    <t>Transferencia Inicial</t>
  </si>
  <si>
    <t>Instituciones</t>
  </si>
  <si>
    <t>Incluidas Formulación</t>
  </si>
  <si>
    <t>Cumplimiento</t>
  </si>
  <si>
    <t>Incluidas Ejecución</t>
  </si>
  <si>
    <t>% Cobertura Institucional, Ejecución</t>
  </si>
  <si>
    <t>Devengado Consolidado</t>
  </si>
  <si>
    <t>1/ No incluyen Fuentes Financieras</t>
  </si>
  <si>
    <t>2/ No incluyen Aplicaciones Financieras</t>
  </si>
  <si>
    <t>Percibido Agregado 1/</t>
  </si>
  <si>
    <t>Consolidable 2/</t>
  </si>
  <si>
    <t>Percibido Consolidado 3/</t>
  </si>
  <si>
    <t>1/ Es el monto que incluye la duplicidad de las partidas recíprocas que se producen dentro del Sector Público.</t>
  </si>
  <si>
    <t>2/ Flujo eliminado de las partidas recíprocas identificadas para ser consolidadas.</t>
  </si>
  <si>
    <t>Presupuesto Inicial</t>
  </si>
  <si>
    <t>Devengado</t>
  </si>
  <si>
    <t>6 = 5/1</t>
  </si>
  <si>
    <t>Fuente: Elaboración propia con datos del SIGEF.</t>
  </si>
  <si>
    <t xml:space="preserve">3/ La consolidación presenta estadísticas de varias entidades como si fueran una sola, eliminando flujos y posiciones que representan relaciones entre las entidades que se consolidan.  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</si>
  <si>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</si>
  <si>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</si>
  <si>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 xml:space="preserve">Nota: </t>
  </si>
  <si>
    <t xml:space="preserve">Notas: </t>
  </si>
  <si>
    <t>Notas:</t>
  </si>
  <si>
    <t>Enero - Marzo 2024</t>
  </si>
  <si>
    <t>Gastos: Fecha de Imputación al 31 de Marzo de 2024 // Fecha de Registro al 15 de abril de 2024.</t>
  </si>
  <si>
    <t>Ingresos: Fecha de Imputación al 31 de marzo de 2024 // Fecha de Registro al 15 de abril de 2024.</t>
  </si>
  <si>
    <t>Ingresos: Fecha de Imputación al 31 de Marzo de 2024 // Fecha de Registro al 15 de abril de 2024.</t>
  </si>
  <si>
    <t>Devengado Agregado</t>
  </si>
  <si>
    <t>Devengado Agregado /1</t>
  </si>
  <si>
    <t>Devengado Consolidado 3/</t>
  </si>
  <si>
    <t>Total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</si>
</sst>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0_);_(* \(#,##0.0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Avenir Next LT Pro"/>
      <family val="2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4" fillId="2" borderId="0" xfId="3" applyFill="1"/>
    <xf numFmtId="0" fontId="6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8" fillId="2" borderId="0" xfId="2" applyFont="1" applyFill="1" applyAlignment="1">
      <alignment horizontal="center"/>
    </xf>
    <xf numFmtId="0" fontId="9" fillId="3" borderId="7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164" fontId="10" fillId="4" borderId="9" xfId="4" applyFont="1" applyFill="1" applyBorder="1" applyAlignment="1">
      <alignment horizontal="left" wrapText="1" indent="1"/>
    </xf>
    <xf numFmtId="165" fontId="10" fillId="4" borderId="10" xfId="3" applyNumberFormat="1" applyFont="1" applyFill="1" applyBorder="1" applyAlignment="1">
      <alignment horizontal="right" vertical="center"/>
    </xf>
    <xf numFmtId="165" fontId="10" fillId="4" borderId="11" xfId="3" applyNumberFormat="1" applyFont="1" applyFill="1" applyBorder="1" applyAlignment="1">
      <alignment horizontal="right" vertical="center"/>
    </xf>
    <xf numFmtId="164" fontId="11" fillId="0" borderId="3" xfId="4" applyFont="1" applyFill="1" applyBorder="1" applyAlignment="1">
      <alignment horizontal="left" wrapText="1" indent="2"/>
    </xf>
    <xf numFmtId="165" fontId="11" fillId="0" borderId="12" xfId="3" applyNumberFormat="1" applyFont="1" applyBorder="1" applyAlignment="1">
      <alignment horizontal="right" vertical="center"/>
    </xf>
    <xf numFmtId="166" fontId="4" fillId="2" borderId="0" xfId="5" applyNumberFormat="1" applyFont="1" applyFill="1"/>
    <xf numFmtId="164" fontId="10" fillId="4" borderId="13" xfId="4" applyFont="1" applyFill="1" applyBorder="1" applyAlignment="1">
      <alignment horizontal="left" wrapText="1"/>
    </xf>
    <xf numFmtId="164" fontId="11" fillId="2" borderId="3" xfId="4" applyFont="1" applyFill="1" applyBorder="1" applyAlignment="1">
      <alignment horizontal="left" wrapText="1" indent="1"/>
    </xf>
    <xf numFmtId="165" fontId="11" fillId="2" borderId="12" xfId="3" applyNumberFormat="1" applyFont="1" applyFill="1" applyBorder="1" applyAlignment="1">
      <alignment horizontal="right" vertical="center"/>
    </xf>
    <xf numFmtId="164" fontId="9" fillId="5" borderId="3" xfId="4" applyFont="1" applyFill="1" applyBorder="1" applyAlignment="1">
      <alignment horizontal="left" wrapText="1"/>
    </xf>
    <xf numFmtId="165" fontId="9" fillId="5" borderId="7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1" fillId="2" borderId="0" xfId="4" applyFont="1" applyFill="1" applyBorder="1" applyAlignment="1">
      <alignment horizontal="left" wrapText="1" indent="1"/>
    </xf>
    <xf numFmtId="165" fontId="11" fillId="2" borderId="0" xfId="3" applyNumberFormat="1" applyFont="1" applyFill="1" applyAlignment="1">
      <alignment horizontal="right" vertical="center"/>
    </xf>
    <xf numFmtId="164" fontId="11" fillId="2" borderId="14" xfId="4" applyFont="1" applyFill="1" applyBorder="1" applyAlignment="1">
      <alignment horizontal="left" wrapText="1" indent="1"/>
    </xf>
    <xf numFmtId="165" fontId="11" fillId="2" borderId="15" xfId="3" applyNumberFormat="1" applyFont="1" applyFill="1" applyBorder="1" applyAlignment="1">
      <alignment horizontal="right" vertical="center"/>
    </xf>
    <xf numFmtId="165" fontId="9" fillId="5" borderId="12" xfId="3" applyNumberFormat="1" applyFont="1" applyFill="1" applyBorder="1" applyAlignment="1">
      <alignment horizontal="right" vertical="center"/>
    </xf>
    <xf numFmtId="165" fontId="9" fillId="5" borderId="8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9" fillId="6" borderId="3" xfId="0" applyFont="1" applyFill="1" applyBorder="1" applyAlignment="1">
      <alignment horizontal="left"/>
    </xf>
    <xf numFmtId="0" fontId="9" fillId="6" borderId="11" xfId="0" applyFont="1" applyFill="1" applyBorder="1"/>
    <xf numFmtId="0" fontId="9" fillId="6" borderId="0" xfId="0" applyFont="1" applyFill="1"/>
    <xf numFmtId="0" fontId="13" fillId="0" borderId="0" xfId="0" applyFont="1" applyAlignment="1">
      <alignment horizontal="left"/>
    </xf>
    <xf numFmtId="167" fontId="11" fillId="0" borderId="16" xfId="0" applyNumberFormat="1" applyFont="1" applyBorder="1"/>
    <xf numFmtId="167" fontId="13" fillId="0" borderId="0" xfId="1" applyNumberFormat="1" applyFont="1" applyFill="1"/>
    <xf numFmtId="0" fontId="13" fillId="0" borderId="0" xfId="0" applyFont="1" applyAlignment="1">
      <alignment horizontal="left" wrapText="1"/>
    </xf>
    <xf numFmtId="167" fontId="13" fillId="0" borderId="0" xfId="1" applyNumberFormat="1" applyFont="1" applyFill="1" applyAlignment="1">
      <alignment vertical="center"/>
    </xf>
    <xf numFmtId="0" fontId="15" fillId="0" borderId="0" xfId="0" applyFont="1" applyAlignment="1">
      <alignment vertical="center" wrapText="1" readingOrder="1"/>
    </xf>
    <xf numFmtId="0" fontId="2" fillId="0" borderId="0" xfId="0" applyFont="1"/>
    <xf numFmtId="0" fontId="16" fillId="0" borderId="0" xfId="0" applyFont="1" applyAlignment="1">
      <alignment vertical="top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9" fillId="0" borderId="0" xfId="0" applyFont="1"/>
    <xf numFmtId="165" fontId="8" fillId="0" borderId="30" xfId="7" applyNumberFormat="1" applyFont="1" applyBorder="1"/>
    <xf numFmtId="165" fontId="8" fillId="8" borderId="30" xfId="7" applyNumberFormat="1" applyFont="1" applyFill="1" applyBorder="1"/>
    <xf numFmtId="165" fontId="8" fillId="0" borderId="31" xfId="7" applyNumberFormat="1" applyFont="1" applyBorder="1"/>
    <xf numFmtId="165" fontId="8" fillId="0" borderId="32" xfId="7" applyNumberFormat="1" applyFont="1" applyBorder="1"/>
    <xf numFmtId="165" fontId="8" fillId="8" borderId="32" xfId="7" applyNumberFormat="1" applyFont="1" applyFill="1" applyBorder="1"/>
    <xf numFmtId="165" fontId="8" fillId="0" borderId="33" xfId="7" applyNumberFormat="1" applyFont="1" applyBorder="1"/>
    <xf numFmtId="43" fontId="19" fillId="0" borderId="0" xfId="6" applyFont="1"/>
    <xf numFmtId="0" fontId="10" fillId="2" borderId="30" xfId="0" applyFont="1" applyFill="1" applyBorder="1" applyAlignment="1">
      <alignment wrapText="1"/>
    </xf>
    <xf numFmtId="165" fontId="8" fillId="0" borderId="30" xfId="5" applyNumberFormat="1" applyFont="1" applyFill="1" applyBorder="1"/>
    <xf numFmtId="166" fontId="19" fillId="0" borderId="0" xfId="5" applyNumberFormat="1" applyFont="1"/>
    <xf numFmtId="0" fontId="10" fillId="2" borderId="34" xfId="0" applyFont="1" applyFill="1" applyBorder="1" applyAlignment="1">
      <alignment wrapText="1"/>
    </xf>
    <xf numFmtId="165" fontId="11" fillId="0" borderId="32" xfId="7" applyNumberFormat="1" applyFont="1" applyBorder="1"/>
    <xf numFmtId="43" fontId="19" fillId="0" borderId="0" xfId="0" applyNumberFormat="1" applyFont="1"/>
    <xf numFmtId="9" fontId="2" fillId="0" borderId="0" xfId="5" applyFont="1"/>
    <xf numFmtId="165" fontId="8" fillId="0" borderId="28" xfId="7" applyNumberFormat="1" applyFont="1" applyBorder="1"/>
    <xf numFmtId="165" fontId="8" fillId="8" borderId="28" xfId="7" applyNumberFormat="1" applyFont="1" applyFill="1" applyBorder="1"/>
    <xf numFmtId="165" fontId="8" fillId="0" borderId="34" xfId="7" applyNumberFormat="1" applyFont="1" applyBorder="1"/>
    <xf numFmtId="0" fontId="20" fillId="4" borderId="31" xfId="0" applyFont="1" applyFill="1" applyBorder="1" applyAlignment="1">
      <alignment wrapText="1"/>
    </xf>
    <xf numFmtId="168" fontId="21" fillId="4" borderId="30" xfId="7" applyFont="1" applyFill="1" applyBorder="1"/>
    <xf numFmtId="165" fontId="21" fillId="4" borderId="30" xfId="5" applyNumberFormat="1" applyFont="1" applyFill="1" applyBorder="1"/>
    <xf numFmtId="165" fontId="21" fillId="4" borderId="31" xfId="5" applyNumberFormat="1" applyFont="1" applyFill="1" applyBorder="1"/>
    <xf numFmtId="9" fontId="1" fillId="0" borderId="0" xfId="5" applyFont="1"/>
    <xf numFmtId="0" fontId="20" fillId="2" borderId="33" xfId="0" applyFont="1" applyFill="1" applyBorder="1" applyAlignment="1">
      <alignment wrapText="1"/>
    </xf>
    <xf numFmtId="165" fontId="8" fillId="0" borderId="32" xfId="7" applyNumberFormat="1" applyFont="1" applyFill="1" applyBorder="1"/>
    <xf numFmtId="43" fontId="0" fillId="0" borderId="0" xfId="6" applyFont="1"/>
    <xf numFmtId="0" fontId="20" fillId="2" borderId="34" xfId="0" applyFont="1" applyFill="1" applyBorder="1" applyAlignment="1">
      <alignment wrapText="1"/>
    </xf>
    <xf numFmtId="0" fontId="20" fillId="4" borderId="35" xfId="0" applyFont="1" applyFill="1" applyBorder="1" applyAlignment="1">
      <alignment wrapText="1"/>
    </xf>
    <xf numFmtId="168" fontId="21" fillId="4" borderId="36" xfId="7" applyFont="1" applyFill="1" applyBorder="1"/>
    <xf numFmtId="165" fontId="21" fillId="4" borderId="36" xfId="5" applyNumberFormat="1" applyFont="1" applyFill="1" applyBorder="1"/>
    <xf numFmtId="0" fontId="10" fillId="2" borderId="37" xfId="0" applyFont="1" applyFill="1" applyBorder="1" applyAlignment="1">
      <alignment wrapText="1"/>
    </xf>
    <xf numFmtId="165" fontId="8" fillId="8" borderId="38" xfId="7" applyNumberFormat="1" applyFont="1" applyFill="1" applyBorder="1"/>
    <xf numFmtId="165" fontId="8" fillId="0" borderId="38" xfId="7" applyNumberFormat="1" applyFont="1" applyBorder="1"/>
    <xf numFmtId="166" fontId="0" fillId="0" borderId="0" xfId="5" applyNumberFormat="1" applyFont="1"/>
    <xf numFmtId="0" fontId="10" fillId="2" borderId="31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20" fillId="4" borderId="39" xfId="0" applyFont="1" applyFill="1" applyBorder="1" applyAlignment="1">
      <alignment wrapText="1"/>
    </xf>
    <xf numFmtId="165" fontId="21" fillId="4" borderId="40" xfId="5" applyNumberFormat="1" applyFont="1" applyFill="1" applyBorder="1"/>
    <xf numFmtId="165" fontId="21" fillId="4" borderId="39" xfId="5" applyNumberFormat="1" applyFont="1" applyFill="1" applyBorder="1"/>
    <xf numFmtId="0" fontId="10" fillId="2" borderId="41" xfId="0" applyFont="1" applyFill="1" applyBorder="1" applyAlignment="1">
      <alignment wrapText="1"/>
    </xf>
    <xf numFmtId="165" fontId="8" fillId="8" borderId="42" xfId="7" applyNumberFormat="1" applyFont="1" applyFill="1" applyBorder="1"/>
    <xf numFmtId="165" fontId="8" fillId="0" borderId="42" xfId="7" applyNumberFormat="1" applyFont="1" applyBorder="1"/>
    <xf numFmtId="165" fontId="8" fillId="0" borderId="41" xfId="7" applyNumberFormat="1" applyFont="1" applyBorder="1"/>
    <xf numFmtId="169" fontId="0" fillId="0" borderId="0" xfId="0" applyNumberFormat="1"/>
    <xf numFmtId="165" fontId="9" fillId="6" borderId="44" xfId="7" applyNumberFormat="1" applyFont="1" applyFill="1" applyBorder="1"/>
    <xf numFmtId="166" fontId="22" fillId="0" borderId="0" xfId="5" applyNumberFormat="1" applyFont="1"/>
    <xf numFmtId="9" fontId="22" fillId="0" borderId="0" xfId="5" applyFont="1"/>
    <xf numFmtId="165" fontId="8" fillId="0" borderId="0" xfId="7" applyNumberFormat="1" applyFont="1" applyBorder="1"/>
    <xf numFmtId="0" fontId="23" fillId="0" borderId="0" xfId="0" applyFont="1"/>
    <xf numFmtId="0" fontId="12" fillId="2" borderId="0" xfId="2" applyFont="1" applyFill="1" applyAlignment="1">
      <alignment horizontal="left" vertical="center" wrapText="1"/>
    </xf>
    <xf numFmtId="0" fontId="9" fillId="3" borderId="6" xfId="3" applyFont="1" applyFill="1" applyBorder="1" applyAlignment="1">
      <alignment horizontal="center" vertical="center" wrapText="1"/>
    </xf>
    <xf numFmtId="43" fontId="22" fillId="0" borderId="0" xfId="1" applyFont="1"/>
    <xf numFmtId="165" fontId="11" fillId="0" borderId="15" xfId="3" applyNumberFormat="1" applyFont="1" applyBorder="1" applyAlignment="1">
      <alignment horizontal="right" vertical="center"/>
    </xf>
    <xf numFmtId="166" fontId="10" fillId="4" borderId="11" xfId="8" applyNumberFormat="1" applyFont="1" applyFill="1" applyBorder="1" applyAlignment="1">
      <alignment horizontal="right" vertical="center"/>
    </xf>
    <xf numFmtId="166" fontId="11" fillId="0" borderId="12" xfId="8" applyNumberFormat="1" applyFont="1" applyBorder="1" applyAlignment="1">
      <alignment horizontal="right" vertical="center"/>
    </xf>
    <xf numFmtId="166" fontId="11" fillId="2" borderId="12" xfId="8" applyNumberFormat="1" applyFont="1" applyFill="1" applyBorder="1" applyAlignment="1">
      <alignment horizontal="right" vertical="center"/>
    </xf>
    <xf numFmtId="166" fontId="11" fillId="2" borderId="0" xfId="8" applyNumberFormat="1" applyFont="1" applyFill="1" applyAlignment="1">
      <alignment horizontal="right" vertical="center"/>
    </xf>
    <xf numFmtId="166" fontId="11" fillId="2" borderId="15" xfId="8" applyNumberFormat="1" applyFont="1" applyFill="1" applyBorder="1" applyAlignment="1">
      <alignment horizontal="right" vertical="center"/>
    </xf>
    <xf numFmtId="166" fontId="9" fillId="5" borderId="8" xfId="8" applyNumberFormat="1" applyFont="1" applyFill="1" applyBorder="1" applyAlignment="1">
      <alignment horizontal="right" vertical="center"/>
    </xf>
    <xf numFmtId="165" fontId="9" fillId="5" borderId="45" xfId="3" applyNumberFormat="1" applyFont="1" applyFill="1" applyBorder="1" applyAlignment="1">
      <alignment horizontal="right" vertical="center"/>
    </xf>
    <xf numFmtId="166" fontId="9" fillId="5" borderId="7" xfId="8" applyNumberFormat="1" applyFont="1" applyFill="1" applyBorder="1" applyAlignment="1">
      <alignment horizontal="right" vertical="center"/>
    </xf>
    <xf numFmtId="166" fontId="11" fillId="0" borderId="15" xfId="8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 readingOrder="1"/>
    </xf>
    <xf numFmtId="0" fontId="5" fillId="0" borderId="0" xfId="0" applyFont="1" applyAlignment="1">
      <alignment vertical="top" readingOrder="1"/>
    </xf>
    <xf numFmtId="0" fontId="0" fillId="0" borderId="34" xfId="0" applyBorder="1"/>
    <xf numFmtId="0" fontId="9" fillId="6" borderId="8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66" fontId="11" fillId="0" borderId="3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0" fontId="9" fillId="6" borderId="52" xfId="0" applyNumberFormat="1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166" fontId="9" fillId="6" borderId="55" xfId="0" applyNumberFormat="1" applyFont="1" applyFill="1" applyBorder="1" applyAlignment="1">
      <alignment horizontal="center" vertical="center" wrapText="1"/>
    </xf>
    <xf numFmtId="0" fontId="0" fillId="0" borderId="56" xfId="0" applyBorder="1"/>
    <xf numFmtId="0" fontId="11" fillId="0" borderId="0" xfId="0" applyFont="1"/>
    <xf numFmtId="0" fontId="10" fillId="0" borderId="57" xfId="0" applyFont="1" applyBorder="1" applyAlignment="1">
      <alignment horizontal="left" vertical="center"/>
    </xf>
    <xf numFmtId="43" fontId="19" fillId="0" borderId="0" xfId="1" applyFont="1"/>
    <xf numFmtId="166" fontId="0" fillId="0" borderId="0" xfId="8" applyNumberFormat="1" applyFont="1"/>
    <xf numFmtId="165" fontId="8" fillId="0" borderId="30" xfId="8" applyNumberFormat="1" applyFont="1" applyFill="1" applyBorder="1"/>
    <xf numFmtId="166" fontId="19" fillId="0" borderId="0" xfId="8" applyNumberFormat="1" applyFont="1"/>
    <xf numFmtId="9" fontId="2" fillId="0" borderId="0" xfId="8" applyFont="1"/>
    <xf numFmtId="165" fontId="21" fillId="4" borderId="30" xfId="8" applyNumberFormat="1" applyFont="1" applyFill="1" applyBorder="1"/>
    <xf numFmtId="165" fontId="21" fillId="4" borderId="31" xfId="8" applyNumberFormat="1" applyFont="1" applyFill="1" applyBorder="1"/>
    <xf numFmtId="9" fontId="1" fillId="0" borderId="0" xfId="8" applyFont="1"/>
    <xf numFmtId="165" fontId="8" fillId="2" borderId="32" xfId="8" applyNumberFormat="1" applyFont="1" applyFill="1" applyBorder="1"/>
    <xf numFmtId="165" fontId="21" fillId="4" borderId="36" xfId="8" applyNumberFormat="1" applyFont="1" applyFill="1" applyBorder="1"/>
    <xf numFmtId="165" fontId="21" fillId="4" borderId="35" xfId="8" applyNumberFormat="1" applyFont="1" applyFill="1" applyBorder="1"/>
    <xf numFmtId="165" fontId="21" fillId="4" borderId="40" xfId="8" applyNumberFormat="1" applyFont="1" applyFill="1" applyBorder="1"/>
    <xf numFmtId="165" fontId="21" fillId="4" borderId="39" xfId="8" applyNumberFormat="1" applyFont="1" applyFill="1" applyBorder="1"/>
    <xf numFmtId="165" fontId="9" fillId="6" borderId="59" xfId="7" applyNumberFormat="1" applyFont="1" applyFill="1" applyBorder="1"/>
    <xf numFmtId="166" fontId="22" fillId="0" borderId="0" xfId="8" applyNumberFormat="1" applyFont="1"/>
    <xf numFmtId="9" fontId="22" fillId="0" borderId="0" xfId="8" applyFont="1"/>
    <xf numFmtId="0" fontId="9" fillId="3" borderId="6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166" fontId="8" fillId="0" borderId="31" xfId="8" applyNumberFormat="1" applyFont="1" applyBorder="1"/>
    <xf numFmtId="166" fontId="8" fillId="0" borderId="33" xfId="8" applyNumberFormat="1" applyFont="1" applyBorder="1"/>
    <xf numFmtId="166" fontId="21" fillId="4" borderId="31" xfId="8" applyNumberFormat="1" applyFont="1" applyFill="1" applyBorder="1"/>
    <xf numFmtId="166" fontId="8" fillId="0" borderId="34" xfId="8" applyNumberFormat="1" applyFont="1" applyBorder="1"/>
    <xf numFmtId="166" fontId="21" fillId="4" borderId="39" xfId="8" applyNumberFormat="1" applyFont="1" applyFill="1" applyBorder="1"/>
    <xf numFmtId="166" fontId="8" fillId="0" borderId="41" xfId="8" applyNumberFormat="1" applyFont="1" applyBorder="1"/>
    <xf numFmtId="166" fontId="9" fillId="6" borderId="44" xfId="8" applyNumberFormat="1" applyFont="1" applyFill="1" applyBorder="1"/>
    <xf numFmtId="0" fontId="5" fillId="2" borderId="1" xfId="2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vertical="top" readingOrder="1"/>
    </xf>
    <xf numFmtId="0" fontId="5" fillId="2" borderId="0" xfId="2" applyFont="1" applyFill="1" applyAlignment="1">
      <alignment vertical="top" readingOrder="1"/>
    </xf>
    <xf numFmtId="166" fontId="11" fillId="0" borderId="58" xfId="0" applyNumberFormat="1" applyFont="1" applyBorder="1" applyAlignment="1">
      <alignment horizontal="center" vertical="center" wrapText="1"/>
    </xf>
    <xf numFmtId="166" fontId="11" fillId="0" borderId="29" xfId="0" applyNumberFormat="1" applyFont="1" applyBorder="1" applyAlignment="1">
      <alignment horizontal="center" vertical="center" wrapText="1"/>
    </xf>
    <xf numFmtId="166" fontId="11" fillId="0" borderId="30" xfId="0" applyNumberFormat="1" applyFont="1" applyBorder="1" applyAlignment="1">
      <alignment horizontal="center" vertical="center" wrapText="1"/>
    </xf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43" fontId="0" fillId="0" borderId="0" xfId="1" applyFont="1"/>
    <xf numFmtId="43" fontId="11" fillId="0" borderId="12" xfId="1" applyFont="1" applyBorder="1" applyAlignment="1">
      <alignment horizontal="right" vertical="center"/>
    </xf>
    <xf numFmtId="170" fontId="0" fillId="0" borderId="0" xfId="1" applyNumberFormat="1" applyFont="1"/>
    <xf numFmtId="0" fontId="20" fillId="2" borderId="30" xfId="0" applyFont="1" applyFill="1" applyBorder="1" applyAlignment="1">
      <alignment wrapText="1"/>
    </xf>
    <xf numFmtId="168" fontId="21" fillId="4" borderId="29" xfId="7" applyFont="1" applyFill="1" applyBorder="1"/>
    <xf numFmtId="166" fontId="21" fillId="4" borderId="29" xfId="8" applyNumberFormat="1" applyFont="1" applyFill="1" applyBorder="1"/>
    <xf numFmtId="166" fontId="8" fillId="0" borderId="30" xfId="8" applyNumberFormat="1" applyFont="1" applyBorder="1"/>
    <xf numFmtId="165" fontId="21" fillId="4" borderId="29" xfId="5" applyNumberFormat="1" applyFont="1" applyFill="1" applyBorder="1"/>
    <xf numFmtId="0" fontId="9" fillId="6" borderId="6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left"/>
    </xf>
    <xf numFmtId="0" fontId="9" fillId="9" borderId="44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9" fillId="3" borderId="6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 readingOrder="1"/>
    </xf>
    <xf numFmtId="0" fontId="3" fillId="2" borderId="0" xfId="2" applyFont="1" applyFill="1" applyAlignment="1">
      <alignment horizontal="center" vertical="center" wrapText="1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0" fontId="6" fillId="0" borderId="2" xfId="0" applyFont="1" applyBorder="1" applyAlignment="1">
      <alignment horizontal="center" vertical="top" wrapText="1" readingOrder="1"/>
    </xf>
    <xf numFmtId="0" fontId="7" fillId="2" borderId="0" xfId="2" applyFont="1" applyFill="1" applyAlignment="1">
      <alignment horizontal="center"/>
    </xf>
    <xf numFmtId="17" fontId="7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3" borderId="3" xfId="3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left" vertical="center" wrapText="1"/>
    </xf>
  </cellXfs>
  <cellStyles count="9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Marzo 2024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1.'!$C$7:$E$7</c:f>
              <c:numCache>
                <c:formatCode>#,##0.0,,</c:formatCode>
                <c:ptCount val="3"/>
                <c:pt idx="0">
                  <c:v>335138983857.48962</c:v>
                </c:pt>
                <c:pt idx="1">
                  <c:v>31163975602.900002</c:v>
                </c:pt>
                <c:pt idx="2">
                  <c:v>303975008254.5896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9-4251-B1CE-581A4505E0E1}"/>
            </c:ext>
          </c:extLst>
        </c:ser>
        <c:ser>
          <c:idx val="1"/>
          <c:order val="1"/>
          <c:tx>
            <c:strRef>
              <c:f>'Grafico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1.'!$C$8:$E$8</c:f>
              <c:numCache>
                <c:formatCode>#,##0.0,,</c:formatCode>
                <c:ptCount val="3"/>
                <c:pt idx="0">
                  <c:v>362948640707.04987</c:v>
                </c:pt>
                <c:pt idx="1">
                  <c:v>31163975602.900002</c:v>
                </c:pt>
                <c:pt idx="2">
                  <c:v>331784665104.1499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9-4251-B1CE-581A4505E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350557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30480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171450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3</xdr:row>
      <xdr:rowOff>58667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4</xdr:row>
      <xdr:rowOff>20174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210298</xdr:colOff>
      <xdr:row>3</xdr:row>
      <xdr:rowOff>98591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67343-BDE5-9088-5E60-6966BE117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6</xdr:row>
      <xdr:rowOff>57467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4EC0F-0D0D-4A43-B35B-375D8E5E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335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620626</xdr:colOff>
      <xdr:row>2</xdr:row>
      <xdr:rowOff>26670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161597-2509-4305-80AC-8EF40DE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7927" cy="506941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236609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C42088-218E-48BE-AC8D-DED04AA8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3992" cy="74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8" sqref="D8:D10"/>
    </sheetView>
  </sheetViews>
  <sheetFormatPr baseColWidth="10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174" t="s">
        <v>0</v>
      </c>
      <c r="E1" s="175"/>
      <c r="F1" s="175"/>
      <c r="G1" s="175"/>
      <c r="H1" s="175"/>
      <c r="I1" s="175"/>
      <c r="J1" s="107"/>
      <c r="K1" s="107"/>
      <c r="L1" s="107"/>
      <c r="M1" s="107"/>
      <c r="N1" s="107"/>
    </row>
    <row r="2" spans="3:14" ht="21" customHeight="1" x14ac:dyDescent="0.25">
      <c r="D2" s="172" t="s">
        <v>1</v>
      </c>
      <c r="E2" s="173"/>
      <c r="F2" s="173"/>
      <c r="G2" s="173"/>
      <c r="H2" s="173"/>
      <c r="I2" s="173"/>
      <c r="J2" s="108"/>
      <c r="K2" s="108"/>
      <c r="L2" s="108"/>
      <c r="M2" s="108"/>
      <c r="N2" s="108"/>
    </row>
    <row r="3" spans="3:14" ht="15.75" customHeight="1" x14ac:dyDescent="0.25">
      <c r="D3" s="170" t="s">
        <v>70</v>
      </c>
      <c r="E3" s="171"/>
      <c r="F3" s="171"/>
      <c r="G3" s="171"/>
      <c r="H3" s="171"/>
      <c r="I3" s="171"/>
      <c r="J3" s="38"/>
      <c r="K3" s="2"/>
      <c r="L3" s="2"/>
      <c r="M3" s="2"/>
      <c r="N3" s="2"/>
    </row>
    <row r="6" spans="3:14" x14ac:dyDescent="0.25">
      <c r="D6" s="176" t="s">
        <v>76</v>
      </c>
      <c r="E6" s="176"/>
      <c r="F6" s="176"/>
      <c r="G6" s="176"/>
      <c r="H6" s="176"/>
      <c r="I6" s="176"/>
    </row>
    <row r="7" spans="3:14" x14ac:dyDescent="0.25">
      <c r="D7" s="176">
        <v>2024</v>
      </c>
      <c r="E7" s="176"/>
      <c r="F7" s="176"/>
      <c r="G7" s="176"/>
      <c r="H7" s="176"/>
      <c r="I7" s="176"/>
    </row>
    <row r="8" spans="3:14" ht="15.75" customHeight="1" thickBot="1" x14ac:dyDescent="0.3">
      <c r="C8" s="109"/>
      <c r="D8" s="177" t="s">
        <v>71</v>
      </c>
      <c r="E8" s="179" t="s">
        <v>81</v>
      </c>
      <c r="F8" s="180"/>
      <c r="G8" s="181"/>
      <c r="H8" s="182" t="s">
        <v>72</v>
      </c>
      <c r="I8" s="168" t="s">
        <v>85</v>
      </c>
    </row>
    <row r="9" spans="3:14" ht="29.25" customHeight="1" thickBot="1" x14ac:dyDescent="0.3">
      <c r="C9" s="109"/>
      <c r="D9" s="177"/>
      <c r="E9" s="110" t="s">
        <v>73</v>
      </c>
      <c r="F9" s="111" t="s">
        <v>82</v>
      </c>
      <c r="G9" s="111" t="s">
        <v>84</v>
      </c>
      <c r="H9" s="183"/>
      <c r="I9" s="169"/>
    </row>
    <row r="10" spans="3:14" x14ac:dyDescent="0.25">
      <c r="C10" s="109"/>
      <c r="D10" s="178"/>
      <c r="E10" s="112">
        <v>1</v>
      </c>
      <c r="F10" s="112">
        <v>2</v>
      </c>
      <c r="G10" s="113">
        <v>3</v>
      </c>
      <c r="H10" s="112">
        <v>4</v>
      </c>
      <c r="I10" s="114">
        <v>5</v>
      </c>
    </row>
    <row r="11" spans="3:14" ht="15.75" thickBot="1" x14ac:dyDescent="0.3">
      <c r="C11" s="109"/>
      <c r="D11" s="115" t="s">
        <v>5</v>
      </c>
      <c r="E11" s="116">
        <v>34</v>
      </c>
      <c r="F11" s="116">
        <v>34</v>
      </c>
      <c r="G11" s="116">
        <v>34</v>
      </c>
      <c r="H11" s="117">
        <f>F11/E11</f>
        <v>1</v>
      </c>
      <c r="I11" s="117">
        <f>G11/E11</f>
        <v>1</v>
      </c>
    </row>
    <row r="12" spans="3:14" ht="30.75" thickBot="1" x14ac:dyDescent="0.3">
      <c r="C12" s="109"/>
      <c r="D12" s="118" t="s">
        <v>74</v>
      </c>
      <c r="E12" s="119">
        <v>58</v>
      </c>
      <c r="F12" s="119">
        <v>58</v>
      </c>
      <c r="G12" s="119">
        <v>51</v>
      </c>
      <c r="H12" s="157">
        <f>F12/E12</f>
        <v>1</v>
      </c>
      <c r="I12" s="156">
        <f t="shared" ref="I12:I13" si="0">G12/E12</f>
        <v>0.87931034482758619</v>
      </c>
    </row>
    <row r="13" spans="3:14" ht="30.75" thickBot="1" x14ac:dyDescent="0.3">
      <c r="C13" s="109"/>
      <c r="D13" s="118" t="s">
        <v>7</v>
      </c>
      <c r="E13" s="119">
        <v>8</v>
      </c>
      <c r="F13" s="119">
        <v>8</v>
      </c>
      <c r="G13" s="119">
        <v>5</v>
      </c>
      <c r="H13" s="155">
        <f>F13/E13</f>
        <v>1</v>
      </c>
      <c r="I13" s="155">
        <f t="shared" si="0"/>
        <v>0.625</v>
      </c>
    </row>
    <row r="14" spans="3:14" ht="15.75" thickBot="1" x14ac:dyDescent="0.3">
      <c r="C14" s="109"/>
      <c r="D14" s="120" t="s">
        <v>75</v>
      </c>
      <c r="E14" s="121">
        <f>SUM(E11:E13)</f>
        <v>100</v>
      </c>
      <c r="F14" s="121">
        <f>SUM(F11:F13)</f>
        <v>100</v>
      </c>
      <c r="G14" s="122">
        <f>SUM(G11:G13)</f>
        <v>90</v>
      </c>
      <c r="H14" s="123">
        <f>F14/E14</f>
        <v>1</v>
      </c>
      <c r="I14" s="123">
        <f>G14/E14</f>
        <v>0.9</v>
      </c>
    </row>
    <row r="15" spans="3:14" x14ac:dyDescent="0.25">
      <c r="D15" s="126" t="s">
        <v>97</v>
      </c>
      <c r="E15" s="124"/>
    </row>
    <row r="16" spans="3:14" x14ac:dyDescent="0.25">
      <c r="G16" s="125"/>
    </row>
  </sheetData>
  <mergeCells count="9">
    <mergeCell ref="I8:I9"/>
    <mergeCell ref="D3:I3"/>
    <mergeCell ref="D2:I2"/>
    <mergeCell ref="D1:I1"/>
    <mergeCell ref="D6:I6"/>
    <mergeCell ref="D7:I7"/>
    <mergeCell ref="D8:D10"/>
    <mergeCell ref="E8:G8"/>
    <mergeCell ref="H8:H9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6" customWidth="1"/>
    <col min="10" max="10" width="21.140625" customWidth="1"/>
    <col min="11" max="11" width="11.42578125" style="36"/>
  </cols>
  <sheetData>
    <row r="1" spans="1:16" ht="23.25" customHeight="1" x14ac:dyDescent="0.25">
      <c r="B1" s="204" t="s">
        <v>0</v>
      </c>
      <c r="C1" s="205"/>
      <c r="D1" s="205"/>
      <c r="E1" s="205"/>
      <c r="F1" s="205"/>
      <c r="G1" s="205"/>
      <c r="H1" s="35"/>
    </row>
    <row r="2" spans="1:16" ht="18.75" customHeight="1" x14ac:dyDescent="0.25">
      <c r="B2" s="206" t="s">
        <v>1</v>
      </c>
      <c r="C2" s="207"/>
      <c r="D2" s="207"/>
      <c r="E2" s="207"/>
      <c r="F2" s="207"/>
      <c r="G2" s="207"/>
      <c r="H2" s="37"/>
    </row>
    <row r="3" spans="1:16" ht="15.75" customHeight="1" x14ac:dyDescent="0.25">
      <c r="B3" s="208" t="s">
        <v>2</v>
      </c>
      <c r="C3" s="209"/>
      <c r="D3" s="209"/>
      <c r="E3" s="209"/>
      <c r="F3" s="209"/>
      <c r="G3" s="209"/>
      <c r="H3" s="38"/>
      <c r="I3" s="38"/>
      <c r="J3" s="38"/>
      <c r="K3" s="38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10" t="s">
        <v>79</v>
      </c>
      <c r="C5" s="210"/>
      <c r="D5" s="210"/>
      <c r="E5" s="210"/>
      <c r="F5" s="210"/>
      <c r="G5" s="210"/>
      <c r="H5" s="39"/>
    </row>
    <row r="6" spans="1:16" ht="18.75" x14ac:dyDescent="0.3">
      <c r="B6" s="210">
        <v>2023</v>
      </c>
      <c r="C6" s="210"/>
      <c r="D6" s="210"/>
      <c r="E6" s="210"/>
      <c r="F6" s="210"/>
      <c r="G6" s="210"/>
      <c r="H6" s="39"/>
      <c r="K6"/>
    </row>
    <row r="7" spans="1:16" ht="19.5" thickBot="1" x14ac:dyDescent="0.35">
      <c r="B7" s="203" t="s">
        <v>3</v>
      </c>
      <c r="C7" s="203"/>
      <c r="D7" s="203"/>
      <c r="E7" s="203"/>
      <c r="F7" s="203"/>
      <c r="G7" s="203"/>
      <c r="H7" s="40"/>
      <c r="K7"/>
    </row>
    <row r="8" spans="1:16" ht="16.5" thickBot="1" x14ac:dyDescent="0.3">
      <c r="A8" s="41"/>
      <c r="B8" s="195" t="s">
        <v>49</v>
      </c>
      <c r="C8" s="198" t="s">
        <v>50</v>
      </c>
      <c r="D8" s="201" t="s">
        <v>51</v>
      </c>
      <c r="E8" s="202"/>
      <c r="F8" s="202"/>
      <c r="G8" s="184" t="s">
        <v>52</v>
      </c>
      <c r="H8" s="184" t="s">
        <v>80</v>
      </c>
      <c r="K8"/>
    </row>
    <row r="9" spans="1:16" ht="75.75" thickBot="1" x14ac:dyDescent="0.3">
      <c r="B9" s="196"/>
      <c r="C9" s="199"/>
      <c r="D9" s="42" t="s">
        <v>5</v>
      </c>
      <c r="E9" s="42" t="s">
        <v>53</v>
      </c>
      <c r="F9" s="42" t="s">
        <v>7</v>
      </c>
      <c r="G9" s="185"/>
      <c r="H9" s="185"/>
      <c r="K9"/>
    </row>
    <row r="10" spans="1:16" ht="15.75" thickBot="1" x14ac:dyDescent="0.3">
      <c r="B10" s="197"/>
      <c r="C10" s="200"/>
      <c r="D10" s="42">
        <v>1</v>
      </c>
      <c r="E10" s="42">
        <v>2</v>
      </c>
      <c r="F10" s="43">
        <v>3</v>
      </c>
      <c r="G10" s="44">
        <v>6</v>
      </c>
      <c r="H10" s="44">
        <v>7</v>
      </c>
      <c r="K10"/>
    </row>
    <row r="11" spans="1:16" ht="16.5" thickBot="1" x14ac:dyDescent="0.3">
      <c r="B11" s="187" t="s">
        <v>55</v>
      </c>
      <c r="C11" s="53" t="s">
        <v>5</v>
      </c>
      <c r="D11" s="47">
        <v>0</v>
      </c>
      <c r="E11" s="129">
        <v>115247383760</v>
      </c>
      <c r="F11" s="129">
        <v>19395617079</v>
      </c>
      <c r="G11" s="48">
        <f>SUM(D11:F11)</f>
        <v>134643000839</v>
      </c>
      <c r="H11" s="130"/>
      <c r="K11"/>
    </row>
    <row r="12" spans="1:16" ht="31.5" customHeight="1" thickBot="1" x14ac:dyDescent="0.3">
      <c r="B12" s="188"/>
      <c r="C12" s="56" t="s">
        <v>53</v>
      </c>
      <c r="D12" s="49">
        <v>0</v>
      </c>
      <c r="E12" s="50">
        <v>0</v>
      </c>
      <c r="F12" s="57">
        <v>0</v>
      </c>
      <c r="G12" s="51">
        <f>SUM(D12:F12)</f>
        <v>0</v>
      </c>
      <c r="H12" s="45"/>
      <c r="K12"/>
    </row>
    <row r="13" spans="1:16" ht="30.75" thickBot="1" x14ac:dyDescent="0.3">
      <c r="B13" s="188"/>
      <c r="C13" s="53" t="s">
        <v>7</v>
      </c>
      <c r="D13" s="46">
        <v>0</v>
      </c>
      <c r="E13" s="46">
        <v>0</v>
      </c>
      <c r="F13" s="47">
        <v>18395222000</v>
      </c>
      <c r="G13" s="48">
        <f>SUM(D13:F13)</f>
        <v>18395222000</v>
      </c>
      <c r="H13" s="45"/>
      <c r="K13"/>
    </row>
    <row r="14" spans="1:16" ht="16.5" thickBot="1" x14ac:dyDescent="0.3">
      <c r="B14" s="189"/>
      <c r="C14" s="63" t="s">
        <v>54</v>
      </c>
      <c r="D14" s="64"/>
      <c r="E14" s="132">
        <f>+SUM(E11:E13)</f>
        <v>115247383760</v>
      </c>
      <c r="F14" s="132">
        <f>+SUM(F11:F13)</f>
        <v>37790839079</v>
      </c>
      <c r="G14" s="133">
        <f>+SUM(G11:G13)</f>
        <v>153038222839</v>
      </c>
      <c r="H14" s="127"/>
      <c r="I14" s="128"/>
      <c r="J14" s="26"/>
      <c r="K14" s="131"/>
      <c r="P14" s="134"/>
    </row>
    <row r="15" spans="1:16" ht="16.5" thickBot="1" x14ac:dyDescent="0.3">
      <c r="B15" s="186" t="s">
        <v>56</v>
      </c>
      <c r="C15" s="68" t="s">
        <v>5</v>
      </c>
      <c r="D15" s="50">
        <v>0</v>
      </c>
      <c r="E15" s="135">
        <v>8487857313</v>
      </c>
      <c r="F15" s="69">
        <v>0</v>
      </c>
      <c r="G15" s="51">
        <f>SUM(D15:F15)</f>
        <v>8487857313</v>
      </c>
      <c r="H15" s="130"/>
      <c r="K15" s="131"/>
    </row>
    <row r="16" spans="1:16" ht="45.75" thickBot="1" x14ac:dyDescent="0.3">
      <c r="B16" s="186"/>
      <c r="C16" s="68" t="s">
        <v>53</v>
      </c>
      <c r="D16" s="49">
        <v>0</v>
      </c>
      <c r="E16" s="50">
        <v>0</v>
      </c>
      <c r="F16" s="49">
        <v>0</v>
      </c>
      <c r="G16" s="51">
        <f>SUM(D16:F16)</f>
        <v>0</v>
      </c>
      <c r="H16" s="45"/>
      <c r="K16" s="131"/>
    </row>
    <row r="17" spans="2:12" ht="30" x14ac:dyDescent="0.25">
      <c r="B17" s="186"/>
      <c r="C17" s="71" t="s">
        <v>7</v>
      </c>
      <c r="D17" s="60">
        <v>0</v>
      </c>
      <c r="E17" s="60">
        <v>0</v>
      </c>
      <c r="F17" s="61">
        <v>0</v>
      </c>
      <c r="G17" s="62">
        <f>SUM(D17:F17)</f>
        <v>0</v>
      </c>
      <c r="H17" s="45"/>
      <c r="K17" s="131"/>
    </row>
    <row r="18" spans="2:12" ht="16.5" thickBot="1" x14ac:dyDescent="0.3">
      <c r="B18" s="186"/>
      <c r="C18" s="72" t="s">
        <v>54</v>
      </c>
      <c r="D18" s="73"/>
      <c r="E18" s="136">
        <f>+E15</f>
        <v>8487857313</v>
      </c>
      <c r="F18" s="136">
        <f>F17</f>
        <v>0</v>
      </c>
      <c r="G18" s="137">
        <f>+SUM(G15:G17)</f>
        <v>8487857313</v>
      </c>
      <c r="H18" s="127"/>
      <c r="I18" s="128"/>
      <c r="J18" s="26"/>
      <c r="K18"/>
    </row>
    <row r="19" spans="2:12" ht="16.5" thickBot="1" x14ac:dyDescent="0.3">
      <c r="B19" s="187" t="s">
        <v>57</v>
      </c>
      <c r="C19" s="75" t="s">
        <v>5</v>
      </c>
      <c r="D19" s="76">
        <v>0</v>
      </c>
      <c r="E19" s="77">
        <v>500000000</v>
      </c>
      <c r="F19" s="77">
        <v>0</v>
      </c>
      <c r="G19" s="62">
        <f>SUM(D19:F19)</f>
        <v>500000000</v>
      </c>
      <c r="H19" s="130"/>
      <c r="K19"/>
    </row>
    <row r="20" spans="2:12" ht="45.75" thickBot="1" x14ac:dyDescent="0.3">
      <c r="B20" s="188"/>
      <c r="C20" s="79" t="s">
        <v>53</v>
      </c>
      <c r="D20" s="46">
        <v>0</v>
      </c>
      <c r="E20" s="47">
        <v>0</v>
      </c>
      <c r="F20" s="46">
        <v>0</v>
      </c>
      <c r="G20" s="48">
        <f>SUM(D20:F20)</f>
        <v>0</v>
      </c>
      <c r="H20" s="45"/>
      <c r="K20"/>
    </row>
    <row r="21" spans="2:12" ht="30.75" thickBot="1" x14ac:dyDescent="0.3">
      <c r="B21" s="188"/>
      <c r="C21" s="56" t="s">
        <v>7</v>
      </c>
      <c r="D21" s="60">
        <v>0</v>
      </c>
      <c r="E21" s="60">
        <v>0</v>
      </c>
      <c r="F21" s="61">
        <v>0</v>
      </c>
      <c r="G21" s="62">
        <f>SUM(D21:F21)</f>
        <v>0</v>
      </c>
      <c r="H21"/>
      <c r="K21"/>
    </row>
    <row r="22" spans="2:12" ht="16.5" thickBot="1" x14ac:dyDescent="0.3">
      <c r="B22" s="189"/>
      <c r="C22" s="63" t="s">
        <v>54</v>
      </c>
      <c r="D22" s="64">
        <v>0</v>
      </c>
      <c r="E22" s="132">
        <f>+E19</f>
        <v>500000000</v>
      </c>
      <c r="F22" s="132">
        <v>0</v>
      </c>
      <c r="G22" s="133">
        <f>+SUM(G19:G21)</f>
        <v>500000000</v>
      </c>
      <c r="H22" s="127"/>
      <c r="I22" s="128"/>
      <c r="J22" s="26"/>
      <c r="K22"/>
    </row>
    <row r="23" spans="2:12" ht="16.5" thickBot="1" x14ac:dyDescent="0.3">
      <c r="B23" s="187" t="s">
        <v>58</v>
      </c>
      <c r="C23" s="80" t="s">
        <v>5</v>
      </c>
      <c r="D23" s="50">
        <v>266959725</v>
      </c>
      <c r="E23" s="49">
        <v>0</v>
      </c>
      <c r="F23" s="49">
        <v>0</v>
      </c>
      <c r="G23" s="51">
        <f>SUM(D23:F23)</f>
        <v>266959725</v>
      </c>
      <c r="H23" s="127"/>
      <c r="K23"/>
    </row>
    <row r="24" spans="2:12" ht="45.75" thickBot="1" x14ac:dyDescent="0.3">
      <c r="B24" s="188"/>
      <c r="C24" s="80" t="s">
        <v>53</v>
      </c>
      <c r="D24" s="49">
        <v>330266558</v>
      </c>
      <c r="E24" s="50">
        <v>0</v>
      </c>
      <c r="F24" s="49">
        <v>0</v>
      </c>
      <c r="G24" s="51">
        <f>SUM(D24:F24)</f>
        <v>330266558</v>
      </c>
      <c r="H24" s="127"/>
      <c r="K24"/>
    </row>
    <row r="25" spans="2:12" ht="30.75" thickBot="1" x14ac:dyDescent="0.3">
      <c r="B25" s="188"/>
      <c r="C25" s="79" t="s">
        <v>7</v>
      </c>
      <c r="D25" s="46">
        <v>38476725</v>
      </c>
      <c r="E25" s="46">
        <v>0</v>
      </c>
      <c r="F25" s="47">
        <v>0</v>
      </c>
      <c r="G25" s="48">
        <f>SUM(D25:F25)</f>
        <v>38476725</v>
      </c>
      <c r="H25" s="127"/>
      <c r="K25"/>
    </row>
    <row r="26" spans="2:12" ht="16.5" thickBot="1" x14ac:dyDescent="0.3">
      <c r="B26" s="189"/>
      <c r="C26" s="81" t="s">
        <v>54</v>
      </c>
      <c r="D26" s="138">
        <f>SUM(D23:D25)</f>
        <v>635703008</v>
      </c>
      <c r="E26" s="138">
        <f>+E23</f>
        <v>0</v>
      </c>
      <c r="F26" s="138">
        <f>SUM(F23:F25)</f>
        <v>0</v>
      </c>
      <c r="G26" s="139">
        <f>+SUM(G23:G25)</f>
        <v>635703008</v>
      </c>
      <c r="H26" s="127"/>
      <c r="K26"/>
    </row>
    <row r="27" spans="2:12" ht="16.5" thickBot="1" x14ac:dyDescent="0.3">
      <c r="B27" s="190" t="s">
        <v>59</v>
      </c>
      <c r="C27" s="84" t="s">
        <v>5</v>
      </c>
      <c r="D27" s="85">
        <f>D23</f>
        <v>266959725</v>
      </c>
      <c r="E27" s="86">
        <f>E15+E19+E11</f>
        <v>124235241073</v>
      </c>
      <c r="F27" s="86">
        <f>F11</f>
        <v>19395617079</v>
      </c>
      <c r="G27" s="87">
        <f>+SUM(D27:F27)</f>
        <v>143897817877</v>
      </c>
      <c r="H27" s="130"/>
      <c r="J27" s="26"/>
      <c r="K27" s="128"/>
    </row>
    <row r="28" spans="2:12" ht="45.75" thickBot="1" x14ac:dyDescent="0.3">
      <c r="B28" s="191"/>
      <c r="C28" s="80" t="s">
        <v>53</v>
      </c>
      <c r="D28" s="49">
        <f>D24</f>
        <v>330266558</v>
      </c>
      <c r="E28" s="50"/>
      <c r="F28" s="49"/>
      <c r="G28" s="51">
        <f>+SUM(D28:F28)</f>
        <v>330266558</v>
      </c>
      <c r="H28" s="45"/>
      <c r="J28" s="88"/>
      <c r="K28" s="128"/>
    </row>
    <row r="29" spans="2:12" ht="30.75" thickBot="1" x14ac:dyDescent="0.3">
      <c r="B29" s="191"/>
      <c r="C29" s="80" t="s">
        <v>7</v>
      </c>
      <c r="D29" s="49">
        <f>D25</f>
        <v>38476725</v>
      </c>
      <c r="E29" s="49"/>
      <c r="F29" s="50">
        <f>F13</f>
        <v>18395222000</v>
      </c>
      <c r="G29" s="51">
        <f>+SUM(D29:F29)</f>
        <v>18433698725</v>
      </c>
      <c r="H29" s="58"/>
      <c r="J29" s="26"/>
      <c r="K29"/>
    </row>
    <row r="30" spans="2:12" x14ac:dyDescent="0.25">
      <c r="B30" s="192" t="s">
        <v>60</v>
      </c>
      <c r="C30" s="193"/>
      <c r="D30" s="89">
        <f>D14+D18+D22+D26</f>
        <v>635703008</v>
      </c>
      <c r="E30" s="89">
        <f>E14+E18+E22+E26</f>
        <v>124235241073</v>
      </c>
      <c r="F30" s="89">
        <f>F14+F18+F22</f>
        <v>37790839079</v>
      </c>
      <c r="G30" s="140">
        <f>G18+G22+G14+G26</f>
        <v>162661783160</v>
      </c>
      <c r="H30"/>
      <c r="I30" s="128"/>
      <c r="K30"/>
    </row>
    <row r="31" spans="2:12" x14ac:dyDescent="0.25">
      <c r="B31" s="194" t="s">
        <v>61</v>
      </c>
      <c r="C31" s="194"/>
      <c r="D31" s="194"/>
      <c r="E31" s="194"/>
      <c r="F31" s="194"/>
      <c r="G31" s="194"/>
      <c r="H31" s="130"/>
      <c r="K31"/>
    </row>
    <row r="32" spans="2:12" x14ac:dyDescent="0.25">
      <c r="E32" s="141"/>
      <c r="F32" s="142"/>
      <c r="G32" s="142"/>
      <c r="I32" s="45"/>
      <c r="J32" s="58"/>
      <c r="L32" s="36"/>
    </row>
    <row r="33" spans="1:16" s="36" customFormat="1" x14ac:dyDescent="0.25">
      <c r="A33"/>
      <c r="B33"/>
      <c r="C33"/>
      <c r="D33"/>
      <c r="E33"/>
      <c r="F33"/>
      <c r="G33"/>
      <c r="I33" s="45"/>
      <c r="J33" s="127"/>
      <c r="L33"/>
      <c r="M33"/>
      <c r="N33"/>
      <c r="O33"/>
      <c r="P33"/>
    </row>
    <row r="34" spans="1:16" s="36" customFormat="1" x14ac:dyDescent="0.25">
      <c r="A34"/>
      <c r="B34"/>
      <c r="C34"/>
      <c r="D34"/>
      <c r="E34"/>
      <c r="F34"/>
      <c r="G34"/>
      <c r="I34" s="45"/>
      <c r="J34" s="45"/>
      <c r="L34"/>
      <c r="M34"/>
      <c r="N34"/>
      <c r="O34"/>
      <c r="P34"/>
    </row>
    <row r="35" spans="1:16" s="36" customFormat="1" x14ac:dyDescent="0.25">
      <c r="A35"/>
      <c r="B35"/>
      <c r="C35"/>
      <c r="D35"/>
      <c r="E35"/>
      <c r="F35"/>
      <c r="G35"/>
      <c r="I35" s="45"/>
      <c r="J35" s="58"/>
      <c r="L35"/>
      <c r="M35"/>
      <c r="N35"/>
      <c r="O35"/>
      <c r="P35"/>
    </row>
    <row r="36" spans="1:16" s="36" customFormat="1" x14ac:dyDescent="0.25">
      <c r="A36"/>
      <c r="B36"/>
      <c r="C36"/>
      <c r="D36"/>
      <c r="E36"/>
      <c r="F36"/>
      <c r="G36"/>
      <c r="I36"/>
      <c r="J36" s="134"/>
      <c r="L36"/>
      <c r="M36"/>
      <c r="N36"/>
      <c r="O36"/>
      <c r="P36"/>
    </row>
    <row r="37" spans="1:16" s="36" customFormat="1" x14ac:dyDescent="0.25">
      <c r="A37"/>
      <c r="B37"/>
      <c r="C37"/>
      <c r="D37"/>
      <c r="E37"/>
      <c r="F37"/>
      <c r="G37"/>
      <c r="I37"/>
      <c r="J37" s="26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1"/>
  <sheetViews>
    <sheetView showGridLines="0" zoomScaleNormal="100" workbookViewId="0">
      <selection activeCell="B9" sqref="B9:B11"/>
    </sheetView>
  </sheetViews>
  <sheetFormatPr baseColWidth="10"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6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204" t="s">
        <v>0</v>
      </c>
      <c r="C1" s="205"/>
      <c r="D1" s="205"/>
      <c r="E1" s="205"/>
      <c r="F1" s="205"/>
      <c r="G1" s="205"/>
      <c r="H1" s="205"/>
      <c r="I1" s="205"/>
    </row>
    <row r="2" spans="1:11" ht="18.75" customHeight="1" x14ac:dyDescent="0.25">
      <c r="B2" s="206" t="s">
        <v>1</v>
      </c>
      <c r="C2" s="207"/>
      <c r="D2" s="207"/>
      <c r="E2" s="207"/>
      <c r="F2" s="207"/>
      <c r="G2" s="207"/>
      <c r="H2" s="207"/>
      <c r="I2" s="207"/>
    </row>
    <row r="3" spans="1:11" ht="15.75" customHeight="1" x14ac:dyDescent="0.25">
      <c r="B3" s="208" t="s">
        <v>70</v>
      </c>
      <c r="C3" s="209"/>
      <c r="D3" s="209"/>
      <c r="E3" s="209"/>
      <c r="F3" s="209"/>
      <c r="G3" s="209"/>
      <c r="H3" s="209"/>
      <c r="I3" s="209"/>
      <c r="J3" s="38"/>
      <c r="K3" s="38"/>
    </row>
    <row r="4" spans="1:11" ht="15.75" x14ac:dyDescent="0.25">
      <c r="A4" s="2"/>
      <c r="B4" s="208" t="s">
        <v>2</v>
      </c>
      <c r="C4" s="209"/>
      <c r="D4" s="209"/>
      <c r="E4" s="209"/>
      <c r="F4" s="209"/>
      <c r="G4" s="209"/>
      <c r="H4" s="209"/>
      <c r="I4" s="209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10" t="s">
        <v>77</v>
      </c>
      <c r="C6" s="210"/>
      <c r="D6" s="210"/>
      <c r="E6" s="210"/>
      <c r="F6" s="210"/>
      <c r="G6" s="210"/>
      <c r="H6" s="210"/>
      <c r="I6" s="210"/>
    </row>
    <row r="7" spans="1:11" ht="18.75" x14ac:dyDescent="0.3">
      <c r="B7" s="210" t="s">
        <v>104</v>
      </c>
      <c r="C7" s="210"/>
      <c r="D7" s="210"/>
      <c r="E7" s="210"/>
      <c r="F7" s="210"/>
      <c r="G7" s="210"/>
      <c r="H7" s="210"/>
      <c r="I7" s="210"/>
      <c r="K7"/>
    </row>
    <row r="8" spans="1:11" ht="19.5" thickBot="1" x14ac:dyDescent="0.35">
      <c r="B8" s="212" t="s">
        <v>3</v>
      </c>
      <c r="C8" s="212"/>
      <c r="D8" s="212"/>
      <c r="E8" s="212"/>
      <c r="F8" s="212"/>
      <c r="G8" s="212"/>
      <c r="H8" s="212"/>
      <c r="I8" s="212"/>
      <c r="K8"/>
    </row>
    <row r="9" spans="1:11" ht="16.5" thickBot="1" x14ac:dyDescent="0.3">
      <c r="A9" s="41"/>
      <c r="B9" s="195" t="s">
        <v>49</v>
      </c>
      <c r="C9" s="198" t="s">
        <v>50</v>
      </c>
      <c r="D9" s="198" t="s">
        <v>94</v>
      </c>
      <c r="E9" s="201" t="s">
        <v>51</v>
      </c>
      <c r="F9" s="202"/>
      <c r="G9" s="211"/>
      <c r="H9" s="213" t="s">
        <v>95</v>
      </c>
      <c r="I9" s="184" t="s">
        <v>83</v>
      </c>
      <c r="K9"/>
    </row>
    <row r="10" spans="1:11" ht="88.5" customHeight="1" thickBot="1" x14ac:dyDescent="0.3">
      <c r="B10" s="196"/>
      <c r="C10" s="199"/>
      <c r="D10" s="200"/>
      <c r="E10" s="42" t="s">
        <v>5</v>
      </c>
      <c r="F10" s="42" t="s">
        <v>53</v>
      </c>
      <c r="G10" s="42" t="s">
        <v>7</v>
      </c>
      <c r="H10" s="214"/>
      <c r="I10" s="185"/>
      <c r="K10"/>
    </row>
    <row r="11" spans="1:11" ht="15.75" thickBot="1" x14ac:dyDescent="0.3">
      <c r="B11" s="197"/>
      <c r="C11" s="200"/>
      <c r="D11" s="42">
        <v>1</v>
      </c>
      <c r="E11" s="42">
        <v>2</v>
      </c>
      <c r="F11" s="42">
        <v>3</v>
      </c>
      <c r="G11" s="43">
        <v>4</v>
      </c>
      <c r="H11" s="144">
        <v>5</v>
      </c>
      <c r="I11" s="143" t="s">
        <v>96</v>
      </c>
      <c r="K11"/>
    </row>
    <row r="12" spans="1:11" ht="30.75" customHeight="1" thickBot="1" x14ac:dyDescent="0.3">
      <c r="B12" s="187" t="s">
        <v>55</v>
      </c>
      <c r="C12" s="53" t="s">
        <v>5</v>
      </c>
      <c r="D12" s="48">
        <v>148034858086</v>
      </c>
      <c r="E12" s="47">
        <v>0</v>
      </c>
      <c r="F12" s="54">
        <v>23723940612.98</v>
      </c>
      <c r="G12" s="54">
        <v>5046043235.3400002</v>
      </c>
      <c r="H12" s="48">
        <f>SUM(E12:G12)</f>
        <v>28769983848.32</v>
      </c>
      <c r="I12" s="145">
        <f>H12/D12</f>
        <v>0.1943460089082954</v>
      </c>
      <c r="K12"/>
    </row>
    <row r="13" spans="1:11" ht="52.5" customHeight="1" thickBot="1" x14ac:dyDescent="0.3">
      <c r="B13" s="188"/>
      <c r="C13" s="56" t="s">
        <v>53</v>
      </c>
      <c r="D13" s="51">
        <v>0</v>
      </c>
      <c r="E13" s="49">
        <v>0</v>
      </c>
      <c r="F13" s="50"/>
      <c r="G13" s="57">
        <v>0</v>
      </c>
      <c r="H13" s="51">
        <f>SUM(E13:G13)</f>
        <v>0</v>
      </c>
      <c r="I13" s="146"/>
      <c r="K13"/>
    </row>
    <row r="14" spans="1:11" ht="30.75" thickBot="1" x14ac:dyDescent="0.3">
      <c r="B14" s="188"/>
      <c r="C14" s="53" t="s">
        <v>7</v>
      </c>
      <c r="D14" s="48">
        <v>19395222000</v>
      </c>
      <c r="E14" s="46">
        <v>0</v>
      </c>
      <c r="F14" s="46">
        <v>0</v>
      </c>
      <c r="G14" s="47">
        <v>0</v>
      </c>
      <c r="H14" s="48">
        <f>SUM(E14:G14)</f>
        <v>0</v>
      </c>
      <c r="I14" s="145">
        <f>H14/D14</f>
        <v>0</v>
      </c>
      <c r="K14"/>
    </row>
    <row r="15" spans="1:11" ht="16.5" thickBot="1" x14ac:dyDescent="0.3">
      <c r="B15" s="189"/>
      <c r="C15" s="63" t="s">
        <v>54</v>
      </c>
      <c r="D15" s="66">
        <f>SUM(D12:D14)</f>
        <v>167430080086</v>
      </c>
      <c r="E15" s="64"/>
      <c r="F15" s="65">
        <f>+SUM(F12:F14)</f>
        <v>23723940612.98</v>
      </c>
      <c r="G15" s="65">
        <f>+SUM(G12:G14)</f>
        <v>5046043235.3400002</v>
      </c>
      <c r="H15" s="66">
        <f>+SUM(H12:H14)</f>
        <v>28769983848.32</v>
      </c>
      <c r="I15" s="147">
        <f>H15/D15</f>
        <v>0.17183282617760426</v>
      </c>
      <c r="K15" s="59"/>
    </row>
    <row r="16" spans="1:11" ht="30.75" customHeight="1" thickBot="1" x14ac:dyDescent="0.3">
      <c r="B16" s="215" t="s">
        <v>56</v>
      </c>
      <c r="C16" s="68" t="s">
        <v>5</v>
      </c>
      <c r="D16" s="51">
        <v>10072568888</v>
      </c>
      <c r="E16" s="50">
        <v>0</v>
      </c>
      <c r="F16" s="54">
        <v>2306585288.3000002</v>
      </c>
      <c r="G16" s="69">
        <v>0</v>
      </c>
      <c r="H16" s="51">
        <f>SUM(E16:G16)</f>
        <v>2306585288.3000002</v>
      </c>
      <c r="I16" s="146">
        <f>H16/D16</f>
        <v>0.22899672506067056</v>
      </c>
      <c r="K16" s="59"/>
    </row>
    <row r="17" spans="2:16" ht="45.75" thickBot="1" x14ac:dyDescent="0.3">
      <c r="B17" s="186"/>
      <c r="C17" s="68" t="s">
        <v>53</v>
      </c>
      <c r="D17" s="51">
        <v>0</v>
      </c>
      <c r="E17" s="49">
        <v>0</v>
      </c>
      <c r="F17" s="50">
        <v>0</v>
      </c>
      <c r="G17" s="49">
        <v>0</v>
      </c>
      <c r="H17" s="51">
        <f>SUM(E17:G17)</f>
        <v>0</v>
      </c>
      <c r="I17" s="146"/>
      <c r="J17" s="26"/>
      <c r="K17" s="59"/>
      <c r="P17" s="67"/>
    </row>
    <row r="18" spans="2:16" ht="16.5" customHeight="1" thickBot="1" x14ac:dyDescent="0.3">
      <c r="B18" s="186"/>
      <c r="C18" s="163" t="s">
        <v>7</v>
      </c>
      <c r="D18" s="62"/>
      <c r="E18" s="60">
        <v>0</v>
      </c>
      <c r="F18" s="46">
        <v>0</v>
      </c>
      <c r="G18" s="61">
        <v>0</v>
      </c>
      <c r="H18" s="62">
        <f>SUM(E18:G18)</f>
        <v>0</v>
      </c>
      <c r="I18" s="148"/>
      <c r="K18" s="59"/>
    </row>
    <row r="19" spans="2:16" ht="16.5" thickBot="1" x14ac:dyDescent="0.3">
      <c r="B19" s="216"/>
      <c r="C19" s="72" t="s">
        <v>54</v>
      </c>
      <c r="D19" s="66">
        <f>SUM(D16:D18)</f>
        <v>10072568888</v>
      </c>
      <c r="E19" s="164"/>
      <c r="F19" s="74">
        <f>+F16</f>
        <v>2306585288.3000002</v>
      </c>
      <c r="G19" s="65">
        <f>G18</f>
        <v>0</v>
      </c>
      <c r="H19" s="167">
        <f>+SUM(H16:H18)</f>
        <v>2306585288.3000002</v>
      </c>
      <c r="I19" s="165">
        <f>H19/D19</f>
        <v>0.22899672506067056</v>
      </c>
      <c r="K19" s="59"/>
    </row>
    <row r="20" spans="2:16" ht="30.75" customHeight="1" thickBot="1" x14ac:dyDescent="0.3">
      <c r="B20" s="187" t="s">
        <v>57</v>
      </c>
      <c r="C20" s="75" t="s">
        <v>5</v>
      </c>
      <c r="D20" s="62"/>
      <c r="E20" s="47">
        <v>0</v>
      </c>
      <c r="F20" s="77"/>
      <c r="G20" s="60">
        <v>0</v>
      </c>
      <c r="H20" s="46">
        <f>SUM(E20:G20)</f>
        <v>0</v>
      </c>
      <c r="I20" s="166"/>
      <c r="K20" s="59"/>
    </row>
    <row r="21" spans="2:16" ht="45.75" thickBot="1" x14ac:dyDescent="0.3">
      <c r="B21" s="188"/>
      <c r="C21" s="79" t="s">
        <v>53</v>
      </c>
      <c r="D21" s="48">
        <v>0</v>
      </c>
      <c r="E21" s="46">
        <v>0</v>
      </c>
      <c r="F21" s="47">
        <v>0</v>
      </c>
      <c r="G21" s="46">
        <v>0</v>
      </c>
      <c r="H21" s="48">
        <f>SUM(E21:G21)</f>
        <v>0</v>
      </c>
      <c r="I21" s="145"/>
      <c r="K21" s="59"/>
    </row>
    <row r="22" spans="2:16" ht="30.75" thickBot="1" x14ac:dyDescent="0.3">
      <c r="B22" s="188"/>
      <c r="C22" s="56" t="s">
        <v>7</v>
      </c>
      <c r="D22" s="62">
        <v>0</v>
      </c>
      <c r="E22" s="60">
        <v>0</v>
      </c>
      <c r="F22" s="60">
        <v>0</v>
      </c>
      <c r="G22" s="61">
        <v>0</v>
      </c>
      <c r="H22" s="62">
        <f>SUM(E22:G22)</f>
        <v>0</v>
      </c>
      <c r="I22" s="148"/>
      <c r="K22"/>
    </row>
    <row r="23" spans="2:16" ht="16.5" thickBot="1" x14ac:dyDescent="0.3">
      <c r="B23" s="189"/>
      <c r="C23" s="63" t="s">
        <v>54</v>
      </c>
      <c r="D23" s="66">
        <f>SUM(D20:D22)</f>
        <v>0</v>
      </c>
      <c r="E23" s="64">
        <v>0</v>
      </c>
      <c r="F23" s="65">
        <f>+F20</f>
        <v>0</v>
      </c>
      <c r="G23" s="65">
        <v>0</v>
      </c>
      <c r="H23" s="66">
        <f>+SUM(H20:H22)</f>
        <v>0</v>
      </c>
      <c r="I23" s="147"/>
      <c r="J23" s="26"/>
      <c r="K23"/>
    </row>
    <row r="24" spans="2:16" ht="16.5" customHeight="1" thickBot="1" x14ac:dyDescent="0.3">
      <c r="B24" s="187" t="s">
        <v>58</v>
      </c>
      <c r="C24" s="80" t="s">
        <v>5</v>
      </c>
      <c r="D24" s="51"/>
      <c r="E24" s="50">
        <v>73273678.739999995</v>
      </c>
      <c r="F24" s="49">
        <v>0</v>
      </c>
      <c r="G24" s="49">
        <v>0</v>
      </c>
      <c r="H24" s="51">
        <f>SUM(E24:G24)</f>
        <v>73273678.739999995</v>
      </c>
      <c r="I24" s="146">
        <v>0</v>
      </c>
      <c r="J24" s="45"/>
      <c r="K24" s="52"/>
      <c r="L24" s="78"/>
    </row>
    <row r="25" spans="2:16" ht="45.75" thickBot="1" x14ac:dyDescent="0.3">
      <c r="B25" s="188"/>
      <c r="C25" s="80" t="s">
        <v>53</v>
      </c>
      <c r="D25" s="51"/>
      <c r="E25" s="49">
        <v>14012859.720000001</v>
      </c>
      <c r="F25" s="50">
        <v>0</v>
      </c>
      <c r="G25" s="49">
        <v>0</v>
      </c>
      <c r="H25" s="51">
        <f>SUM(E25:G25)</f>
        <v>14012859.720000001</v>
      </c>
      <c r="I25" s="146">
        <v>0</v>
      </c>
      <c r="J25" s="45"/>
      <c r="K25" s="52"/>
      <c r="L25" s="78"/>
      <c r="M25" s="70"/>
      <c r="N25" s="70"/>
    </row>
    <row r="26" spans="2:16" ht="30.75" thickBot="1" x14ac:dyDescent="0.3">
      <c r="B26" s="188"/>
      <c r="C26" s="79" t="s">
        <v>7</v>
      </c>
      <c r="D26" s="48"/>
      <c r="E26" s="46">
        <v>119927.82</v>
      </c>
      <c r="F26" s="46">
        <v>0</v>
      </c>
      <c r="G26" s="47">
        <v>0</v>
      </c>
      <c r="H26" s="48">
        <f>SUM(E26:G26)</f>
        <v>119927.82</v>
      </c>
      <c r="I26" s="145">
        <v>0</v>
      </c>
      <c r="K26" s="70"/>
      <c r="L26" s="70"/>
      <c r="M26" s="78"/>
      <c r="N26" s="70"/>
    </row>
    <row r="27" spans="2:16" ht="16.5" thickBot="1" x14ac:dyDescent="0.3">
      <c r="B27" s="189"/>
      <c r="C27" s="81" t="s">
        <v>54</v>
      </c>
      <c r="D27" s="66">
        <f>SUM(D24:D26)</f>
        <v>0</v>
      </c>
      <c r="E27" s="82">
        <f>SUM(E24:E26)</f>
        <v>87406466.279999986</v>
      </c>
      <c r="F27" s="82">
        <f>+F24</f>
        <v>0</v>
      </c>
      <c r="G27" s="82">
        <f>SUM(G24:G26)</f>
        <v>0</v>
      </c>
      <c r="H27" s="83">
        <f>+SUM(H24:H26)</f>
        <v>87406466.279999986</v>
      </c>
      <c r="I27" s="149">
        <v>0</v>
      </c>
      <c r="K27" s="70"/>
      <c r="L27" s="70"/>
      <c r="M27" s="78"/>
      <c r="N27" s="70"/>
    </row>
    <row r="28" spans="2:16" ht="16.5" thickBot="1" x14ac:dyDescent="0.3">
      <c r="B28" s="187" t="s">
        <v>59</v>
      </c>
      <c r="C28" s="84" t="s">
        <v>5</v>
      </c>
      <c r="D28" s="87">
        <f>D12+D16+D20+D24</f>
        <v>158107426974</v>
      </c>
      <c r="E28" s="85">
        <f>E24</f>
        <v>73273678.739999995</v>
      </c>
      <c r="F28" s="86">
        <f>F16+F20+F12</f>
        <v>26030525901.279999</v>
      </c>
      <c r="G28" s="86">
        <f>G12</f>
        <v>5046043235.3400002</v>
      </c>
      <c r="H28" s="87">
        <f>+SUM(E28:G28)</f>
        <v>31149842815.360001</v>
      </c>
      <c r="I28" s="150">
        <f t="shared" ref="I24:I31" si="0">H28/D28</f>
        <v>0.19701694861230296</v>
      </c>
      <c r="K28"/>
    </row>
    <row r="29" spans="2:16" ht="45.75" thickBot="1" x14ac:dyDescent="0.3">
      <c r="B29" s="188"/>
      <c r="C29" s="80" t="s">
        <v>53</v>
      </c>
      <c r="D29" s="51">
        <f t="shared" ref="D29:D30" si="1">D13+D17+D21+D25</f>
        <v>0</v>
      </c>
      <c r="E29" s="49">
        <f>E25</f>
        <v>14012859.720000001</v>
      </c>
      <c r="F29" s="50"/>
      <c r="G29" s="49"/>
      <c r="H29" s="51">
        <f>+SUM(E29:G29)</f>
        <v>14012859.720000001</v>
      </c>
      <c r="I29" s="146"/>
      <c r="J29" s="26"/>
      <c r="K29"/>
    </row>
    <row r="30" spans="2:16" ht="30.75" thickBot="1" x14ac:dyDescent="0.3">
      <c r="B30" s="217"/>
      <c r="C30" s="80" t="s">
        <v>7</v>
      </c>
      <c r="D30" s="51">
        <f t="shared" si="1"/>
        <v>19395222000</v>
      </c>
      <c r="E30" s="49">
        <f>E26</f>
        <v>119927.82</v>
      </c>
      <c r="F30" s="49"/>
      <c r="G30" s="50">
        <f>G14</f>
        <v>0</v>
      </c>
      <c r="H30" s="51">
        <f>+SUM(E30:G30)</f>
        <v>119927.82</v>
      </c>
      <c r="I30" s="146">
        <f t="shared" si="0"/>
        <v>6.1833692854869104E-6</v>
      </c>
      <c r="K30"/>
    </row>
    <row r="31" spans="2:16" x14ac:dyDescent="0.25">
      <c r="B31" s="192" t="s">
        <v>60</v>
      </c>
      <c r="C31" s="193"/>
      <c r="D31" s="89">
        <f>+D15+D19+D23+D27</f>
        <v>177502648974</v>
      </c>
      <c r="E31" s="89">
        <f>+E15+E19+E23+E27</f>
        <v>87406466.279999986</v>
      </c>
      <c r="F31" s="89">
        <f t="shared" ref="F31:H31" si="2">+F15+F19+F23+F27</f>
        <v>26030525901.279999</v>
      </c>
      <c r="G31" s="89">
        <f t="shared" si="2"/>
        <v>5046043235.3400002</v>
      </c>
      <c r="H31" s="89">
        <f t="shared" si="2"/>
        <v>31163975602.899998</v>
      </c>
      <c r="I31" s="151">
        <f t="shared" si="0"/>
        <v>0.17556907338022201</v>
      </c>
      <c r="K31"/>
    </row>
    <row r="32" spans="2:16" x14ac:dyDescent="0.25">
      <c r="B32" s="194" t="s">
        <v>97</v>
      </c>
      <c r="C32" s="194"/>
      <c r="D32" s="194"/>
      <c r="E32" s="194"/>
      <c r="F32" s="194"/>
      <c r="G32" s="194"/>
      <c r="H32" s="194"/>
      <c r="I32" s="70"/>
      <c r="K32"/>
    </row>
    <row r="33" spans="1:18" x14ac:dyDescent="0.25">
      <c r="B33" s="93" t="s">
        <v>101</v>
      </c>
      <c r="F33" s="90"/>
      <c r="G33" s="91"/>
      <c r="H33" s="90"/>
      <c r="I33" s="55"/>
      <c r="K33"/>
    </row>
    <row r="34" spans="1:18" x14ac:dyDescent="0.25">
      <c r="B34" s="93" t="s">
        <v>105</v>
      </c>
      <c r="F34" s="90"/>
      <c r="G34" s="91"/>
      <c r="H34" s="96"/>
      <c r="I34" s="55"/>
      <c r="K34"/>
    </row>
    <row r="35" spans="1:18" x14ac:dyDescent="0.25">
      <c r="B35" s="93" t="s">
        <v>106</v>
      </c>
      <c r="I35" s="55"/>
      <c r="K35"/>
    </row>
    <row r="36" spans="1:18" ht="15.75" x14ac:dyDescent="0.25">
      <c r="H36" s="92"/>
      <c r="I36" s="58"/>
      <c r="K36"/>
    </row>
    <row r="37" spans="1:18" x14ac:dyDescent="0.25">
      <c r="J37" s="26"/>
      <c r="K37" s="78"/>
    </row>
    <row r="38" spans="1:18" x14ac:dyDescent="0.25">
      <c r="J38" s="88"/>
      <c r="K38" s="78"/>
    </row>
    <row r="39" spans="1:18" x14ac:dyDescent="0.25">
      <c r="I39" s="52"/>
      <c r="J39" s="26"/>
      <c r="K39"/>
    </row>
    <row r="40" spans="1:18" x14ac:dyDescent="0.25">
      <c r="K40"/>
    </row>
    <row r="41" spans="1:18" x14ac:dyDescent="0.25">
      <c r="K41"/>
    </row>
    <row r="42" spans="1:18" x14ac:dyDescent="0.25">
      <c r="K42"/>
    </row>
    <row r="43" spans="1:18" x14ac:dyDescent="0.25">
      <c r="K43"/>
    </row>
    <row r="44" spans="1:18" x14ac:dyDescent="0.25">
      <c r="J44" s="58"/>
      <c r="L44" s="36"/>
    </row>
    <row r="45" spans="1:18" s="36" customFormat="1" x14ac:dyDescent="0.25">
      <c r="A45"/>
      <c r="B45"/>
      <c r="C45"/>
      <c r="D45"/>
      <c r="E45"/>
      <c r="F45"/>
      <c r="G45"/>
      <c r="H45"/>
      <c r="I45"/>
      <c r="J45" s="52"/>
      <c r="L45"/>
      <c r="M45"/>
      <c r="N45"/>
      <c r="O45"/>
      <c r="P45"/>
      <c r="Q45"/>
      <c r="R45"/>
    </row>
    <row r="46" spans="1:18" s="36" customFormat="1" x14ac:dyDescent="0.25">
      <c r="A46"/>
      <c r="B46"/>
      <c r="C46"/>
      <c r="D46"/>
      <c r="E46"/>
      <c r="F46"/>
      <c r="G46"/>
      <c r="H46"/>
      <c r="I46" s="26"/>
      <c r="J46" s="45"/>
      <c r="L46"/>
      <c r="M46"/>
      <c r="N46"/>
      <c r="O46"/>
      <c r="P46"/>
      <c r="Q46"/>
      <c r="R46"/>
    </row>
    <row r="47" spans="1:18" s="36" customFormat="1" x14ac:dyDescent="0.25">
      <c r="A47"/>
      <c r="B47"/>
      <c r="C47"/>
      <c r="D47"/>
      <c r="E47"/>
      <c r="F47"/>
      <c r="G47"/>
      <c r="H47"/>
      <c r="I47"/>
      <c r="J47" s="58"/>
      <c r="L47"/>
      <c r="M47"/>
      <c r="N47"/>
      <c r="O47"/>
      <c r="P47"/>
      <c r="Q47"/>
      <c r="R47"/>
    </row>
    <row r="48" spans="1:18" s="36" customFormat="1" x14ac:dyDescent="0.25">
      <c r="A48"/>
      <c r="B48"/>
      <c r="C48"/>
      <c r="D48"/>
      <c r="E48"/>
      <c r="F48"/>
      <c r="G48"/>
      <c r="H48"/>
      <c r="I48" s="55"/>
      <c r="J48" s="67"/>
      <c r="L48"/>
      <c r="M48"/>
      <c r="N48"/>
      <c r="O48"/>
      <c r="P48"/>
      <c r="Q48"/>
      <c r="R48"/>
    </row>
    <row r="49" spans="1:18" s="36" customFormat="1" x14ac:dyDescent="0.25">
      <c r="A49"/>
      <c r="B49"/>
      <c r="C49"/>
      <c r="D49"/>
      <c r="E49"/>
      <c r="F49"/>
      <c r="G49"/>
      <c r="H49"/>
      <c r="I49" s="58"/>
      <c r="J49" s="26"/>
      <c r="L49"/>
      <c r="M49"/>
      <c r="N49"/>
      <c r="O49"/>
      <c r="P49"/>
      <c r="Q49"/>
      <c r="R49"/>
    </row>
    <row r="50" spans="1:18" s="36" customFormat="1" ht="15" customHeight="1" x14ac:dyDescent="0.25">
      <c r="A50"/>
      <c r="B50"/>
      <c r="C50"/>
      <c r="D50"/>
      <c r="E50"/>
      <c r="F50"/>
      <c r="G50"/>
      <c r="H50"/>
      <c r="I50" s="45"/>
      <c r="J50"/>
      <c r="L50"/>
      <c r="M50"/>
      <c r="N50"/>
      <c r="O50"/>
      <c r="P50"/>
      <c r="Q50"/>
      <c r="R50"/>
    </row>
    <row r="51" spans="1:18" s="36" customFormat="1" ht="15" customHeight="1" x14ac:dyDescent="0.25">
      <c r="A51"/>
      <c r="B51"/>
      <c r="C51"/>
      <c r="D51"/>
      <c r="E51"/>
      <c r="F51"/>
      <c r="G51"/>
      <c r="H51"/>
      <c r="I51" s="45"/>
      <c r="J51"/>
      <c r="L51"/>
      <c r="M51"/>
      <c r="N51"/>
      <c r="O51"/>
      <c r="P51"/>
      <c r="Q51"/>
      <c r="R51"/>
    </row>
  </sheetData>
  <mergeCells count="20">
    <mergeCell ref="B32:H32"/>
    <mergeCell ref="B9:B11"/>
    <mergeCell ref="C9:C11"/>
    <mergeCell ref="H9:H10"/>
    <mergeCell ref="B12:B15"/>
    <mergeCell ref="B16:B19"/>
    <mergeCell ref="B20:B23"/>
    <mergeCell ref="B24:B27"/>
    <mergeCell ref="B28:B30"/>
    <mergeCell ref="B1:I1"/>
    <mergeCell ref="B2:I2"/>
    <mergeCell ref="B4:I4"/>
    <mergeCell ref="B3:I3"/>
    <mergeCell ref="B31:C31"/>
    <mergeCell ref="I9:I10"/>
    <mergeCell ref="E9:G9"/>
    <mergeCell ref="B6:I6"/>
    <mergeCell ref="B7:I7"/>
    <mergeCell ref="B8:I8"/>
    <mergeCell ref="D9:D10"/>
  </mergeCells>
  <pageMargins left="0.7" right="0.7" top="0.75" bottom="0.75" header="0.3" footer="0.3"/>
  <pageSetup orientation="portrait" horizontalDpi="4294967295" verticalDpi="4294967295" r:id="rId1"/>
  <ignoredErrors>
    <ignoredError sqref="E27 F15:G15 G27:H27 H24:H26 H20:H22 H16:H18 H12:H14 D15" formulaRange="1"/>
    <ignoredError sqref="H23 H19" formula="1"/>
    <ignoredError sqref="H15 F27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zoomScale="70" zoomScaleNormal="7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22.28515625" style="1" bestFit="1" customWidth="1"/>
    <col min="5" max="5" width="19.140625" style="1" customWidth="1"/>
    <col min="6" max="6" width="22.28515625" style="1" bestFit="1" customWidth="1"/>
    <col min="7" max="7" width="14.42578125" style="1" customWidth="1"/>
    <col min="8" max="8" width="16.85546875" style="1" customWidth="1"/>
    <col min="9" max="9" width="20.140625" style="1" bestFit="1" customWidth="1"/>
    <col min="10" max="10" width="21.5703125" style="1" bestFit="1" customWidth="1"/>
    <col min="11" max="11" width="20.140625" style="1" bestFit="1" customWidth="1"/>
    <col min="12" max="13" width="17.140625" style="1" customWidth="1"/>
    <col min="14" max="14" width="18.85546875" style="1" bestFit="1" customWidth="1"/>
    <col min="15" max="15" width="20.7109375" style="1" bestFit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2:17" ht="20.25" x14ac:dyDescent="0.2">
      <c r="B2" s="223" t="s">
        <v>1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2:17" ht="20.25" x14ac:dyDescent="0.2">
      <c r="B3" s="223" t="s">
        <v>70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2:17" ht="15.75" customHeight="1" x14ac:dyDescent="0.2">
      <c r="B4" s="208" t="s">
        <v>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25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26" t="s">
        <v>69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</row>
    <row r="7" spans="2:17" ht="18.75" x14ac:dyDescent="0.3">
      <c r="B7" s="226" t="s">
        <v>41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2:17" ht="18.75" x14ac:dyDescent="0.3">
      <c r="B8" s="227" t="s">
        <v>104</v>
      </c>
      <c r="C8" s="227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</row>
    <row r="9" spans="2:17" ht="15.75" x14ac:dyDescent="0.25">
      <c r="B9" s="228" t="s">
        <v>3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29" t="s">
        <v>4</v>
      </c>
      <c r="C11" s="218" t="s">
        <v>5</v>
      </c>
      <c r="D11" s="219"/>
      <c r="E11" s="219"/>
      <c r="F11" s="219"/>
      <c r="G11" s="220"/>
      <c r="H11" s="218" t="s">
        <v>6</v>
      </c>
      <c r="I11" s="219"/>
      <c r="J11" s="219"/>
      <c r="K11" s="219"/>
      <c r="L11" s="220"/>
      <c r="M11" s="218" t="s">
        <v>7</v>
      </c>
      <c r="N11" s="219"/>
      <c r="O11" s="219"/>
      <c r="P11" s="219"/>
      <c r="Q11" s="220"/>
    </row>
    <row r="12" spans="2:17" ht="51" customHeight="1" thickBot="1" x14ac:dyDescent="0.25">
      <c r="B12" s="229"/>
      <c r="C12" s="6" t="s">
        <v>62</v>
      </c>
      <c r="D12" s="6" t="s">
        <v>89</v>
      </c>
      <c r="E12" s="6" t="s">
        <v>90</v>
      </c>
      <c r="F12" s="6" t="s">
        <v>91</v>
      </c>
      <c r="G12" s="6" t="s">
        <v>63</v>
      </c>
      <c r="H12" s="6" t="s">
        <v>62</v>
      </c>
      <c r="I12" s="6" t="s">
        <v>8</v>
      </c>
      <c r="J12" s="6" t="s">
        <v>9</v>
      </c>
      <c r="K12" s="6" t="s">
        <v>10</v>
      </c>
      <c r="L12" s="6" t="s">
        <v>63</v>
      </c>
      <c r="M12" s="6" t="s">
        <v>62</v>
      </c>
      <c r="N12" s="6" t="s">
        <v>8</v>
      </c>
      <c r="O12" s="6" t="s">
        <v>9</v>
      </c>
      <c r="P12" s="6" t="s">
        <v>10</v>
      </c>
      <c r="Q12" s="6" t="s">
        <v>63</v>
      </c>
    </row>
    <row r="13" spans="2:17" ht="15.75" thickBot="1" x14ac:dyDescent="0.25">
      <c r="B13" s="220"/>
      <c r="C13" s="7">
        <v>1</v>
      </c>
      <c r="D13" s="7">
        <v>2</v>
      </c>
      <c r="E13" s="7">
        <v>3</v>
      </c>
      <c r="F13" s="7" t="s">
        <v>64</v>
      </c>
      <c r="G13" s="7" t="s">
        <v>65</v>
      </c>
      <c r="H13" s="7">
        <v>6</v>
      </c>
      <c r="I13" s="7">
        <v>7</v>
      </c>
      <c r="J13" s="7">
        <v>8</v>
      </c>
      <c r="K13" s="7" t="s">
        <v>11</v>
      </c>
      <c r="L13" s="7" t="s">
        <v>66</v>
      </c>
      <c r="M13" s="7">
        <v>11</v>
      </c>
      <c r="N13" s="7">
        <v>12</v>
      </c>
      <c r="O13" s="7">
        <v>13</v>
      </c>
      <c r="P13" s="7" t="s">
        <v>67</v>
      </c>
      <c r="Q13" s="7" t="s">
        <v>68</v>
      </c>
    </row>
    <row r="14" spans="2:17" ht="15" x14ac:dyDescent="0.25">
      <c r="B14" s="8" t="s">
        <v>12</v>
      </c>
      <c r="C14" s="9">
        <f>SUM(C15:C21)</f>
        <v>1174544279475</v>
      </c>
      <c r="D14" s="9">
        <f>SUM(D15:D21)</f>
        <v>290222140545.51971</v>
      </c>
      <c r="E14" s="10">
        <f>SUM(E15:E21)</f>
        <v>87406466.280000001</v>
      </c>
      <c r="F14" s="10">
        <f>D14-E14</f>
        <v>290134734079.23969</v>
      </c>
      <c r="G14" s="98">
        <f>F14/C14</f>
        <v>0.24701898357456958</v>
      </c>
      <c r="H14" s="10">
        <f>SUM(H15:H21)</f>
        <v>46728526339</v>
      </c>
      <c r="I14" s="9">
        <f>SUM(I15:I21)</f>
        <v>30514575044.260014</v>
      </c>
      <c r="J14" s="10">
        <f>SUM(J15:J21)</f>
        <v>23723940612.98</v>
      </c>
      <c r="K14" s="10">
        <f t="shared" ref="K14:K25" si="0">I14-J14</f>
        <v>6790634431.280014</v>
      </c>
      <c r="L14" s="98">
        <f>K14/H14</f>
        <v>0.1453209626602861</v>
      </c>
      <c r="M14" s="10">
        <f>SUM(M15:M21)</f>
        <v>40558013303</v>
      </c>
      <c r="N14" s="9">
        <f>SUM(N15:N21)</f>
        <v>5729737851.6100006</v>
      </c>
      <c r="O14" s="10">
        <f>SUM(O15:O21)</f>
        <v>5046043235.3400002</v>
      </c>
      <c r="P14" s="10">
        <f t="shared" ref="P14:P25" si="1">N14-O14</f>
        <v>683694616.27000046</v>
      </c>
      <c r="Q14" s="10">
        <f t="shared" ref="Q14:Q25" si="2">N14-O14</f>
        <v>683694616.27000046</v>
      </c>
    </row>
    <row r="15" spans="2:17" ht="15" x14ac:dyDescent="0.25">
      <c r="B15" s="11" t="s">
        <v>13</v>
      </c>
      <c r="C15" s="12">
        <v>1053691981963</v>
      </c>
      <c r="D15" s="12">
        <v>257196748334.42972</v>
      </c>
      <c r="E15" s="12">
        <v>87406466.280000001</v>
      </c>
      <c r="F15" s="12">
        <f>D15-E15</f>
        <v>257109341868.14972</v>
      </c>
      <c r="G15" s="99">
        <f t="shared" ref="G15:G26" si="3">F15/C15</f>
        <v>0.24400806523094337</v>
      </c>
      <c r="H15" s="12">
        <v>5105421616</v>
      </c>
      <c r="I15" s="12">
        <v>22887717.370000001</v>
      </c>
      <c r="J15" s="12">
        <v>0</v>
      </c>
      <c r="K15" s="12">
        <f t="shared" si="0"/>
        <v>22887717.370000001</v>
      </c>
      <c r="L15" s="99">
        <f t="shared" ref="L15:L26" si="4">K15/H15</f>
        <v>4.4830219894614869E-3</v>
      </c>
      <c r="M15" s="12">
        <v>0</v>
      </c>
      <c r="N15" s="12">
        <v>0</v>
      </c>
      <c r="O15" s="12"/>
      <c r="P15" s="12">
        <f t="shared" si="1"/>
        <v>0</v>
      </c>
      <c r="Q15" s="12">
        <f>N15-O15</f>
        <v>0</v>
      </c>
    </row>
    <row r="16" spans="2:17" ht="30" x14ac:dyDescent="0.25">
      <c r="B16" s="11" t="s">
        <v>14</v>
      </c>
      <c r="C16" s="12">
        <v>4675978643</v>
      </c>
      <c r="D16" s="12">
        <v>1698652028.2100003</v>
      </c>
      <c r="E16" s="12">
        <v>0</v>
      </c>
      <c r="F16" s="12">
        <f>D16-E16</f>
        <v>1698652028.2100003</v>
      </c>
      <c r="G16" s="99">
        <f t="shared" si="3"/>
        <v>0.36327198173860442</v>
      </c>
      <c r="H16" s="12">
        <v>0</v>
      </c>
      <c r="I16" s="12"/>
      <c r="J16" s="12">
        <v>0</v>
      </c>
      <c r="K16" s="12">
        <f t="shared" si="0"/>
        <v>0</v>
      </c>
      <c r="L16" s="99">
        <v>0</v>
      </c>
      <c r="M16" s="12">
        <v>4928431792</v>
      </c>
      <c r="N16" s="12">
        <v>435784331.91999996</v>
      </c>
      <c r="O16" s="12"/>
      <c r="P16" s="12">
        <f t="shared" si="1"/>
        <v>435784331.91999996</v>
      </c>
      <c r="Q16" s="12">
        <f>N16-O16</f>
        <v>435784331.91999996</v>
      </c>
    </row>
    <row r="17" spans="2:19" ht="15" x14ac:dyDescent="0.25">
      <c r="B17" s="11" t="s">
        <v>15</v>
      </c>
      <c r="C17" s="12">
        <v>86008940507</v>
      </c>
      <c r="D17" s="12">
        <v>27829251115.409996</v>
      </c>
      <c r="E17" s="12">
        <v>0</v>
      </c>
      <c r="F17" s="12">
        <f t="shared" ref="F17:F25" si="5">D17-E17</f>
        <v>27829251115.409996</v>
      </c>
      <c r="G17" s="99">
        <f t="shared" si="3"/>
        <v>0.32356230586452883</v>
      </c>
      <c r="H17" s="12">
        <v>37276009977</v>
      </c>
      <c r="I17" s="12">
        <v>3194927737.7100005</v>
      </c>
      <c r="J17" s="12">
        <v>0</v>
      </c>
      <c r="K17" s="12">
        <f t="shared" si="0"/>
        <v>3194927737.7100005</v>
      </c>
      <c r="L17" s="99">
        <f t="shared" si="4"/>
        <v>8.5710024750002237E-2</v>
      </c>
      <c r="M17" s="12">
        <v>35610576416</v>
      </c>
      <c r="N17" s="12">
        <v>158148393.08999997</v>
      </c>
      <c r="O17" s="12"/>
      <c r="P17" s="12">
        <f t="shared" si="1"/>
        <v>158148393.08999997</v>
      </c>
      <c r="Q17" s="12">
        <f t="shared" si="2"/>
        <v>158148393.08999997</v>
      </c>
    </row>
    <row r="18" spans="2:19" ht="15" x14ac:dyDescent="0.25">
      <c r="B18" s="11" t="s">
        <v>16</v>
      </c>
      <c r="C18" s="12">
        <v>13752752665</v>
      </c>
      <c r="D18" s="12">
        <v>91805799.380000025</v>
      </c>
      <c r="E18" s="12">
        <v>0</v>
      </c>
      <c r="F18" s="12">
        <f t="shared" si="5"/>
        <v>91805799.380000025</v>
      </c>
      <c r="G18" s="99">
        <f t="shared" si="3"/>
        <v>6.6754490258259889E-3</v>
      </c>
      <c r="H18" s="12">
        <v>4062214747</v>
      </c>
      <c r="I18" s="12">
        <v>199125</v>
      </c>
      <c r="J18" s="12">
        <v>0</v>
      </c>
      <c r="K18" s="12">
        <f t="shared" si="0"/>
        <v>199125</v>
      </c>
      <c r="L18" s="99">
        <f t="shared" si="4"/>
        <v>4.9018826527341148E-5</v>
      </c>
      <c r="M18" s="12">
        <v>3000000</v>
      </c>
      <c r="N18" s="12">
        <v>0</v>
      </c>
      <c r="O18" s="12"/>
      <c r="P18" s="12">
        <f t="shared" si="1"/>
        <v>0</v>
      </c>
      <c r="Q18" s="12">
        <f t="shared" si="2"/>
        <v>0</v>
      </c>
    </row>
    <row r="19" spans="2:19" ht="30" x14ac:dyDescent="0.25">
      <c r="B19" s="11" t="s">
        <v>17</v>
      </c>
      <c r="C19" s="12">
        <v>5738982089</v>
      </c>
      <c r="D19" s="12">
        <v>94672899.210000008</v>
      </c>
      <c r="E19" s="12"/>
      <c r="F19" s="12">
        <f t="shared" si="5"/>
        <v>94672899.210000008</v>
      </c>
      <c r="G19" s="99">
        <f t="shared" si="3"/>
        <v>1.649646187108008E-2</v>
      </c>
      <c r="H19" s="12">
        <v>0</v>
      </c>
      <c r="I19" s="12">
        <v>27277696076.380013</v>
      </c>
      <c r="J19" s="12">
        <v>23723940612.98</v>
      </c>
      <c r="K19" s="12">
        <f t="shared" si="0"/>
        <v>3553755463.400013</v>
      </c>
      <c r="L19" s="99">
        <v>0</v>
      </c>
      <c r="M19" s="12">
        <v>0</v>
      </c>
      <c r="N19" s="12">
        <v>5130995575.6900005</v>
      </c>
      <c r="O19" s="12">
        <v>5046043235.3400002</v>
      </c>
      <c r="P19" s="12">
        <f t="shared" si="1"/>
        <v>84952340.350000381</v>
      </c>
      <c r="Q19" s="12">
        <f t="shared" si="2"/>
        <v>84952340.350000381</v>
      </c>
      <c r="R19" s="13"/>
      <c r="S19" s="13"/>
    </row>
    <row r="20" spans="2:19" ht="18.75" customHeight="1" x14ac:dyDescent="0.25">
      <c r="B20" s="11" t="s">
        <v>18</v>
      </c>
      <c r="C20" s="12">
        <v>292206480</v>
      </c>
      <c r="D20" s="12">
        <v>369719126.32000005</v>
      </c>
      <c r="E20" s="12">
        <v>0</v>
      </c>
      <c r="F20" s="12">
        <f t="shared" si="5"/>
        <v>369719126.32000005</v>
      </c>
      <c r="G20" s="99">
        <f t="shared" si="3"/>
        <v>1.2652666919638471</v>
      </c>
      <c r="H20" s="12">
        <v>0</v>
      </c>
      <c r="I20" s="12">
        <v>2037862.5</v>
      </c>
      <c r="J20" s="12">
        <v>0</v>
      </c>
      <c r="K20" s="12">
        <f t="shared" si="0"/>
        <v>2037862.5</v>
      </c>
      <c r="L20" s="99" t="e">
        <f t="shared" si="4"/>
        <v>#DIV/0!</v>
      </c>
      <c r="M20" s="12">
        <v>0</v>
      </c>
      <c r="N20" s="12">
        <v>0</v>
      </c>
      <c r="O20" s="12"/>
      <c r="P20" s="12">
        <f t="shared" si="1"/>
        <v>0</v>
      </c>
      <c r="Q20" s="12">
        <f t="shared" si="2"/>
        <v>0</v>
      </c>
      <c r="R20" s="13"/>
      <c r="S20" s="13"/>
    </row>
    <row r="21" spans="2:19" ht="15" x14ac:dyDescent="0.25">
      <c r="B21" s="11" t="s">
        <v>19</v>
      </c>
      <c r="C21" s="12">
        <v>10383437128</v>
      </c>
      <c r="D21" s="12">
        <v>2941291242.5599999</v>
      </c>
      <c r="E21" s="12">
        <v>0</v>
      </c>
      <c r="F21" s="12">
        <f t="shared" si="5"/>
        <v>2941291242.5599999</v>
      </c>
      <c r="G21" s="99">
        <f t="shared" si="3"/>
        <v>0.28326759302355742</v>
      </c>
      <c r="H21" s="12">
        <v>284879999</v>
      </c>
      <c r="I21" s="12">
        <v>16826525.300000004</v>
      </c>
      <c r="J21" s="12">
        <v>0</v>
      </c>
      <c r="K21" s="12">
        <f t="shared" si="0"/>
        <v>16826525.300000004</v>
      </c>
      <c r="L21" s="99">
        <f t="shared" si="4"/>
        <v>5.9065309460352829E-2</v>
      </c>
      <c r="M21" s="12">
        <v>16005095</v>
      </c>
      <c r="N21" s="12">
        <v>4809550.91</v>
      </c>
      <c r="O21" s="12"/>
      <c r="P21" s="12">
        <f t="shared" si="1"/>
        <v>4809550.91</v>
      </c>
      <c r="Q21" s="12">
        <f t="shared" si="2"/>
        <v>4809550.91</v>
      </c>
    </row>
    <row r="22" spans="2:19" ht="15" x14ac:dyDescent="0.25">
      <c r="B22" s="14" t="s">
        <v>20</v>
      </c>
      <c r="C22" s="10">
        <f>SUM(C23:C25)</f>
        <v>12830122961</v>
      </c>
      <c r="D22" s="10">
        <f>SUM(D23:D25)</f>
        <v>2755543976.98</v>
      </c>
      <c r="E22" s="10">
        <f>SUM(E23:E25)</f>
        <v>0</v>
      </c>
      <c r="F22" s="10">
        <f t="shared" si="5"/>
        <v>2755543976.98</v>
      </c>
      <c r="G22" s="10">
        <f t="shared" si="3"/>
        <v>0.21477143947537261</v>
      </c>
      <c r="H22" s="10">
        <f>SUM(H23:H25)</f>
        <v>0</v>
      </c>
      <c r="I22" s="10">
        <f>SUM(I23:I25)</f>
        <v>5916986439.1199999</v>
      </c>
      <c r="J22" s="10">
        <f>SUM(J23:J25)</f>
        <v>2306585288.3000002</v>
      </c>
      <c r="K22" s="10">
        <f t="shared" si="0"/>
        <v>3610401150.8199997</v>
      </c>
      <c r="L22" s="98">
        <v>0</v>
      </c>
      <c r="M22" s="10">
        <f>SUM(M23:M25)</f>
        <v>38612497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30" x14ac:dyDescent="0.25">
      <c r="B23" s="15" t="s">
        <v>21</v>
      </c>
      <c r="C23" s="15">
        <v>0</v>
      </c>
      <c r="D23" s="12">
        <v>17828000</v>
      </c>
      <c r="E23" s="16">
        <v>0</v>
      </c>
      <c r="F23" s="16">
        <f t="shared" si="5"/>
        <v>17828000</v>
      </c>
      <c r="G23" s="100">
        <v>0</v>
      </c>
      <c r="H23" s="16">
        <v>0</v>
      </c>
      <c r="I23" s="16">
        <v>0</v>
      </c>
      <c r="J23" s="16"/>
      <c r="K23" s="16">
        <f t="shared" si="0"/>
        <v>0</v>
      </c>
      <c r="L23" s="100">
        <v>0</v>
      </c>
      <c r="M23" s="16">
        <v>32596816</v>
      </c>
      <c r="N23" s="16"/>
      <c r="O23" s="16"/>
      <c r="P23" s="16">
        <f t="shared" si="1"/>
        <v>0</v>
      </c>
      <c r="Q23" s="16">
        <f t="shared" si="2"/>
        <v>0</v>
      </c>
    </row>
    <row r="24" spans="2:19" ht="30" x14ac:dyDescent="0.25">
      <c r="B24" s="15" t="s">
        <v>22</v>
      </c>
      <c r="C24" s="12">
        <v>12830122961</v>
      </c>
      <c r="D24" s="12">
        <v>2677774810.79</v>
      </c>
      <c r="E24" s="16">
        <v>0</v>
      </c>
      <c r="F24" s="16">
        <f t="shared" si="5"/>
        <v>2677774810.79</v>
      </c>
      <c r="G24" s="100">
        <f t="shared" si="3"/>
        <v>0.20870998812167971</v>
      </c>
      <c r="H24" s="16">
        <v>0</v>
      </c>
      <c r="I24" s="16">
        <v>5916986439.1199999</v>
      </c>
      <c r="J24" s="16">
        <v>2306585288.3000002</v>
      </c>
      <c r="K24" s="16">
        <f t="shared" si="0"/>
        <v>3610401150.8199997</v>
      </c>
      <c r="L24" s="100">
        <v>0</v>
      </c>
      <c r="M24" s="16">
        <v>0</v>
      </c>
      <c r="N24" s="16"/>
      <c r="O24" s="16"/>
      <c r="P24" s="16">
        <f t="shared" si="1"/>
        <v>0</v>
      </c>
      <c r="Q24" s="16">
        <f t="shared" si="2"/>
        <v>0</v>
      </c>
    </row>
    <row r="25" spans="2:19" ht="45" x14ac:dyDescent="0.25">
      <c r="B25" s="15" t="s">
        <v>23</v>
      </c>
      <c r="C25" s="15">
        <v>0</v>
      </c>
      <c r="D25" s="12">
        <v>59941166.189999998</v>
      </c>
      <c r="E25" s="16">
        <v>0</v>
      </c>
      <c r="F25" s="16">
        <f t="shared" si="5"/>
        <v>59941166.189999998</v>
      </c>
      <c r="G25" s="100">
        <v>0</v>
      </c>
      <c r="H25" s="16">
        <v>0</v>
      </c>
      <c r="I25" s="16">
        <v>0</v>
      </c>
      <c r="J25" s="16"/>
      <c r="K25" s="16">
        <f t="shared" si="0"/>
        <v>0</v>
      </c>
      <c r="L25" s="100">
        <v>0</v>
      </c>
      <c r="M25" s="16">
        <v>6015681</v>
      </c>
      <c r="N25" s="16"/>
      <c r="O25" s="16"/>
      <c r="P25" s="16">
        <f t="shared" si="1"/>
        <v>0</v>
      </c>
      <c r="Q25" s="16">
        <f t="shared" si="2"/>
        <v>0</v>
      </c>
    </row>
    <row r="26" spans="2:19" ht="15.75" thickBot="1" x14ac:dyDescent="0.3">
      <c r="B26" s="17" t="s">
        <v>24</v>
      </c>
      <c r="C26" s="18">
        <f>C14+C22</f>
        <v>1187374402436</v>
      </c>
      <c r="D26" s="18">
        <f>D14+D22</f>
        <v>292977684522.49969</v>
      </c>
      <c r="E26" s="18">
        <f>E14+E22</f>
        <v>87406466.280000001</v>
      </c>
      <c r="F26" s="18">
        <f>D26-E26</f>
        <v>292890278056.21967</v>
      </c>
      <c r="G26" s="105">
        <f t="shared" si="3"/>
        <v>0.24667053412582438</v>
      </c>
      <c r="H26" s="18">
        <f>H14+H22</f>
        <v>46728526339</v>
      </c>
      <c r="I26" s="18">
        <f>I14+I22</f>
        <v>36431561483.380013</v>
      </c>
      <c r="J26" s="18">
        <f>J14+J22</f>
        <v>26030525901.279999</v>
      </c>
      <c r="K26" s="18">
        <f>I26-J26</f>
        <v>10401035582.100014</v>
      </c>
      <c r="L26" s="105">
        <f t="shared" si="4"/>
        <v>0.22258428409755407</v>
      </c>
      <c r="M26" s="18">
        <f>M14+M22</f>
        <v>40596625800</v>
      </c>
      <c r="N26" s="18">
        <f>N14+N22</f>
        <v>5729737851.6100006</v>
      </c>
      <c r="O26" s="18">
        <f>O14+O22</f>
        <v>5046043235.3400002</v>
      </c>
      <c r="P26" s="18">
        <f>N26-O26</f>
        <v>683694616.27000046</v>
      </c>
      <c r="Q26" s="18">
        <f>N26-O26</f>
        <v>683694616.27000046</v>
      </c>
    </row>
    <row r="27" spans="2:19" ht="13.15" customHeight="1" x14ac:dyDescent="0.25">
      <c r="B27" s="159" t="s">
        <v>25</v>
      </c>
      <c r="C27" s="158"/>
      <c r="D27"/>
      <c r="E27"/>
      <c r="F27"/>
      <c r="G27"/>
      <c r="H27"/>
      <c r="I27"/>
      <c r="J27"/>
      <c r="K27"/>
      <c r="L27"/>
      <c r="M27"/>
      <c r="N27"/>
      <c r="O27"/>
      <c r="P27"/>
      <c r="Q27" s="158"/>
    </row>
    <row r="28" spans="2:19" ht="15" x14ac:dyDescent="0.25">
      <c r="B28" s="93" t="s">
        <v>103</v>
      </c>
      <c r="C28" s="93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9" ht="15" x14ac:dyDescent="0.25">
      <c r="B29" s="93" t="s">
        <v>105</v>
      </c>
      <c r="C29" s="93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 x14ac:dyDescent="0.25">
      <c r="B30" s="93" t="s">
        <v>106</v>
      </c>
      <c r="C30" s="93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5" x14ac:dyDescent="0.25">
      <c r="B31" s="93" t="s">
        <v>99</v>
      </c>
      <c r="I31"/>
      <c r="J31"/>
      <c r="K31"/>
      <c r="L31"/>
      <c r="M31"/>
      <c r="N31"/>
      <c r="O31"/>
      <c r="P31"/>
      <c r="Q31"/>
    </row>
    <row r="32" spans="2:19" ht="15" x14ac:dyDescent="0.25">
      <c r="B32" s="93" t="s">
        <v>100</v>
      </c>
      <c r="I32"/>
      <c r="J32"/>
      <c r="K32"/>
      <c r="L32"/>
      <c r="M32"/>
      <c r="N32"/>
      <c r="O32"/>
      <c r="P32"/>
      <c r="Q32"/>
    </row>
    <row r="33" spans="2:17" ht="15" x14ac:dyDescent="0.25">
      <c r="B33" s="93" t="s">
        <v>92</v>
      </c>
      <c r="I33"/>
      <c r="J33"/>
      <c r="K33"/>
      <c r="L33"/>
      <c r="M33"/>
      <c r="N33"/>
      <c r="O33"/>
      <c r="P33"/>
      <c r="Q33"/>
    </row>
    <row r="34" spans="2:17" ht="15" x14ac:dyDescent="0.25">
      <c r="B34" s="93" t="s">
        <v>93</v>
      </c>
      <c r="I34"/>
      <c r="J34"/>
      <c r="K34"/>
      <c r="L34"/>
      <c r="M34"/>
      <c r="N34"/>
      <c r="O34"/>
      <c r="P34"/>
      <c r="Q34"/>
    </row>
    <row r="35" spans="2:17" x14ac:dyDescent="0.2">
      <c r="B35" s="93" t="s">
        <v>98</v>
      </c>
    </row>
    <row r="38" spans="2:17" ht="15" x14ac:dyDescent="0.25">
      <c r="B38" s="3"/>
      <c r="C38" s="3"/>
      <c r="D38" s="3"/>
      <c r="E38" s="19"/>
      <c r="F38" s="3"/>
      <c r="G38" s="3"/>
      <c r="H38" s="3"/>
    </row>
    <row r="43" spans="2:17" ht="15" x14ac:dyDescent="0.25">
      <c r="F43" s="19"/>
      <c r="G43" s="19"/>
      <c r="H43" s="19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70" zoomScaleNormal="7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3" width="16" style="1" customWidth="1"/>
    <col min="14" max="14" width="17.5703125" style="1" bestFit="1" customWidth="1"/>
    <col min="15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2:17" ht="20.25" x14ac:dyDescent="0.2">
      <c r="B2" s="223" t="s">
        <v>1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2:17" ht="20.25" x14ac:dyDescent="0.2">
      <c r="B3" s="223" t="s">
        <v>70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2:17" ht="15.75" customHeight="1" x14ac:dyDescent="0.2">
      <c r="B4" s="208" t="s">
        <v>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25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26" t="s">
        <v>78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</row>
    <row r="7" spans="2:17" ht="18.75" x14ac:dyDescent="0.3">
      <c r="B7" s="226" t="s">
        <v>42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2:17" ht="18.75" x14ac:dyDescent="0.3">
      <c r="B8" s="226" t="s">
        <v>104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</row>
    <row r="9" spans="2:17" ht="15.75" x14ac:dyDescent="0.25">
      <c r="B9" s="228" t="s">
        <v>3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25">
      <c r="B11" s="229" t="s">
        <v>4</v>
      </c>
      <c r="C11" s="218" t="s">
        <v>5</v>
      </c>
      <c r="D11" s="219"/>
      <c r="E11" s="219"/>
      <c r="F11" s="219"/>
      <c r="G11" s="220"/>
      <c r="H11" s="218" t="s">
        <v>6</v>
      </c>
      <c r="I11" s="219"/>
      <c r="J11" s="219"/>
      <c r="K11" s="219"/>
      <c r="L11" s="220"/>
      <c r="M11" s="218" t="s">
        <v>7</v>
      </c>
      <c r="N11" s="219"/>
      <c r="O11" s="219"/>
      <c r="P11" s="219"/>
      <c r="Q11" s="220"/>
    </row>
    <row r="12" spans="2:17" ht="51" customHeight="1" thickBot="1" x14ac:dyDescent="0.25">
      <c r="B12" s="229"/>
      <c r="C12" s="6" t="s">
        <v>62</v>
      </c>
      <c r="D12" s="6" t="s">
        <v>109</v>
      </c>
      <c r="E12" s="6" t="s">
        <v>90</v>
      </c>
      <c r="F12" s="6" t="s">
        <v>110</v>
      </c>
      <c r="G12" s="6" t="s">
        <v>63</v>
      </c>
      <c r="H12" s="6" t="s">
        <v>62</v>
      </c>
      <c r="I12" s="6" t="s">
        <v>108</v>
      </c>
      <c r="J12" s="6" t="s">
        <v>9</v>
      </c>
      <c r="K12" s="6" t="s">
        <v>86</v>
      </c>
      <c r="L12" s="6" t="s">
        <v>63</v>
      </c>
      <c r="M12" s="6" t="s">
        <v>62</v>
      </c>
      <c r="N12" s="6" t="s">
        <v>108</v>
      </c>
      <c r="O12" s="6" t="s">
        <v>9</v>
      </c>
      <c r="P12" s="6" t="s">
        <v>86</v>
      </c>
      <c r="Q12" s="6" t="s">
        <v>63</v>
      </c>
    </row>
    <row r="13" spans="2:17" ht="15.75" thickBot="1" x14ac:dyDescent="0.25">
      <c r="B13" s="220"/>
      <c r="C13" s="95">
        <v>1</v>
      </c>
      <c r="D13" s="7">
        <v>2</v>
      </c>
      <c r="E13" s="7">
        <v>3</v>
      </c>
      <c r="F13" s="7" t="s">
        <v>64</v>
      </c>
      <c r="G13" s="7" t="s">
        <v>65</v>
      </c>
      <c r="H13" s="7">
        <v>6</v>
      </c>
      <c r="I13" s="7">
        <v>7</v>
      </c>
      <c r="J13" s="7">
        <v>8</v>
      </c>
      <c r="K13" s="7" t="s">
        <v>11</v>
      </c>
      <c r="L13" s="7" t="s">
        <v>66</v>
      </c>
      <c r="M13" s="7">
        <v>11</v>
      </c>
      <c r="N13" s="7">
        <v>12</v>
      </c>
      <c r="O13" s="7">
        <v>13</v>
      </c>
      <c r="P13" s="7" t="s">
        <v>67</v>
      </c>
      <c r="Q13" s="7" t="s">
        <v>68</v>
      </c>
    </row>
    <row r="14" spans="2:17" ht="15" x14ac:dyDescent="0.25">
      <c r="B14" s="8" t="s">
        <v>26</v>
      </c>
      <c r="C14" s="9">
        <f>SUM(C15:C20)</f>
        <v>1069731016232</v>
      </c>
      <c r="D14" s="9">
        <f>SUM(D15:D20)</f>
        <v>295025273760.72968</v>
      </c>
      <c r="E14" s="10">
        <f>SUM(E15:E20)</f>
        <v>28843257527.060001</v>
      </c>
      <c r="F14" s="10">
        <f>D14-E14</f>
        <v>266182016233.66968</v>
      </c>
      <c r="G14" s="98">
        <f>F14/C14</f>
        <v>0.24883079222220189</v>
      </c>
      <c r="H14" s="9">
        <f>SUM(H15:H20)</f>
        <v>163547641682</v>
      </c>
      <c r="I14" s="9">
        <f>SUM(I15:I20)</f>
        <v>23113712434.319958</v>
      </c>
      <c r="J14" s="10">
        <f>SUM(J15:J20)</f>
        <v>14012859.720000001</v>
      </c>
      <c r="K14" s="10">
        <f>I14-J14</f>
        <v>23099699574.599957</v>
      </c>
      <c r="L14" s="98">
        <f>K14/H14</f>
        <v>0.14124141037456672</v>
      </c>
      <c r="M14" s="9">
        <f>SUM(M15:M20)</f>
        <v>60186070683</v>
      </c>
      <c r="N14" s="9">
        <f>SUM(N15:N20)</f>
        <v>5435355471.0799999</v>
      </c>
      <c r="O14" s="10">
        <f>SUM(O15:O20)</f>
        <v>119927.82</v>
      </c>
      <c r="P14" s="10">
        <f>N14-O14</f>
        <v>5435235543.2600002</v>
      </c>
      <c r="Q14" s="98">
        <f>P14/M14</f>
        <v>9.0307200346860697E-2</v>
      </c>
    </row>
    <row r="15" spans="2:17" ht="15" x14ac:dyDescent="0.25">
      <c r="B15" s="11" t="s">
        <v>27</v>
      </c>
      <c r="C15" s="12">
        <v>486795809749</v>
      </c>
      <c r="D15" s="12">
        <v>98991423384.009689</v>
      </c>
      <c r="E15" s="12">
        <v>73273678.739999995</v>
      </c>
      <c r="F15" s="12">
        <f t="shared" ref="F15:F19" si="0">D15-E15</f>
        <v>98918149705.269684</v>
      </c>
      <c r="G15" s="99">
        <f t="shared" ref="G15:G29" si="1">F15/C15</f>
        <v>0.20320254966096263</v>
      </c>
      <c r="H15" s="12">
        <v>157943019460</v>
      </c>
      <c r="I15" s="12">
        <v>22955742399.989956</v>
      </c>
      <c r="J15" s="12">
        <v>14012859.720000001</v>
      </c>
      <c r="K15" s="12">
        <f t="shared" ref="K15:K28" si="2">I15-J15</f>
        <v>22941729540.269955</v>
      </c>
      <c r="L15" s="99">
        <f t="shared" ref="L15:L29" si="3">K15/H15</f>
        <v>0.14525320345721315</v>
      </c>
      <c r="M15" s="12">
        <v>58872259864</v>
      </c>
      <c r="N15" s="12">
        <v>509737956.71999931</v>
      </c>
      <c r="O15" s="12">
        <v>119927.82</v>
      </c>
      <c r="P15" s="12">
        <f t="shared" ref="P15:P29" si="4">N15-O15</f>
        <v>509618028.89999932</v>
      </c>
      <c r="Q15" s="99">
        <f t="shared" ref="Q15:Q29" si="5">P15/M15</f>
        <v>8.6563354299165843E-3</v>
      </c>
    </row>
    <row r="16" spans="2:17" ht="30" x14ac:dyDescent="0.25">
      <c r="B16" s="11" t="s">
        <v>28</v>
      </c>
      <c r="C16" s="12">
        <v>73535970561</v>
      </c>
      <c r="D16" s="12">
        <v>17291131741.510002</v>
      </c>
      <c r="E16" s="12"/>
      <c r="F16" s="12">
        <f t="shared" si="0"/>
        <v>17291131741.510002</v>
      </c>
      <c r="G16" s="99">
        <f t="shared" si="1"/>
        <v>0.23513841742479702</v>
      </c>
      <c r="H16" s="12">
        <v>2322742822</v>
      </c>
      <c r="I16" s="12"/>
      <c r="J16" s="12"/>
      <c r="K16" s="12">
        <f t="shared" si="2"/>
        <v>0</v>
      </c>
      <c r="L16" s="99">
        <f t="shared" si="3"/>
        <v>0</v>
      </c>
      <c r="M16" s="12">
        <v>0</v>
      </c>
      <c r="N16" s="12"/>
      <c r="O16" s="12"/>
      <c r="P16" s="12"/>
      <c r="Q16" s="161">
        <v>0</v>
      </c>
    </row>
    <row r="17" spans="2:17" ht="15" x14ac:dyDescent="0.25">
      <c r="B17" s="11" t="s">
        <v>29</v>
      </c>
      <c r="C17" s="12">
        <v>263816794305</v>
      </c>
      <c r="D17" s="12">
        <v>81269860839.139999</v>
      </c>
      <c r="E17" s="12"/>
      <c r="F17" s="12">
        <f t="shared" si="0"/>
        <v>81269860839.139999</v>
      </c>
      <c r="G17" s="99">
        <f t="shared" si="1"/>
        <v>0.30805415952853815</v>
      </c>
      <c r="H17" s="12">
        <v>1435924</v>
      </c>
      <c r="I17" s="12"/>
      <c r="J17" s="12"/>
      <c r="K17" s="12">
        <f t="shared" si="2"/>
        <v>0</v>
      </c>
      <c r="L17" s="99">
        <f t="shared" si="3"/>
        <v>0</v>
      </c>
      <c r="M17" s="12">
        <v>0</v>
      </c>
      <c r="N17" s="12"/>
      <c r="O17" s="12"/>
      <c r="P17" s="12">
        <f t="shared" si="4"/>
        <v>0</v>
      </c>
      <c r="Q17" s="161">
        <v>0</v>
      </c>
    </row>
    <row r="18" spans="2:17" ht="30" x14ac:dyDescent="0.25">
      <c r="B18" s="11" t="s">
        <v>30</v>
      </c>
      <c r="C18" s="12">
        <v>14201850000</v>
      </c>
      <c r="D18" s="12">
        <v>3952966723.5500002</v>
      </c>
      <c r="E18" s="12"/>
      <c r="F18" s="12">
        <f t="shared" si="0"/>
        <v>3952966723.5500002</v>
      </c>
      <c r="G18" s="99">
        <f t="shared" si="1"/>
        <v>0.2783416754542542</v>
      </c>
      <c r="H18" s="12">
        <v>0</v>
      </c>
      <c r="I18" s="12"/>
      <c r="J18" s="12"/>
      <c r="K18" s="12">
        <f t="shared" si="2"/>
        <v>0</v>
      </c>
      <c r="L18" s="99">
        <v>0</v>
      </c>
      <c r="M18" s="12">
        <v>50000000</v>
      </c>
      <c r="N18" s="12"/>
      <c r="O18" s="12"/>
      <c r="P18" s="12">
        <f t="shared" si="4"/>
        <v>0</v>
      </c>
      <c r="Q18" s="161">
        <f t="shared" si="5"/>
        <v>0</v>
      </c>
    </row>
    <row r="19" spans="2:17" ht="30" x14ac:dyDescent="0.25">
      <c r="B19" s="11" t="s">
        <v>31</v>
      </c>
      <c r="C19" s="12">
        <v>231378232317</v>
      </c>
      <c r="D19" s="12">
        <v>93492394940.559998</v>
      </c>
      <c r="E19" s="12">
        <v>28769983848.32</v>
      </c>
      <c r="F19" s="12">
        <f t="shared" si="0"/>
        <v>64722411092.239998</v>
      </c>
      <c r="G19" s="99">
        <f t="shared" si="1"/>
        <v>0.27972558370818129</v>
      </c>
      <c r="H19" s="12">
        <v>3280443476</v>
      </c>
      <c r="I19" s="12">
        <v>157970034.33000004</v>
      </c>
      <c r="J19" s="12"/>
      <c r="K19" s="12">
        <f t="shared" si="2"/>
        <v>157970034.33000004</v>
      </c>
      <c r="L19" s="99">
        <f t="shared" si="3"/>
        <v>4.8155084971200413E-2</v>
      </c>
      <c r="M19" s="12">
        <v>1263810819</v>
      </c>
      <c r="N19" s="12">
        <v>4925617514.3600006</v>
      </c>
      <c r="O19" s="12"/>
      <c r="P19" s="12">
        <f t="shared" si="4"/>
        <v>4925617514.3600006</v>
      </c>
      <c r="Q19" s="99">
        <f t="shared" si="5"/>
        <v>3.8974326222792057</v>
      </c>
    </row>
    <row r="20" spans="2:17" ht="15" x14ac:dyDescent="0.25">
      <c r="B20" s="11" t="s">
        <v>32</v>
      </c>
      <c r="C20" s="12">
        <v>2359300</v>
      </c>
      <c r="D20" s="12">
        <v>27496131.960000001</v>
      </c>
      <c r="E20" s="12"/>
      <c r="F20" s="12">
        <f>D20-E20</f>
        <v>27496131.960000001</v>
      </c>
      <c r="G20" s="99">
        <f t="shared" si="1"/>
        <v>11.654360174628067</v>
      </c>
      <c r="H20" s="12">
        <v>0</v>
      </c>
      <c r="I20" s="12"/>
      <c r="J20" s="12"/>
      <c r="K20" s="12">
        <f t="shared" si="2"/>
        <v>0</v>
      </c>
      <c r="L20" s="99">
        <v>0</v>
      </c>
      <c r="M20" s="12">
        <v>0</v>
      </c>
      <c r="N20" s="12"/>
      <c r="O20" s="12"/>
      <c r="P20" s="12">
        <f t="shared" si="4"/>
        <v>0</v>
      </c>
      <c r="Q20" s="12">
        <v>0</v>
      </c>
    </row>
    <row r="21" spans="2:17" ht="15" x14ac:dyDescent="0.25">
      <c r="B21" s="14" t="s">
        <v>33</v>
      </c>
      <c r="C21" s="10">
        <f>SUM(C22:C28)</f>
        <v>190848071744</v>
      </c>
      <c r="D21" s="10">
        <f>SUM(D22:D28)</f>
        <v>35789612775.519989</v>
      </c>
      <c r="E21" s="10">
        <f t="shared" ref="E21:J21" si="6">SUM(E22:E28)</f>
        <v>2306585288.3000002</v>
      </c>
      <c r="F21" s="10">
        <f>SUM(F22:F28)</f>
        <v>33483027487.219986</v>
      </c>
      <c r="G21" s="98">
        <f t="shared" si="1"/>
        <v>0.17544336278195929</v>
      </c>
      <c r="H21" s="10">
        <f t="shared" si="6"/>
        <v>18653580939</v>
      </c>
      <c r="I21" s="10">
        <f t="shared" si="6"/>
        <v>3521265232.1499996</v>
      </c>
      <c r="J21" s="10">
        <f t="shared" si="6"/>
        <v>0</v>
      </c>
      <c r="K21" s="10">
        <f>SUM(K22:K28)</f>
        <v>3521265232.1499996</v>
      </c>
      <c r="L21" s="98">
        <f t="shared" si="3"/>
        <v>0.18877154170371166</v>
      </c>
      <c r="M21" s="10">
        <f>SUM(M22:M28)</f>
        <v>981079863</v>
      </c>
      <c r="N21" s="10">
        <f>SUM(N22:N28)</f>
        <v>63421033.249999993</v>
      </c>
      <c r="O21" s="10">
        <f>SUM(O22:O28)</f>
        <v>0</v>
      </c>
      <c r="P21" s="10">
        <f t="shared" si="4"/>
        <v>63421033.249999993</v>
      </c>
      <c r="Q21" s="98">
        <f t="shared" si="5"/>
        <v>6.4644108641744691E-2</v>
      </c>
    </row>
    <row r="22" spans="2:17" ht="15" x14ac:dyDescent="0.25">
      <c r="B22" s="15" t="s">
        <v>34</v>
      </c>
      <c r="C22" s="12">
        <v>75124304565</v>
      </c>
      <c r="D22" s="16">
        <v>11054991235.419992</v>
      </c>
      <c r="E22" s="16"/>
      <c r="F22" s="16">
        <f>D22-E22</f>
        <v>11054991235.419992</v>
      </c>
      <c r="G22" s="100">
        <f t="shared" si="1"/>
        <v>0.14715598765849278</v>
      </c>
      <c r="H22" s="16">
        <v>5533401857</v>
      </c>
      <c r="I22" s="16">
        <v>612911592.30999994</v>
      </c>
      <c r="J22" s="16"/>
      <c r="K22" s="12">
        <f t="shared" si="2"/>
        <v>612911592.30999994</v>
      </c>
      <c r="L22" s="99">
        <f t="shared" si="3"/>
        <v>0.11076578353597064</v>
      </c>
      <c r="M22" s="16">
        <v>500000</v>
      </c>
      <c r="N22" s="16"/>
      <c r="O22" s="16"/>
      <c r="P22" s="16">
        <f t="shared" si="4"/>
        <v>0</v>
      </c>
      <c r="Q22" s="16">
        <f t="shared" si="5"/>
        <v>0</v>
      </c>
    </row>
    <row r="23" spans="2:17" ht="30" x14ac:dyDescent="0.25">
      <c r="B23" s="15" t="s">
        <v>35</v>
      </c>
      <c r="C23" s="12">
        <v>57840512900</v>
      </c>
      <c r="D23" s="16">
        <v>5420051296.4599981</v>
      </c>
      <c r="E23" s="16"/>
      <c r="F23" s="16">
        <f t="shared" ref="F23:F28" si="7">D23-E23</f>
        <v>5420051296.4599981</v>
      </c>
      <c r="G23" s="100">
        <f t="shared" si="1"/>
        <v>9.3706833233492964E-2</v>
      </c>
      <c r="H23" s="16">
        <v>9204287316</v>
      </c>
      <c r="I23" s="16">
        <v>2033013907.0200002</v>
      </c>
      <c r="J23" s="16"/>
      <c r="K23" s="12">
        <f t="shared" si="2"/>
        <v>2033013907.0200002</v>
      </c>
      <c r="L23" s="99">
        <f t="shared" si="3"/>
        <v>0.22087684110924816</v>
      </c>
      <c r="M23" s="16">
        <v>976168007</v>
      </c>
      <c r="N23" s="16">
        <v>63421033.249999993</v>
      </c>
      <c r="O23" s="16"/>
      <c r="P23" s="16">
        <f t="shared" si="4"/>
        <v>63421033.249999993</v>
      </c>
      <c r="Q23" s="100">
        <f t="shared" si="5"/>
        <v>6.4969383134065362E-2</v>
      </c>
    </row>
    <row r="24" spans="2:17" ht="15" x14ac:dyDescent="0.25">
      <c r="B24" s="15" t="s">
        <v>36</v>
      </c>
      <c r="C24" s="12">
        <v>9142603</v>
      </c>
      <c r="D24" s="16">
        <v>2465922.7000000002</v>
      </c>
      <c r="E24" s="16"/>
      <c r="F24" s="16">
        <f t="shared" si="7"/>
        <v>2465922.7000000002</v>
      </c>
      <c r="G24" s="100">
        <f t="shared" si="1"/>
        <v>0.26971779262426687</v>
      </c>
      <c r="H24" s="16">
        <v>18025832</v>
      </c>
      <c r="I24" s="16">
        <v>10148</v>
      </c>
      <c r="J24" s="16"/>
      <c r="K24" s="12">
        <f t="shared" si="2"/>
        <v>10148</v>
      </c>
      <c r="L24" s="99">
        <f t="shared" si="3"/>
        <v>5.6296985348581964E-4</v>
      </c>
      <c r="M24" s="16">
        <v>45000</v>
      </c>
      <c r="N24" s="16"/>
      <c r="O24" s="16"/>
      <c r="P24" s="16">
        <f t="shared" si="4"/>
        <v>0</v>
      </c>
      <c r="Q24" s="16">
        <f t="shared" si="5"/>
        <v>0</v>
      </c>
    </row>
    <row r="25" spans="2:17" ht="15" x14ac:dyDescent="0.25">
      <c r="B25" s="15" t="s">
        <v>37</v>
      </c>
      <c r="C25" s="12">
        <v>2087679447</v>
      </c>
      <c r="D25" s="16">
        <v>597051037.59000015</v>
      </c>
      <c r="E25" s="16"/>
      <c r="F25" s="16">
        <f t="shared" si="7"/>
        <v>597051037.59000015</v>
      </c>
      <c r="G25" s="100">
        <f t="shared" si="1"/>
        <v>0.28598788882458165</v>
      </c>
      <c r="H25" s="16">
        <v>143109143</v>
      </c>
      <c r="I25" s="16">
        <v>43139797.600000001</v>
      </c>
      <c r="J25" s="16"/>
      <c r="K25" s="12">
        <f t="shared" si="2"/>
        <v>43139797.600000001</v>
      </c>
      <c r="L25" s="99">
        <f t="shared" si="3"/>
        <v>0.3014468306892174</v>
      </c>
      <c r="M25" s="16">
        <v>3666856</v>
      </c>
      <c r="N25" s="16"/>
      <c r="O25" s="16"/>
      <c r="P25" s="16">
        <f t="shared" si="4"/>
        <v>0</v>
      </c>
      <c r="Q25" s="16">
        <f t="shared" si="5"/>
        <v>0</v>
      </c>
    </row>
    <row r="26" spans="2:17" ht="30" x14ac:dyDescent="0.25">
      <c r="B26" s="15" t="s">
        <v>38</v>
      </c>
      <c r="C26" s="12">
        <v>54340147954</v>
      </c>
      <c r="D26" s="16">
        <v>18715053283.349995</v>
      </c>
      <c r="E26" s="16">
        <v>2306585288.3000002</v>
      </c>
      <c r="F26" s="16">
        <f t="shared" si="7"/>
        <v>16408467995.049995</v>
      </c>
      <c r="G26" s="100">
        <f t="shared" si="1"/>
        <v>0.30195847109102619</v>
      </c>
      <c r="H26" s="16">
        <v>3754697973</v>
      </c>
      <c r="I26" s="16">
        <v>832189787.22000003</v>
      </c>
      <c r="J26" s="16"/>
      <c r="K26" s="12">
        <f t="shared" si="2"/>
        <v>832189787.22000003</v>
      </c>
      <c r="L26" s="99">
        <f t="shared" si="3"/>
        <v>0.22163960808679406</v>
      </c>
      <c r="M26" s="16">
        <v>700000</v>
      </c>
      <c r="N26" s="16"/>
      <c r="O26" s="16"/>
      <c r="P26" s="16">
        <f t="shared" si="4"/>
        <v>0</v>
      </c>
      <c r="Q26" s="16">
        <f t="shared" si="5"/>
        <v>0</v>
      </c>
    </row>
    <row r="27" spans="2:17" ht="30" x14ac:dyDescent="0.25">
      <c r="B27" s="20" t="s">
        <v>39</v>
      </c>
      <c r="C27" s="12">
        <v>0</v>
      </c>
      <c r="D27" s="21"/>
      <c r="E27" s="21"/>
      <c r="F27" s="21">
        <f t="shared" si="7"/>
        <v>0</v>
      </c>
      <c r="G27" s="101">
        <v>0</v>
      </c>
      <c r="H27" s="21">
        <v>58818</v>
      </c>
      <c r="I27" s="21"/>
      <c r="J27" s="21"/>
      <c r="K27" s="12">
        <f t="shared" si="2"/>
        <v>0</v>
      </c>
      <c r="L27" s="99">
        <f t="shared" si="3"/>
        <v>0</v>
      </c>
      <c r="M27" s="21">
        <v>0</v>
      </c>
      <c r="N27" s="21"/>
      <c r="O27" s="21"/>
      <c r="P27" s="21">
        <f t="shared" si="4"/>
        <v>0</v>
      </c>
      <c r="Q27" s="21">
        <v>0</v>
      </c>
    </row>
    <row r="28" spans="2:17" ht="30.75" thickBot="1" x14ac:dyDescent="0.3">
      <c r="B28" s="22" t="s">
        <v>40</v>
      </c>
      <c r="C28" s="97">
        <v>1446284275</v>
      </c>
      <c r="D28" s="23"/>
      <c r="E28" s="23"/>
      <c r="F28" s="23">
        <f t="shared" si="7"/>
        <v>0</v>
      </c>
      <c r="G28" s="102">
        <f t="shared" si="1"/>
        <v>0</v>
      </c>
      <c r="H28" s="23">
        <v>0</v>
      </c>
      <c r="I28" s="23"/>
      <c r="J28" s="23"/>
      <c r="K28" s="12">
        <f t="shared" si="2"/>
        <v>0</v>
      </c>
      <c r="L28" s="106">
        <v>0</v>
      </c>
      <c r="M28" s="23">
        <v>0</v>
      </c>
      <c r="N28" s="23"/>
      <c r="O28" s="23"/>
      <c r="P28" s="23">
        <f t="shared" si="4"/>
        <v>0</v>
      </c>
      <c r="Q28" s="23">
        <v>0</v>
      </c>
    </row>
    <row r="29" spans="2:17" ht="15.75" thickBot="1" x14ac:dyDescent="0.3">
      <c r="B29" s="17" t="s">
        <v>111</v>
      </c>
      <c r="C29" s="24">
        <f>C14+C21</f>
        <v>1260579087976</v>
      </c>
      <c r="D29" s="24">
        <f>D14+D21</f>
        <v>330814886536.24963</v>
      </c>
      <c r="E29" s="25">
        <f>E14+E21</f>
        <v>31149842815.360001</v>
      </c>
      <c r="F29" s="25">
        <f>D29-E29</f>
        <v>299665043720.88965</v>
      </c>
      <c r="G29" s="103">
        <f t="shared" si="1"/>
        <v>0.23772014511365186</v>
      </c>
      <c r="H29" s="25">
        <f>H14+H21</f>
        <v>182201222621</v>
      </c>
      <c r="I29" s="25">
        <f>I14+I21</f>
        <v>26634977666.469955</v>
      </c>
      <c r="J29" s="25">
        <f>J14+J21</f>
        <v>14012859.720000001</v>
      </c>
      <c r="K29" s="104">
        <f>I29-J29</f>
        <v>26620964806.749954</v>
      </c>
      <c r="L29" s="105">
        <f t="shared" si="3"/>
        <v>0.14610749820337207</v>
      </c>
      <c r="M29" s="25">
        <f>M14+M21</f>
        <v>61167150546</v>
      </c>
      <c r="N29" s="25">
        <f>N14+N21</f>
        <v>5498776504.3299999</v>
      </c>
      <c r="O29" s="25">
        <f>O14+O21</f>
        <v>119927.82</v>
      </c>
      <c r="P29" s="25">
        <f t="shared" si="4"/>
        <v>5498656576.5100002</v>
      </c>
      <c r="Q29" s="103">
        <f t="shared" si="5"/>
        <v>8.9895581654973508E-2</v>
      </c>
    </row>
    <row r="30" spans="2:17" ht="14.45" customHeight="1" x14ac:dyDescent="0.25">
      <c r="B30" s="159" t="s">
        <v>25</v>
      </c>
      <c r="C30" s="158"/>
      <c r="D30" s="26"/>
      <c r="E30" s="26"/>
      <c r="F30" s="26"/>
      <c r="G30" s="94"/>
      <c r="H30" s="94"/>
      <c r="I30" s="26"/>
      <c r="J30" s="26"/>
      <c r="K30" s="26"/>
      <c r="L30"/>
      <c r="M30"/>
      <c r="N30" s="26"/>
      <c r="O30" s="26"/>
      <c r="P30" s="26"/>
      <c r="Q30"/>
    </row>
    <row r="31" spans="2:17" ht="15" x14ac:dyDescent="0.25">
      <c r="B31" s="93" t="s">
        <v>102</v>
      </c>
      <c r="C31" s="93"/>
      <c r="D31" s="26"/>
      <c r="E31" s="26"/>
      <c r="F31" s="26"/>
      <c r="G31"/>
      <c r="H31"/>
      <c r="I31" s="162"/>
      <c r="J31" s="26"/>
      <c r="K31" s="160"/>
      <c r="L31"/>
      <c r="M31"/>
      <c r="N31" s="26"/>
      <c r="O31" s="26"/>
      <c r="P31" s="26"/>
      <c r="Q31"/>
    </row>
    <row r="32" spans="2:17" ht="15" x14ac:dyDescent="0.25">
      <c r="B32" s="93" t="s">
        <v>105</v>
      </c>
      <c r="C32" s="93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 x14ac:dyDescent="0.25">
      <c r="B33" s="93" t="s">
        <v>107</v>
      </c>
      <c r="C33" s="9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 x14ac:dyDescent="0.25">
      <c r="B34" s="93" t="s">
        <v>99</v>
      </c>
      <c r="I34"/>
      <c r="J34"/>
      <c r="K34"/>
      <c r="L34"/>
      <c r="M34"/>
      <c r="N34"/>
      <c r="O34"/>
      <c r="P34"/>
      <c r="Q34"/>
    </row>
    <row r="35" spans="2:17" ht="15" x14ac:dyDescent="0.25">
      <c r="B35" s="93" t="s">
        <v>100</v>
      </c>
      <c r="I35"/>
      <c r="J35"/>
      <c r="K35"/>
      <c r="L35"/>
      <c r="M35"/>
      <c r="N35"/>
      <c r="O35"/>
      <c r="P35"/>
      <c r="Q35"/>
    </row>
    <row r="36" spans="2:17" ht="15" x14ac:dyDescent="0.25">
      <c r="B36" s="93" t="s">
        <v>92</v>
      </c>
      <c r="I36"/>
      <c r="J36"/>
      <c r="K36"/>
      <c r="L36"/>
      <c r="M36"/>
      <c r="N36"/>
      <c r="O36"/>
      <c r="P36"/>
      <c r="Q36"/>
    </row>
    <row r="37" spans="2:17" ht="15" x14ac:dyDescent="0.25">
      <c r="B37" s="93" t="s">
        <v>93</v>
      </c>
      <c r="I37"/>
      <c r="J37"/>
      <c r="K37"/>
      <c r="L37"/>
      <c r="M37"/>
      <c r="N37"/>
      <c r="O37"/>
      <c r="P37"/>
      <c r="Q37"/>
    </row>
    <row r="38" spans="2:17" x14ac:dyDescent="0.2">
      <c r="B38" s="93" t="s">
        <v>98</v>
      </c>
    </row>
    <row r="41" spans="2:17" ht="15" x14ac:dyDescent="0.25">
      <c r="B41" s="3"/>
      <c r="C41" s="3"/>
      <c r="D41" s="3"/>
      <c r="E41" s="19"/>
      <c r="F41" s="3"/>
      <c r="G41" s="3"/>
      <c r="H41" s="3"/>
    </row>
    <row r="46" spans="2:17" ht="15" x14ac:dyDescent="0.25">
      <c r="F46" s="19"/>
      <c r="G46" s="19"/>
      <c r="H46" s="19"/>
    </row>
  </sheetData>
  <mergeCells count="12">
    <mergeCell ref="B8:Q8"/>
    <mergeCell ref="B9:Q9"/>
    <mergeCell ref="B11:B13"/>
    <mergeCell ref="M11:Q11"/>
    <mergeCell ref="C11:G11"/>
    <mergeCell ref="H11:L11"/>
    <mergeCell ref="B1:Q1"/>
    <mergeCell ref="B2:Q2"/>
    <mergeCell ref="B4:Q4"/>
    <mergeCell ref="B6:Q6"/>
    <mergeCell ref="B7:Q7"/>
    <mergeCell ref="B3:Q3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6BE8-4CC3-41D6-96E4-73CFFF13EE13}">
  <dimension ref="B1:Q43"/>
  <sheetViews>
    <sheetView showGridLines="0" workbookViewId="0">
      <selection activeCell="B6" sqref="B6"/>
    </sheetView>
  </sheetViews>
  <sheetFormatPr baseColWidth="10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</cols>
  <sheetData>
    <row r="1" spans="2:17" ht="20.25" x14ac:dyDescent="0.25">
      <c r="B1" s="223" t="s">
        <v>0</v>
      </c>
      <c r="C1" s="224"/>
      <c r="D1" s="224"/>
      <c r="E1" s="224"/>
      <c r="F1" s="224"/>
      <c r="G1" s="153"/>
      <c r="H1" s="154"/>
      <c r="I1" s="154"/>
      <c r="J1" s="154"/>
      <c r="K1" s="154"/>
      <c r="L1" s="153"/>
      <c r="M1" s="154"/>
      <c r="N1" s="154"/>
      <c r="O1" s="154"/>
      <c r="P1" s="154"/>
      <c r="Q1" s="152"/>
    </row>
    <row r="2" spans="2:17" ht="20.25" x14ac:dyDescent="0.25">
      <c r="B2" s="223" t="s">
        <v>1</v>
      </c>
      <c r="C2" s="224"/>
      <c r="D2" s="224"/>
      <c r="E2" s="224"/>
      <c r="F2" s="22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2:17" ht="20.25" x14ac:dyDescent="0.25">
      <c r="B3" s="223" t="s">
        <v>70</v>
      </c>
      <c r="C3" s="224"/>
      <c r="D3" s="224"/>
      <c r="E3" s="224"/>
      <c r="F3" s="22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2:17" ht="20.25" x14ac:dyDescent="0.25">
      <c r="B4" s="223" t="s">
        <v>2</v>
      </c>
      <c r="C4" s="224"/>
      <c r="D4" s="224"/>
      <c r="E4" s="224"/>
      <c r="F4" s="224"/>
      <c r="G4" s="153"/>
      <c r="H4" s="154"/>
      <c r="I4" s="154"/>
      <c r="J4" s="154"/>
      <c r="K4" s="154"/>
      <c r="L4" s="153"/>
      <c r="M4" s="154"/>
      <c r="N4" s="154"/>
      <c r="O4" s="154"/>
      <c r="P4" s="154"/>
      <c r="Q4" s="152"/>
    </row>
    <row r="6" spans="2:17" x14ac:dyDescent="0.25">
      <c r="B6" s="27" t="s">
        <v>43</v>
      </c>
      <c r="C6" s="28" t="s">
        <v>44</v>
      </c>
      <c r="D6" s="28" t="s">
        <v>9</v>
      </c>
      <c r="E6" s="29" t="s">
        <v>45</v>
      </c>
    </row>
    <row r="7" spans="2:17" x14ac:dyDescent="0.25">
      <c r="B7" s="30" t="s">
        <v>46</v>
      </c>
      <c r="C7" s="31">
        <v>335138983857.48962</v>
      </c>
      <c r="D7" s="31">
        <v>31163975602.900002</v>
      </c>
      <c r="E7" s="31">
        <v>303975008254.5896</v>
      </c>
    </row>
    <row r="8" spans="2:17" x14ac:dyDescent="0.25">
      <c r="B8" s="30" t="s">
        <v>47</v>
      </c>
      <c r="C8" s="32">
        <v>362948640707.04987</v>
      </c>
      <c r="D8" s="32">
        <v>31163975602.900002</v>
      </c>
      <c r="E8" s="32">
        <v>331784665104.1499</v>
      </c>
    </row>
    <row r="9" spans="2:17" ht="30" x14ac:dyDescent="0.25">
      <c r="B9" s="33" t="s">
        <v>48</v>
      </c>
      <c r="C9" s="34">
        <f>C7-C8</f>
        <v>-27809656849.560242</v>
      </c>
      <c r="D9" s="34">
        <f>D7-D8</f>
        <v>0</v>
      </c>
      <c r="E9" s="34">
        <f>E7-E8</f>
        <v>-27809656849.560303</v>
      </c>
    </row>
    <row r="38" spans="2:5" x14ac:dyDescent="0.25">
      <c r="B38" s="230" t="s">
        <v>25</v>
      </c>
      <c r="C38" s="230"/>
      <c r="D38" s="230"/>
      <c r="E38" s="230"/>
    </row>
    <row r="39" spans="2:5" x14ac:dyDescent="0.25">
      <c r="B39" s="93" t="s">
        <v>102</v>
      </c>
    </row>
    <row r="40" spans="2:5" x14ac:dyDescent="0.25">
      <c r="B40" s="93" t="s">
        <v>105</v>
      </c>
    </row>
    <row r="41" spans="2:5" x14ac:dyDescent="0.25">
      <c r="B41" s="93" t="s">
        <v>106</v>
      </c>
    </row>
    <row r="42" spans="2:5" x14ac:dyDescent="0.25">
      <c r="B42" s="93" t="s">
        <v>87</v>
      </c>
    </row>
    <row r="43" spans="2:5" x14ac:dyDescent="0.25">
      <c r="B43" s="93" t="s">
        <v>88</v>
      </c>
    </row>
  </sheetData>
  <mergeCells count="5">
    <mergeCell ref="B38:E38"/>
    <mergeCell ref="B3:F3"/>
    <mergeCell ref="B2:F2"/>
    <mergeCell ref="B1:F1"/>
    <mergeCell ref="B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64DC45-5715-4198-B1B8-6C6345065156}"/>
</file>

<file path=customXml/itemProps2.xml><?xml version="1.0" encoding="utf-8"?>
<ds:datastoreItem xmlns:ds="http://schemas.openxmlformats.org/officeDocument/2006/customXml" ds:itemID="{209AAFF6-079A-47CC-8844-21D794942E35}"/>
</file>

<file path=customXml/itemProps3.xml><?xml version="1.0" encoding="utf-8"?>
<ds:datastoreItem xmlns:ds="http://schemas.openxmlformats.org/officeDocument/2006/customXml" ds:itemID="{780B1105-CC3B-44A6-A971-B08588ECACB1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Tabla 1.</vt:lpstr>
      <vt:lpstr>Tabla 10</vt:lpstr>
      <vt:lpstr>Tabla 2.</vt:lpstr>
      <vt:lpstr>Tabla 3.</vt:lpstr>
      <vt:lpstr>Tabla 4.</vt:lpstr>
      <vt:lpstr>Grafico 1.</vt:lpstr>
      <vt:lpstr>'Tabla 1.'!_Toc127541614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Rodriguez Gutierrez</dc:creator>
  <cp:lastModifiedBy>Luis Antonio Rodriguez Gutierrez</cp:lastModifiedBy>
  <dcterms:created xsi:type="dcterms:W3CDTF">2023-10-17T15:07:10Z</dcterms:created>
  <dcterms:modified xsi:type="dcterms:W3CDTF">2024-04-25T12:54:53Z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