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di-shares.digepres.local\Dir. EEIP\Dpto. CEP\50 años\KATHERINE\"/>
    </mc:Choice>
  </mc:AlternateContent>
  <bookViews>
    <workbookView xWindow="0" yWindow="0" windowWidth="28800" windowHeight="11535" activeTab="9"/>
  </bookViews>
  <sheets>
    <sheet name=" 1966" sheetId="2" r:id="rId1"/>
    <sheet name="1966-1970" sheetId="3" r:id="rId2"/>
    <sheet name=" 1971-1974" sheetId="4" r:id="rId3"/>
    <sheet name=" 1975-1978 " sheetId="5" r:id="rId4"/>
    <sheet name="1979-1982  " sheetId="6" r:id="rId5"/>
    <sheet name=" 1983-1986  " sheetId="7" r:id="rId6"/>
    <sheet name=" 1987-1989   " sheetId="8" r:id="rId7"/>
    <sheet name=" 1990-2002 " sheetId="1" r:id="rId8"/>
    <sheet name="2003-2013" sheetId="9" r:id="rId9"/>
    <sheet name="2014 -2016" sheetId="11" r:id="rId10"/>
  </sheets>
  <externalReferences>
    <externalReference r:id="rId11"/>
  </externalReferences>
  <definedNames>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 1966'!$C$8:$H$45</definedName>
    <definedName name="_xlnm._FilterDatabase" localSheetId="2" hidden="1">' 1971-1974'!$B$8:$G$46</definedName>
    <definedName name="_xlnm._FilterDatabase" localSheetId="3" hidden="1">' 1975-1978 '!$B$8:$G$38</definedName>
    <definedName name="_xlnm._FilterDatabase" localSheetId="5" hidden="1">' 1983-1986  '!$B$8:$G$42</definedName>
    <definedName name="_xlnm._FilterDatabase" localSheetId="6" hidden="1">' 1987-1989   '!$B$8:$F$41</definedName>
    <definedName name="_xlnm._FilterDatabase" localSheetId="7" hidden="1">' 1990-2002 '!$B$8:$T$46</definedName>
    <definedName name="_xlnm._FilterDatabase" localSheetId="1" hidden="1">'1966-1970'!$B$8:$G$46</definedName>
    <definedName name="_xlnm._FilterDatabase" localSheetId="4" hidden="1">'1979-1982  '!$B$8:$G$44</definedName>
    <definedName name="_xlnm._FilterDatabase" localSheetId="8" hidden="1">'2003-2013'!$B$9:$M$73</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0">' 1966'!$C$1:$D$47</definedName>
    <definedName name="_xlnm.Print_Area" localSheetId="2">' 1971-1974'!$B$1:$D$48</definedName>
    <definedName name="_xlnm.Print_Area" localSheetId="3">' 1975-1978 '!$B$1:$D$40</definedName>
    <definedName name="_xlnm.Print_Area" localSheetId="5">' 1983-1986  '!$B$1:$D$44</definedName>
    <definedName name="_xlnm.Print_Area" localSheetId="6">' 1987-1989   '!$B$1:$D$43</definedName>
    <definedName name="_xlnm.Print_Area" localSheetId="7">' 1990-2002 '!$B$1:$P$48</definedName>
    <definedName name="_xlnm.Print_Area" localSheetId="1">'1966-1970'!$B$1:$D$48</definedName>
    <definedName name="_xlnm.Print_Area" localSheetId="4">'1979-1982  '!$B$1:$D$46</definedName>
    <definedName name="_xlnm.Print_Area" localSheetId="8">'2003-2013'!$B$1:$M$75</definedName>
    <definedName name="Button_13">"CLAGA2000_Consolidado_2001_List"</definedName>
    <definedName name="FORMATO">#N/A</definedName>
    <definedName name="FUENTE" localSheetId="9">#REF!</definedName>
    <definedName name="FUENTE">#REF!</definedName>
    <definedName name="fuente1" localSheetId="9">#REF!</definedName>
    <definedName name="fuente1">#REF!</definedName>
    <definedName name="OCTUBRE">#N/A</definedName>
    <definedName name="ROS">#N/A</definedName>
    <definedName name="_xlnm.Print_Titles" localSheetId="0">' 1966'!$8:$8</definedName>
    <definedName name="_xlnm.Print_Titles" localSheetId="2">' 1971-1974'!$8:$8</definedName>
    <definedName name="_xlnm.Print_Titles" localSheetId="3">' 1975-1978 '!$8:$8</definedName>
    <definedName name="_xlnm.Print_Titles" localSheetId="5">' 1983-1986  '!$8:$8</definedName>
    <definedName name="_xlnm.Print_Titles" localSheetId="6">' 1987-1989   '!$8:$8</definedName>
    <definedName name="_xlnm.Print_Titles" localSheetId="7">' 1990-2002 '!$8:$8</definedName>
    <definedName name="_xlnm.Print_Titles" localSheetId="1">'1966-1970'!$8:$8</definedName>
    <definedName name="_xlnm.Print_Titles" localSheetId="4">'1979-1982  '!$8:$8</definedName>
  </definedNames>
  <calcPr calcId="152511"/>
</workbook>
</file>

<file path=xl/calcChain.xml><?xml version="1.0" encoding="utf-8"?>
<calcChain xmlns="http://schemas.openxmlformats.org/spreadsheetml/2006/main">
  <c r="G46" i="4" l="1"/>
  <c r="F46" i="4"/>
  <c r="E46" i="4"/>
  <c r="D46" i="4"/>
  <c r="F9" i="4"/>
  <c r="G9" i="4"/>
  <c r="E9" i="4"/>
  <c r="D9" i="4"/>
  <c r="D10" i="3"/>
  <c r="D39" i="2"/>
  <c r="D38" i="2" s="1"/>
  <c r="D42" i="2"/>
  <c r="D34" i="2"/>
  <c r="D31" i="2"/>
  <c r="D25" i="2" s="1"/>
  <c r="D26" i="2"/>
  <c r="D17" i="2"/>
  <c r="D11" i="2"/>
  <c r="C108" i="11"/>
  <c r="C104" i="11" s="1"/>
  <c r="E104" i="11"/>
  <c r="E88" i="11"/>
  <c r="C88" i="11"/>
  <c r="E60" i="11"/>
  <c r="C60" i="11"/>
  <c r="E59" i="11"/>
  <c r="C59" i="11"/>
  <c r="E57" i="11"/>
  <c r="E86" i="11" s="1"/>
  <c r="E120" i="11" s="1"/>
  <c r="C46" i="11"/>
  <c r="E33" i="11"/>
  <c r="E29" i="11"/>
  <c r="C26" i="11"/>
  <c r="C25" i="11"/>
  <c r="C10" i="11"/>
  <c r="C57" i="11" s="1"/>
  <c r="J54" i="9"/>
  <c r="K54" i="9"/>
  <c r="L54" i="9"/>
  <c r="M54" i="9"/>
  <c r="N54" i="9"/>
  <c r="J71" i="9"/>
  <c r="J73" i="9" s="1"/>
  <c r="K71" i="9"/>
  <c r="L71" i="9"/>
  <c r="M71" i="9"/>
  <c r="N71" i="9"/>
  <c r="N73" i="9" s="1"/>
  <c r="D10" i="2" l="1"/>
  <c r="D9" i="2" s="1"/>
  <c r="M73" i="9"/>
  <c r="L73" i="9"/>
  <c r="K73" i="9"/>
  <c r="C86" i="11"/>
  <c r="C120" i="11" s="1"/>
  <c r="C85" i="11"/>
  <c r="C119" i="11" s="1"/>
  <c r="E85" i="11"/>
  <c r="E119" i="11" s="1"/>
  <c r="D46" i="3" l="1"/>
  <c r="F41" i="8" l="1"/>
  <c r="E41" i="8"/>
  <c r="D41" i="8"/>
  <c r="F38" i="8"/>
  <c r="E38" i="8"/>
  <c r="D38" i="8"/>
  <c r="F32" i="8"/>
  <c r="E32" i="8"/>
  <c r="D32" i="8"/>
  <c r="D31" i="8" s="1"/>
  <c r="F28" i="8"/>
  <c r="F24" i="8" s="1"/>
  <c r="E28" i="8"/>
  <c r="E24" i="8" s="1"/>
  <c r="D28" i="8"/>
  <c r="D24" i="8" s="1"/>
  <c r="F17" i="8"/>
  <c r="E17" i="8"/>
  <c r="D17" i="8"/>
  <c r="F11" i="8"/>
  <c r="E11" i="8"/>
  <c r="D11" i="8"/>
  <c r="D31" i="6"/>
  <c r="D31" i="7"/>
  <c r="D32" i="7"/>
  <c r="E32" i="7"/>
  <c r="E38" i="7"/>
  <c r="D38" i="7"/>
  <c r="G38" i="7"/>
  <c r="F38" i="7"/>
  <c r="G32" i="7"/>
  <c r="F32" i="7"/>
  <c r="G28" i="7"/>
  <c r="F28" i="7"/>
  <c r="E28" i="7"/>
  <c r="E24" i="7" s="1"/>
  <c r="D28" i="7"/>
  <c r="D24" i="7" s="1"/>
  <c r="G24" i="7"/>
  <c r="F24" i="7"/>
  <c r="G17" i="7"/>
  <c r="F17" i="7"/>
  <c r="E17" i="7"/>
  <c r="D17" i="7"/>
  <c r="G11" i="7"/>
  <c r="F11" i="7"/>
  <c r="E11" i="7"/>
  <c r="E10" i="7" s="1"/>
  <c r="D11" i="7"/>
  <c r="F10" i="7"/>
  <c r="F9" i="7" s="1"/>
  <c r="G44" i="6"/>
  <c r="F44" i="6"/>
  <c r="E44" i="6"/>
  <c r="D44" i="6"/>
  <c r="G31" i="6"/>
  <c r="F31" i="6"/>
  <c r="E31" i="6"/>
  <c r="G9" i="6"/>
  <c r="F9" i="6"/>
  <c r="E9" i="6"/>
  <c r="D9" i="6"/>
  <c r="E32" i="6"/>
  <c r="F32" i="6"/>
  <c r="G32" i="6"/>
  <c r="D32" i="6"/>
  <c r="G40" i="6"/>
  <c r="F40" i="6"/>
  <c r="E40" i="6"/>
  <c r="D40" i="6"/>
  <c r="G28" i="6"/>
  <c r="F28" i="6"/>
  <c r="F24" i="6" s="1"/>
  <c r="E28" i="6"/>
  <c r="E24" i="6" s="1"/>
  <c r="D28" i="6"/>
  <c r="G24" i="6"/>
  <c r="D24" i="6"/>
  <c r="G17" i="6"/>
  <c r="F17" i="6"/>
  <c r="E17" i="6"/>
  <c r="D17" i="6"/>
  <c r="G11" i="6"/>
  <c r="F11" i="6"/>
  <c r="F10" i="6" s="1"/>
  <c r="E11" i="6"/>
  <c r="E10" i="6" s="1"/>
  <c r="D11" i="6"/>
  <c r="D10" i="6" s="1"/>
  <c r="E28" i="5"/>
  <c r="E24" i="5" s="1"/>
  <c r="F28" i="5"/>
  <c r="F24" i="5" s="1"/>
  <c r="G28" i="5"/>
  <c r="G24" i="5" s="1"/>
  <c r="D28" i="5"/>
  <c r="D24" i="5" s="1"/>
  <c r="G17" i="5"/>
  <c r="F17" i="5"/>
  <c r="E17" i="5"/>
  <c r="D17" i="5"/>
  <c r="G11" i="5"/>
  <c r="F11" i="5"/>
  <c r="E11" i="5"/>
  <c r="D11" i="5"/>
  <c r="D10" i="5" s="1"/>
  <c r="F10" i="8" l="1"/>
  <c r="F9" i="8" s="1"/>
  <c r="E10" i="8"/>
  <c r="E31" i="8"/>
  <c r="F31" i="8"/>
  <c r="E9" i="8"/>
  <c r="D10" i="8"/>
  <c r="D9" i="8" s="1"/>
  <c r="E31" i="7"/>
  <c r="F31" i="7"/>
  <c r="F42" i="7"/>
  <c r="G31" i="7"/>
  <c r="D10" i="7"/>
  <c r="D9" i="7" s="1"/>
  <c r="E9" i="7"/>
  <c r="G10" i="7"/>
  <c r="G9" i="7" s="1"/>
  <c r="G10" i="6"/>
  <c r="D9" i="5"/>
  <c r="G32" i="5"/>
  <c r="G31" i="5" s="1"/>
  <c r="F32" i="5"/>
  <c r="F31" i="5" s="1"/>
  <c r="E32" i="5"/>
  <c r="E31" i="5" s="1"/>
  <c r="D32" i="5"/>
  <c r="D31" i="5" s="1"/>
  <c r="E10" i="5"/>
  <c r="F10" i="5"/>
  <c r="G40" i="4"/>
  <c r="G36" i="4" s="1"/>
  <c r="F40" i="4"/>
  <c r="E40" i="4"/>
  <c r="D40" i="4"/>
  <c r="G37" i="4"/>
  <c r="F37" i="4"/>
  <c r="F36" i="4" s="1"/>
  <c r="E37" i="4"/>
  <c r="D37" i="4"/>
  <c r="G32" i="4"/>
  <c r="F32" i="4"/>
  <c r="E32" i="4"/>
  <c r="D32" i="4"/>
  <c r="G29" i="4"/>
  <c r="F29" i="4"/>
  <c r="E29" i="4"/>
  <c r="D29" i="4"/>
  <c r="G25" i="4"/>
  <c r="F25" i="4"/>
  <c r="E25" i="4"/>
  <c r="D25" i="4"/>
  <c r="G18" i="4"/>
  <c r="F18" i="4"/>
  <c r="E18" i="4"/>
  <c r="D18" i="4"/>
  <c r="G11" i="4"/>
  <c r="G10" i="4" s="1"/>
  <c r="F11" i="4"/>
  <c r="E11" i="4"/>
  <c r="E10" i="4" s="1"/>
  <c r="D11" i="4"/>
  <c r="E40" i="3"/>
  <c r="E37" i="3"/>
  <c r="E36" i="3" s="1"/>
  <c r="D24" i="3"/>
  <c r="H36" i="3"/>
  <c r="G36" i="3"/>
  <c r="F36" i="3"/>
  <c r="D36" i="3"/>
  <c r="D37" i="3"/>
  <c r="F37" i="3"/>
  <c r="G37" i="3"/>
  <c r="H37" i="3"/>
  <c r="H40" i="3"/>
  <c r="G40" i="3"/>
  <c r="F40" i="3"/>
  <c r="D29" i="3"/>
  <c r="D25" i="3"/>
  <c r="E32" i="3"/>
  <c r="F32" i="3"/>
  <c r="G32" i="3"/>
  <c r="H32" i="3"/>
  <c r="E29" i="3"/>
  <c r="F29" i="3"/>
  <c r="G29" i="3"/>
  <c r="H29" i="3"/>
  <c r="H25" i="3"/>
  <c r="H18" i="3"/>
  <c r="H10" i="3" s="1"/>
  <c r="H11" i="3"/>
  <c r="D40" i="3"/>
  <c r="E11" i="3"/>
  <c r="F11" i="3"/>
  <c r="G11" i="3"/>
  <c r="D11" i="3"/>
  <c r="E25" i="3"/>
  <c r="F25" i="3"/>
  <c r="G25" i="3"/>
  <c r="E18" i="3"/>
  <c r="F18" i="3"/>
  <c r="G18" i="3"/>
  <c r="D32" i="3"/>
  <c r="D18" i="3"/>
  <c r="E42" i="7" l="1"/>
  <c r="D42" i="7"/>
  <c r="G42" i="7"/>
  <c r="E9" i="5"/>
  <c r="G10" i="5"/>
  <c r="F9" i="5"/>
  <c r="F38" i="5" s="1"/>
  <c r="D36" i="4"/>
  <c r="F10" i="4"/>
  <c r="G24" i="4"/>
  <c r="E36" i="4"/>
  <c r="F24" i="4"/>
  <c r="E24" i="4"/>
  <c r="D24" i="4"/>
  <c r="D10" i="4"/>
  <c r="F46" i="3"/>
  <c r="E46" i="3"/>
  <c r="H24" i="3"/>
  <c r="H9" i="3" s="1"/>
  <c r="G10" i="3"/>
  <c r="G24" i="3"/>
  <c r="F10" i="3"/>
  <c r="F24" i="3"/>
  <c r="E24" i="3"/>
  <c r="E10" i="3"/>
  <c r="D45" i="2"/>
  <c r="E38" i="5" l="1"/>
  <c r="G9" i="5"/>
  <c r="G38" i="5" s="1"/>
  <c r="D38" i="5"/>
  <c r="H46" i="3"/>
  <c r="G9" i="3"/>
  <c r="G46" i="3" s="1"/>
  <c r="D9" i="3"/>
  <c r="F9" i="3"/>
  <c r="E9" i="3"/>
</calcChain>
</file>

<file path=xl/sharedStrings.xml><?xml version="1.0" encoding="utf-8"?>
<sst xmlns="http://schemas.openxmlformats.org/spreadsheetml/2006/main" count="582" uniqueCount="305">
  <si>
    <t>MINISTERIO DE HACIENDA</t>
  </si>
  <si>
    <t>DIRECCION GENERAL DE PRESUPUESTO</t>
  </si>
  <si>
    <t xml:space="preserve">INGRESOS PERCIBIDOS Y FUENTES FINANCIERAS </t>
  </si>
  <si>
    <t>CLASIFICACION ECONOMICA</t>
  </si>
  <si>
    <t>1990-2002</t>
  </si>
  <si>
    <t>VALORES EN MILLONES DE RD$</t>
  </si>
  <si>
    <t>CODIGO</t>
  </si>
  <si>
    <t>DENOMINACION</t>
  </si>
  <si>
    <t>000100</t>
  </si>
  <si>
    <t>INGRESOS ORDINARIOS</t>
  </si>
  <si>
    <t>000200</t>
  </si>
  <si>
    <t>INGRESOS TRIBUTARIOS</t>
  </si>
  <si>
    <t>IMPUESTOS</t>
  </si>
  <si>
    <t>IMPUESTO SOBRE LOS INGRESOS</t>
  </si>
  <si>
    <t>IMPUESTOS SOBRE EL PATRIMONIO</t>
  </si>
  <si>
    <t>IMPUESTOS SOBRE LA TENENCIA DE PATRIMONIO</t>
  </si>
  <si>
    <t>IMPUESTOS SOBRE LAS TRANSFERENCIAS PATRIMONIALES</t>
  </si>
  <si>
    <t>IMPUESTOS INTERNOS SOBRE MERCANCIAS Y SERVICIOS</t>
  </si>
  <si>
    <t>IMPUESTOS INTERNOS SOBRE LAS MERCANCIAS</t>
  </si>
  <si>
    <t xml:space="preserve">IMPUESTOS INTERNOS ESPECIALES SOBRE LOS SERVICIOS </t>
  </si>
  <si>
    <t>IMPUESTOS SOBRE EL COMERCIO EXTERIOR</t>
  </si>
  <si>
    <t>IMPUESTOS SOBRE LAS IMPORTACIONES</t>
  </si>
  <si>
    <t>IMPUESTO SOBRE LAS EXPORTACIONES</t>
  </si>
  <si>
    <t>OTROS IMPUESTOS</t>
  </si>
  <si>
    <t>TASAS</t>
  </si>
  <si>
    <t>TASAS DE COMUNICACIÓN</t>
  </si>
  <si>
    <t>TASAS PORTUARIAS</t>
  </si>
  <si>
    <t>TASAS DE MARCAS Y PATENTES</t>
  </si>
  <si>
    <t>TASAS JUDICIALES</t>
  </si>
  <si>
    <t>LICENCIAS Y PERMISOS VARIOS</t>
  </si>
  <si>
    <t>OTRAS TASAS</t>
  </si>
  <si>
    <t>INGRESOS NO TRIBUTARIOS</t>
  </si>
  <si>
    <t>VENTA DE SERVICIOS DEL SECTOR PUBLICO</t>
  </si>
  <si>
    <t>VENTA DE MERCANCIAS DEL ESTADO</t>
  </si>
  <si>
    <t>APORTES ORDINARIOS</t>
  </si>
  <si>
    <t>OTROS INGRESOS NO TRIBUTARIOS</t>
  </si>
  <si>
    <t>RECARGO AL IMPUESTO SOBRE EL SERVICIO DE SEGUROS EN GENERAL</t>
  </si>
  <si>
    <t>MULTAS POR INFRACIONES</t>
  </si>
  <si>
    <t>INGRESOS EXTRAORDINARIOS</t>
  </si>
  <si>
    <t>RECURSOS INTERNOS</t>
  </si>
  <si>
    <t>VENTAS DE ACTIVOS</t>
  </si>
  <si>
    <t>APORTES EXTRAORDINARIOS</t>
  </si>
  <si>
    <t>OTROS RECURSOS INTERNOS</t>
  </si>
  <si>
    <t xml:space="preserve">OTROS RECURSOS EXTRAORDINARIOS </t>
  </si>
  <si>
    <t>RECURSOS EXTERNOS</t>
  </si>
  <si>
    <t>PRESTAMOS</t>
  </si>
  <si>
    <t>DONACIONES</t>
  </si>
  <si>
    <t>TOTAL INGRESOS Y FUENTES FINANCIERAS</t>
  </si>
  <si>
    <t xml:space="preserve">Fuente: Informe de Ejecución Presupuestaria (DIGEPRES) . </t>
  </si>
  <si>
    <t>1. Ingreso Presupuestario.</t>
  </si>
  <si>
    <t xml:space="preserve">Impuestos directos </t>
  </si>
  <si>
    <t>IMPUESTOS SOBRE LA RENTA</t>
  </si>
  <si>
    <t>CEDULA PERSONAL DE IDENTIDAD</t>
  </si>
  <si>
    <t xml:space="preserve">SOBRE PREMIOS MAYORES DE LOTERIA </t>
  </si>
  <si>
    <t>VARIOS</t>
  </si>
  <si>
    <t>SUCESIONES Y DONACIONES</t>
  </si>
  <si>
    <t xml:space="preserve">Impuestos indirectos </t>
  </si>
  <si>
    <t>IMPORTACION</t>
  </si>
  <si>
    <t>EXPORTACION</t>
  </si>
  <si>
    <t>PRODUCCION</t>
  </si>
  <si>
    <t>VENTAS</t>
  </si>
  <si>
    <t>TRANSPORTE</t>
  </si>
  <si>
    <t>PATENTES, LICENCIAS Y PERMISOS COMERCIALES</t>
  </si>
  <si>
    <t>Tasas</t>
  </si>
  <si>
    <t>Ingresos de derecho privado</t>
  </si>
  <si>
    <t>SERVICIOS DE COMUNICACIONES</t>
  </si>
  <si>
    <t>SERVICIOS PORTUARIOS</t>
  </si>
  <si>
    <t>SERVCIOS JURIDICOS</t>
  </si>
  <si>
    <t>DOMINIO TERRITORIAL</t>
  </si>
  <si>
    <t>DOMINIO COMERCIAL</t>
  </si>
  <si>
    <t xml:space="preserve"> VENTA DE BIENES Y SERVICIOS</t>
  </si>
  <si>
    <t>MULTAS</t>
  </si>
  <si>
    <t>ENDEUDAMIENTO INTERNO</t>
  </si>
  <si>
    <t>OTROS INGRESOS EXTRAORDINARIOS</t>
  </si>
  <si>
    <t>VENTA DE ACTIVOS</t>
  </si>
  <si>
    <t>INGRESOS POR CONFISCACIONES</t>
  </si>
  <si>
    <t>1966-1970</t>
  </si>
  <si>
    <t>IMPUESTOS SOBRE INGRESOS, BENEFICIOS O RENTAS</t>
  </si>
  <si>
    <t xml:space="preserve">IMPUESTOS SOBRE EL PATRIMONIO PARCIAL O PROPIEDAD </t>
  </si>
  <si>
    <t>IMPUESTOS SOBRE OPERACIONES MERCANTILES</t>
  </si>
  <si>
    <t xml:space="preserve">PERMISOS, LICENCIAS Y CERTIFICADOS </t>
  </si>
  <si>
    <t>IMPUESTOS SOBRE ACTOS Y CONTRATOS</t>
  </si>
  <si>
    <t>EMISION DE BONOS</t>
  </si>
  <si>
    <t>PRESTAMOS BANCARIOS</t>
  </si>
  <si>
    <t>INVERSION FINANCIERA</t>
  </si>
  <si>
    <t>Otros ingresos no tributarios</t>
  </si>
  <si>
    <t>1971-1974</t>
  </si>
  <si>
    <t>VENTA DE BIENES Y SERVICIOS</t>
  </si>
  <si>
    <t>1975-1978</t>
  </si>
  <si>
    <t>IMPUESTOS SOBRE LOS INGRESOS</t>
  </si>
  <si>
    <t xml:space="preserve">IMPUESTOS SOBRE EL PATRIMONIO </t>
  </si>
  <si>
    <t xml:space="preserve">IMPUESTOS SOBRE EL COMERCIO EXTERIOR </t>
  </si>
  <si>
    <t xml:space="preserve">Impuestos  </t>
  </si>
  <si>
    <t>TASAS DE COMUNICACIONES</t>
  </si>
  <si>
    <t>100000</t>
  </si>
  <si>
    <t xml:space="preserve">MULTAS POR INFRACCCIONES </t>
  </si>
  <si>
    <t xml:space="preserve">RECARGOS DE IMPUESTOS POR MORA </t>
  </si>
  <si>
    <t xml:space="preserve">VENTA DE BIENES Y SERVCIOS DEL ESTADO </t>
  </si>
  <si>
    <t>TRANSFERENCIAS ORDINARIAS</t>
  </si>
  <si>
    <t>TRASNFERENCIAS EXTRAORDINARIAS</t>
  </si>
  <si>
    <t>1979-1982</t>
  </si>
  <si>
    <t>OTRAS RECURSOS EXTERNOS</t>
  </si>
  <si>
    <t>CERTIFICADO DEL TESORO NACIONAL</t>
  </si>
  <si>
    <t>APORTES EXTRAORDINARIAS</t>
  </si>
  <si>
    <t>1983-1986</t>
  </si>
  <si>
    <t>1987-1989</t>
  </si>
  <si>
    <t xml:space="preserve"> </t>
  </si>
  <si>
    <t>2. Ingreso Presupuestario.</t>
  </si>
  <si>
    <t>1. Para los años 2004-2013, se registra por Fecha Histórica de Recaudación, anteriormente no se especificaba.</t>
  </si>
  <si>
    <t>Fuente: Sistema de Información de la Gestión Financiera (SIGEF). Cifras preliminares.</t>
  </si>
  <si>
    <t>TOTAL FUENTES FINANCIERAS</t>
  </si>
  <si>
    <t xml:space="preserve"> INCREMENTO DE CUENTAS POR PAGAR</t>
  </si>
  <si>
    <t>DISMINUCIÓN DE OTROS ACTIVOS FINANCIEROS</t>
  </si>
  <si>
    <t>OTRAS FUENTES FINANCIERAS</t>
  </si>
  <si>
    <t>OBTENCIÓN DE PRÉSTAMOS EXTERNOS</t>
  </si>
  <si>
    <t>COLOCACIÓN DE TÍTULOS Y VALORES EXTERNOS</t>
  </si>
  <si>
    <t>DEUDA EXTERNA</t>
  </si>
  <si>
    <t>OBTENCIÓN DE PRÉSTAMOS INTERNOS</t>
  </si>
  <si>
    <t>COLOCACIÓN DE TÍTULOS Y VALORES INTERNOS</t>
  </si>
  <si>
    <t>DEUDA INTERNA</t>
  </si>
  <si>
    <t>PASIVOS FINANCIEROS</t>
  </si>
  <si>
    <t>VENTA DE ACCIONES Y PARTICIPACIONES DE CAPITAL</t>
  </si>
  <si>
    <t>RECUPERACIÓN DE PRÉSTAMOS</t>
  </si>
  <si>
    <t>ACTIVOS FINANCIEROS</t>
  </si>
  <si>
    <t>FUENTES FINANCIERAS</t>
  </si>
  <si>
    <t>TOTAL INGRESOS</t>
  </si>
  <si>
    <t>DONACIONES DE CAPITAL DEL EXTERIOR</t>
  </si>
  <si>
    <t>123</t>
  </si>
  <si>
    <t>DEL SECTOR PRIVADO</t>
  </si>
  <si>
    <t>1221</t>
  </si>
  <si>
    <t>TRANSFERENCIAS DE CAPITAL</t>
  </si>
  <si>
    <t>122</t>
  </si>
  <si>
    <t>VENTA DE TIERRAS Y TERRENOS</t>
  </si>
  <si>
    <t>1212</t>
  </si>
  <si>
    <t>VENTA DE ACTIVOS FIJOS</t>
  </si>
  <si>
    <t>1211</t>
  </si>
  <si>
    <t>VENTA DE ACTIVOS NO FINANCIEROS</t>
  </si>
  <si>
    <t>121</t>
  </si>
  <si>
    <t>INGRESOS DE CAPITAL</t>
  </si>
  <si>
    <t>12</t>
  </si>
  <si>
    <t>DONACIONES CORRIENTES DEL EXTERIOR</t>
  </si>
  <si>
    <t>115</t>
  </si>
  <si>
    <t>DEL SECTOR PÚBLICO</t>
  </si>
  <si>
    <t>1142</t>
  </si>
  <si>
    <t>1141</t>
  </si>
  <si>
    <t>TRANSFERENCIAS CORRIENTES</t>
  </si>
  <si>
    <t>114</t>
  </si>
  <si>
    <t>OTROS INGRESOS</t>
  </si>
  <si>
    <t>1124</t>
  </si>
  <si>
    <t>ALQUILERES</t>
  </si>
  <si>
    <t>11234</t>
  </si>
  <si>
    <t>INTERESES</t>
  </si>
  <si>
    <t>11232</t>
  </si>
  <si>
    <t>DIVIDENDOS</t>
  </si>
  <si>
    <t>11231</t>
  </si>
  <si>
    <t>RENTAS DE LA PROPIEDAD</t>
  </si>
  <si>
    <t>1123</t>
  </si>
  <si>
    <t>VTAS.  DE SERVICIOS DE LAS ADMS. PÚBLICAS</t>
  </si>
  <si>
    <t>11222</t>
  </si>
  <si>
    <t>VTAS.  DE MERCANCÍAS DE LAS ADMS.  PÚBLICAS</t>
  </si>
  <si>
    <t>11221</t>
  </si>
  <si>
    <t>VENTAS DE LAS ADMINISTRACIONES PÚBLICAS</t>
  </si>
  <si>
    <t>1122</t>
  </si>
  <si>
    <t>CONTRIBUCIONES A LA SEGURIDAD SOCIAL</t>
  </si>
  <si>
    <t>11211</t>
  </si>
  <si>
    <t>CONTRIBUCIONES SOCIALES</t>
  </si>
  <si>
    <t>1121</t>
  </si>
  <si>
    <t>112</t>
  </si>
  <si>
    <t>IMPUESTOS POR CLASIFICAR</t>
  </si>
  <si>
    <t>1116</t>
  </si>
  <si>
    <t>1115</t>
  </si>
  <si>
    <t>OTROS IMPUESTOS SOBRE EL COMERCIO EXTERIOR</t>
  </si>
  <si>
    <t>11143</t>
  </si>
  <si>
    <t>IMPUESTOS SOBRE EXPORTACIONES</t>
  </si>
  <si>
    <t>11142</t>
  </si>
  <si>
    <t>IMPUESTOS SOBRE IMPORTACIONES</t>
  </si>
  <si>
    <t>11141</t>
  </si>
  <si>
    <t>1114</t>
  </si>
  <si>
    <t>IMPUESTOS SOBRE EL USO DE BIENES Y LICENCIAS</t>
  </si>
  <si>
    <t>11134</t>
  </si>
  <si>
    <t>IMPUESTOS ESPECÍFICO SOBRE LOS SERVICIOS</t>
  </si>
  <si>
    <t>11133</t>
  </si>
  <si>
    <t>IMPUESTOS SELECTIVO SOBRE LAS MERCANCÍAS</t>
  </si>
  <si>
    <t>11132</t>
  </si>
  <si>
    <t>ITBIS EXTERNO</t>
  </si>
  <si>
    <t>ITBIS INTERNO</t>
  </si>
  <si>
    <t>IMPUESTO SOBRE TRANSFERENCIA DE BIENES INDUSTRIALIZADOS Y SERVICIOS (ITBIS)</t>
  </si>
  <si>
    <t>IMP. /  LAS TRANSF. DE BIENES Y SERVICIOS</t>
  </si>
  <si>
    <t>11131</t>
  </si>
  <si>
    <t>IMPUESTOS SOBRE MERCANCÍAS Y SERVICIOS</t>
  </si>
  <si>
    <t>1113</t>
  </si>
  <si>
    <t>IMP. / LAS TRANSFERENCIAS PATRIMONIALES</t>
  </si>
  <si>
    <t>11122</t>
  </si>
  <si>
    <t>11121</t>
  </si>
  <si>
    <t>1112</t>
  </si>
  <si>
    <t>OTROS IMPUESTOS SOBRE LOS INGRESOS</t>
  </si>
  <si>
    <t>11113</t>
  </si>
  <si>
    <t>IMPUESTOS SOBRE INGRESOS DE LAS EMPRESAS</t>
  </si>
  <si>
    <t>11112</t>
  </si>
  <si>
    <t>IMPUESTOS SOBRE INGRESOS DE LAS PERSONAS</t>
  </si>
  <si>
    <t>11111</t>
  </si>
  <si>
    <t>1111</t>
  </si>
  <si>
    <t>111</t>
  </si>
  <si>
    <t>INGRESOS CORRIENTES</t>
  </si>
  <si>
    <t>11</t>
  </si>
  <si>
    <t>DENOMINACIÓN</t>
  </si>
  <si>
    <t>En Millones RD$</t>
  </si>
  <si>
    <t>2003-2013</t>
  </si>
  <si>
    <t>CLASIFICACIÓN ECONÓMICA</t>
  </si>
  <si>
    <t>DIRECCIÓN GENERAL DE PRESUPUESTO</t>
  </si>
  <si>
    <t>CLASIFICACIÓN ECONÓMICA DE INGRESOS</t>
  </si>
  <si>
    <t>2014-2016</t>
  </si>
  <si>
    <t>DETALLE</t>
  </si>
  <si>
    <t>1.1 - Ingresos Corrientes</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</si>
  <si>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</si>
  <si>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</si>
  <si>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</si>
  <si>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</si>
  <si>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</si>
  <si>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</si>
  <si>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1.1.3.1.01 - Impuesto sobre viviendas suntuarias y solares urbanos no edificados</t>
  </si>
  <si>
    <t>1.1.3.1.02 - Impuesto sobre los activos</t>
  </si>
  <si>
    <t>1.1.3.1.03 - Impuesto sobre las operaciones inmobiliarias</t>
  </si>
  <si>
    <t>1.1.3.1.05 - Impuesto sobre transferencia de bienes muebles</t>
  </si>
  <si>
    <t>1.1.3.1.09 - Impuesto sobre cheques</t>
  </si>
  <si>
    <t xml:space="preserve">                      - Otros Impuestos sobre la propiedad </t>
  </si>
  <si>
    <t>1.1.1.4 - Impuestos sobre los bienes y servicios</t>
  </si>
  <si>
    <t>1.1.4.1.01 - Impuesto sobre la Transferencia de Bienes Industrializados y Servicios (ITBIS)</t>
  </si>
  <si>
    <t xml:space="preserve">                   - ITBIS Interno</t>
  </si>
  <si>
    <t xml:space="preserve">                   - ITBIS Externo</t>
  </si>
  <si>
    <t>1.1.4.2.01 - Impuesto específico sobre los hidrocarburos, Ley  112-00</t>
  </si>
  <si>
    <t>1.1.4.2.02 - Impuesto selectivo ad  valorem sobre  hidrocarburos, Ley  557-05</t>
  </si>
  <si>
    <t xml:space="preserve">                      - Otros Impuestos sobre los bienes y servicios</t>
  </si>
  <si>
    <t>1.1.1.5 - Impuestos sobre el comercio y las transacciones internacionales/comercio exterior</t>
  </si>
  <si>
    <t>1.1.5.1.01 - Impuestos arancelarios</t>
  </si>
  <si>
    <t>1.1.5.3.03 - Derechos consulares</t>
  </si>
  <si>
    <t xml:space="preserve">                      - Otros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</si>
  <si>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</si>
  <si>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</si>
  <si>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</si>
  <si>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</si>
  <si>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</si>
  <si>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1.1.2.4 - Contribuciones no clasificables</t>
  </si>
  <si>
    <t>1.1.3 - Ventas de bienes y servicios</t>
  </si>
  <si>
    <t>1.1.3.1 - Ventas de establecimientos no de mercado</t>
  </si>
  <si>
    <t>1.1.3.3 - Derechos administrativos</t>
  </si>
  <si>
    <t>1.1.4 - Rentas de la propiedad</t>
  </si>
  <si>
    <t>1.1.4.1 - Intereses</t>
  </si>
  <si>
    <t>1.1.4.2 - Rentas de la propiedad distinta de intereses</t>
  </si>
  <si>
    <t>1.1.6 - Transferencias y donaciones corrientes recibidas</t>
  </si>
  <si>
    <t>1.1.6.1 - Transferencias del sector privado</t>
  </si>
  <si>
    <t>1.1.6.2 - Transferencias del sector público</t>
  </si>
  <si>
    <t>1.1.7 - Multas y sanciones pecuniarias</t>
  </si>
  <si>
    <t>1.1.9 - Otros ingresos corrientes</t>
  </si>
  <si>
    <t>1.2 - Ingresos de capital</t>
  </si>
  <si>
    <t>1.2.1 - Venta (disposición) de activos no financieros (a valores brutos)</t>
  </si>
  <si>
    <t>1.2.1.1 - Venta de activos fijos</t>
  </si>
  <si>
    <t>1.2.1.3 - Venta de activos no producidos</t>
  </si>
  <si>
    <t>1.2.5 - Recuperación de inversiones financieras realizadas con fines de política</t>
  </si>
  <si>
    <t>1.2.5.4 - Recuperación de préstamos realizados con fines de política</t>
  </si>
  <si>
    <t>TOTAL INGRESOS (SIN DONACIONES)</t>
  </si>
  <si>
    <t>TOTAL DONACIONES (Con PETROCARIBE)</t>
  </si>
  <si>
    <t>TOTAL DONACIONES (Sin PETROCARIBE)</t>
  </si>
  <si>
    <t>1.1.6.5 - Donaciones corrientes</t>
  </si>
  <si>
    <t>1.1.6.5.1 - Donaciones corrientes de gobiernos extranjeros</t>
  </si>
  <si>
    <t>1.1.6.5.1.1 - Donaciones corrientes en dinero de gobiernos extranjeros</t>
  </si>
  <si>
    <t>1.1.6.5.2 - Donaciones corrientes de organismos internacionales</t>
  </si>
  <si>
    <t>1.1.6.5.2.1 - Donaciones corrientes en dinero de organismos internacionales</t>
  </si>
  <si>
    <t>1.1.6.5.3 - Donaciones corrientes del sector privado externo</t>
  </si>
  <si>
    <t>1.1.6.5.3.1 - Donaciones corrientes en dinero del sector privado externo</t>
  </si>
  <si>
    <t>1.2.4.4 - Donaciones de capital (Con PETROCARIBE)</t>
  </si>
  <si>
    <t>1.2.4.4.1 - Donaciones de capital de gobiernos extranjeros</t>
  </si>
  <si>
    <t>1.2.4.4.1.1 - Donaciones de capital en dinero de gobiernos extranjeros</t>
  </si>
  <si>
    <t>1.2.4.4.1.3 - Donaciones de capital de gobiernos extranjeros (PETROCARIBE)</t>
  </si>
  <si>
    <t>1.2.4.4.2 - Donaciones de capital de organismos internacionales</t>
  </si>
  <si>
    <t>1.2.4.4.2.1 - Donaciones de capital  en dinero de organismos internacionales</t>
  </si>
  <si>
    <t>1.2.4.4.2.2 - Donaciones de capital en especie y servicios de organismos internacionales</t>
  </si>
  <si>
    <t>1.2.4.4.3 - Donaciones de capital del sector privado externo</t>
  </si>
  <si>
    <t>1.2.4.4.3.1 - Donaciones de capital en  dinero del sector privado externo</t>
  </si>
  <si>
    <t>1.2.4.4 - Donaciones de capital (Sin PETROCARIBE)</t>
  </si>
  <si>
    <t>TOTAL INGRESOS (CON DONACIONES + PETROCARIBE)</t>
  </si>
  <si>
    <t>TOTAL INGRESOS (CON DONACIONES + SIN PETROCARIBE)</t>
  </si>
  <si>
    <t>TOTAL FUENTES FINANCIERAS (Con PETROCARIBE)</t>
  </si>
  <si>
    <t>3.1.1.1 - Disminución de activos financieros corrientes</t>
  </si>
  <si>
    <t>3.1.1.1.1 - Disminución de disponibilidades</t>
  </si>
  <si>
    <t>3.1.1.1.1.3 - Disminución de disponibilidades de saldos de periodos anteriores</t>
  </si>
  <si>
    <t>3.1.1.2 - Disminución de activos financieros no corrientes</t>
  </si>
  <si>
    <t>3.1.2.1 - Incremento de pasivos corrientes</t>
  </si>
  <si>
    <t>3.1.2.1.1 - Incremento de cuentas por pagar de corto plazo</t>
  </si>
  <si>
    <t>3.1.2.1.1.1 - Incremento de cuentas por pagar internas de corto plazo</t>
  </si>
  <si>
    <t>3.1.2.2 - Incremento de pasivos no corrientes</t>
  </si>
  <si>
    <t>3.1.2.2.3 - Colocación de títulos valores de la deuda pública de largo plazo</t>
  </si>
  <si>
    <t>3.1.2.2.3.1 - Colocación de títulos valores de la deuda pública interna de largo plazo</t>
  </si>
  <si>
    <t>3.1.2.2.3.2 - Colocación de títulos valores de la deuda pública externa de largo plazo</t>
  </si>
  <si>
    <t>3.1.2.2.3.3 - Colocación de títulos valores de la deuda pública de largo plazo (PETROCARIBE)</t>
  </si>
  <si>
    <t>3.1.2.2.4 - Obtención de préstamos de la deuda pública de largo plazo</t>
  </si>
  <si>
    <t>3.1.2.2.4.1 - Obtención de préstamos de la deuda pública interna de largo plazo</t>
  </si>
  <si>
    <t>3.1.2.2.4.2 - Obtención de préstamos de la deuda pública externa de largo plazo</t>
  </si>
  <si>
    <t>TOTAL FUENTES FINANCIERAS (Sin PETROCARIBE)</t>
  </si>
  <si>
    <t>TOTAL DE INGRESOS (CON DONACIONES + FUENTES FINANCIERAS + PETROCARIBE)</t>
  </si>
  <si>
    <t>TOTAL DE INGRESOS (CON DONACIONES + FUENTES FINANCIERAS + SIN PETROCARIBE)</t>
  </si>
  <si>
    <t>Fuente: Sistema de Información de la Gestión Financiera (SIGEF)</t>
  </si>
  <si>
    <r>
      <rPr>
        <b/>
        <sz val="9"/>
        <color theme="1"/>
        <rFont val="Calibri"/>
        <family val="2"/>
        <scheme val="minor"/>
      </rPr>
      <t>Nota:</t>
    </r>
    <r>
      <rPr>
        <sz val="9"/>
        <color theme="1"/>
        <rFont val="Calibri"/>
        <family val="2"/>
        <scheme val="minor"/>
      </rPr>
      <t xml:space="preserve">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</si>
  <si>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t xml:space="preserve">Otros ingresos no tributarios </t>
  </si>
  <si>
    <t>OTROS RECURSOS EXTERNOS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</si>
</sst>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_(* #,##0_);_(* \(#,##0\);_(* &quot;-&quot;??_);_(@_)"/>
    <numFmt numFmtId="166" formatCode="_(* #,##0.0,,_);_(* \(#,##0.0,,\);_(* &quot;-&quot;??_);_(@_)"/>
    <numFmt numFmtId="167" formatCode="_-* #,##0_-;\-* #,##0_-;_-* &quot;-&quot;??_-;_-@_-"/>
    <numFmt numFmtId="168" formatCode="_(* #,##0.0_);_(* \(#,##0.0\);_(* &quot;-&quot;??_);_(@_)"/>
    <numFmt numFmtId="169" formatCode="_-* #,##0\ _€_-;\-* #,##0\ _€_-;_-* &quot;-&quot;??\ _€_-;_-@_-"/>
    <numFmt numFmtId="170" formatCode="#,##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24"/>
      <name val="Century Gothic"/>
      <family val="2"/>
    </font>
    <font>
      <sz val="10"/>
      <name val="Arial"/>
      <family val="2"/>
    </font>
    <font>
      <sz val="10"/>
      <color theme="1"/>
      <name val="Century Gothic"/>
      <family val="2"/>
    </font>
    <font>
      <sz val="11"/>
      <color theme="1"/>
      <name val="Century Gothic"/>
      <family val="2"/>
    </font>
    <font>
      <sz val="11"/>
      <name val="Century Gothic"/>
      <family val="2"/>
    </font>
    <font>
      <b/>
      <sz val="10"/>
      <name val="Calibri"/>
      <family val="2"/>
      <scheme val="minor"/>
    </font>
    <font>
      <sz val="10"/>
      <name val="Calibri"/>
      <family val="2"/>
      <scheme val="minor"/>
    </font>
    <font>
      <b/>
      <sz val="10"/>
      <color theme="1"/>
      <name val="Century Gothic"/>
      <family val="2"/>
    </font>
    <font>
      <b/>
      <i/>
      <sz val="11"/>
      <color theme="1"/>
      <name val="Calibri"/>
      <family val="2"/>
      <scheme val="minor"/>
    </font>
    <font>
      <i/>
      <sz val="11"/>
      <color theme="1"/>
      <name val="Calibri"/>
      <family val="2"/>
      <scheme val="minor"/>
    </font>
    <font>
      <b/>
      <sz val="8"/>
      <color theme="1"/>
      <name val="Calibri"/>
      <family val="2"/>
      <scheme val="minor"/>
    </font>
    <font>
      <b/>
      <sz val="11"/>
      <color theme="0"/>
      <name val="Calibri"/>
      <family val="2"/>
      <scheme val="minor"/>
    </font>
    <font>
      <b/>
      <sz val="9"/>
      <color theme="1"/>
      <name val="Calibri"/>
      <family val="2"/>
      <scheme val="minor"/>
    </font>
    <font>
      <b/>
      <sz val="12"/>
      <color theme="1"/>
      <name val="Calibri"/>
      <family val="2"/>
      <scheme val="minor"/>
    </font>
    <font>
      <b/>
      <sz val="10"/>
      <color theme="0"/>
      <name val="Calibri"/>
      <family val="2"/>
      <scheme val="minor"/>
    </font>
    <font>
      <sz val="14"/>
      <color theme="1"/>
      <name val="Calibri"/>
      <family val="2"/>
      <scheme val="minor"/>
    </font>
    <font>
      <b/>
      <sz val="12"/>
      <name val="Calibri"/>
      <family val="2"/>
      <scheme val="minor"/>
    </font>
    <font>
      <sz val="12"/>
      <color theme="1"/>
      <name val="Calibri"/>
      <family val="2"/>
      <scheme val="minor"/>
    </font>
    <font>
      <sz val="14"/>
      <name val="Century Gothic"/>
      <family val="2"/>
    </font>
    <font>
      <sz val="28"/>
      <name val="Century Gothic"/>
      <family val="2"/>
    </font>
    <font>
      <sz val="10"/>
      <color theme="1"/>
      <name val="Calibri"/>
      <family val="2"/>
      <scheme val="minor"/>
    </font>
    <font>
      <b/>
      <sz val="10"/>
      <color theme="1"/>
      <name val="Calibri"/>
      <family val="2"/>
      <scheme val="minor"/>
    </font>
    <font>
      <sz val="10"/>
      <color rgb="FFFF0000"/>
      <name val="Calibri"/>
      <family val="2"/>
      <scheme val="minor"/>
    </font>
    <font>
      <sz val="9"/>
      <color theme="1"/>
      <name val="Calibri"/>
      <family val="2"/>
      <scheme val="minor"/>
    </font>
  </fonts>
  <fills count="12">
    <fill>
      <patternFill patternType="none"/>
    </fill>
    <fill>
      <patternFill patternType="gray125"/>
    </fill>
    <fill>
      <patternFill patternType="solid">
        <fgColor rgb="FF008DD0"/>
        <bgColor indexed="64"/>
      </patternFill>
    </fill>
    <fill>
      <patternFill patternType="solid">
        <fgColor rgb="FFF30321"/>
        <bgColor indexed="64"/>
      </patternFill>
    </fill>
    <fill>
      <patternFill patternType="solid">
        <fgColor theme="3" tint="0.79998168889431442"/>
        <bgColor indexed="64"/>
      </patternFill>
    </fill>
    <fill>
      <patternFill patternType="solid">
        <fgColor rgb="FF0145BE"/>
        <bgColor indexed="64"/>
      </patternFill>
    </fill>
    <fill>
      <patternFill patternType="solid">
        <fgColor rgb="FF0B0FB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80B7E"/>
        <bgColor indexed="64"/>
      </patternFill>
    </fill>
    <fill>
      <patternFill patternType="solid">
        <fgColor rgb="FF0E13E0"/>
        <bgColor indexed="64"/>
      </patternFill>
    </fill>
  </fills>
  <borders count="3">
    <border>
      <left/>
      <right/>
      <top/>
      <bottom/>
      <diagonal/>
    </border>
    <border>
      <left/>
      <right style="thin">
        <color theme="0"/>
      </right>
      <top/>
      <bottom/>
      <diagonal/>
    </border>
    <border>
      <left style="thin">
        <color theme="0"/>
      </left>
      <right style="thin">
        <color theme="0"/>
      </right>
      <top/>
      <bottom/>
      <diagonal/>
    </border>
  </borders>
  <cellStyleXfs count="8">
    <xf numFmtId="0" fontId="0" fillId="0" borderId="0"/>
    <xf numFmtId="164" fontId="1"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4" fillId="0" borderId="0"/>
  </cellStyleXfs>
  <cellXfs count="238">
    <xf numFmtId="0" fontId="0" fillId="0" borderId="0" xfId="0"/>
    <xf numFmtId="0" fontId="5" fillId="0" borderId="0" xfId="3" applyFont="1"/>
    <xf numFmtId="43" fontId="6" fillId="0" borderId="0" xfId="4" applyFont="1"/>
    <xf numFmtId="0" fontId="1" fillId="0" borderId="0" xfId="3" applyFont="1"/>
    <xf numFmtId="0" fontId="5" fillId="0" borderId="0" xfId="3" applyFont="1" applyFill="1" applyBorder="1" applyAlignment="1">
      <alignment horizontal="center" vertical="center"/>
    </xf>
    <xf numFmtId="0" fontId="5" fillId="0" borderId="0" xfId="3" applyFont="1" applyFill="1" applyBorder="1"/>
    <xf numFmtId="165" fontId="10" fillId="0" borderId="0" xfId="1" applyNumberFormat="1" applyFont="1" applyFill="1" applyBorder="1" applyAlignment="1"/>
    <xf numFmtId="165" fontId="5" fillId="0" borderId="0" xfId="1" applyNumberFormat="1" applyFont="1" applyBorder="1"/>
    <xf numFmtId="0" fontId="5" fillId="0" borderId="0" xfId="3" applyFont="1" applyBorder="1"/>
    <xf numFmtId="0" fontId="2" fillId="0" borderId="0" xfId="3" applyFont="1"/>
    <xf numFmtId="0" fontId="11" fillId="0" borderId="0" xfId="3" applyFont="1"/>
    <xf numFmtId="0" fontId="12" fillId="0" borderId="0" xfId="3" applyFont="1" applyFill="1"/>
    <xf numFmtId="0" fontId="1" fillId="0" borderId="0" xfId="3" applyFont="1" applyFill="1"/>
    <xf numFmtId="0" fontId="11" fillId="0" borderId="0" xfId="3" applyFont="1" applyFill="1"/>
    <xf numFmtId="0" fontId="2" fillId="0" borderId="0" xfId="3" applyFont="1" applyFill="1"/>
    <xf numFmtId="0" fontId="13" fillId="0" borderId="0" xfId="3" applyFont="1" applyFill="1" applyBorder="1"/>
    <xf numFmtId="165" fontId="5" fillId="0" borderId="0" xfId="1" applyNumberFormat="1" applyFont="1" applyFill="1" applyBorder="1"/>
    <xf numFmtId="0" fontId="13" fillId="0" borderId="0" xfId="3" applyFont="1" applyFill="1" applyAlignment="1">
      <alignment horizontal="center" vertical="center"/>
    </xf>
    <xf numFmtId="0" fontId="13" fillId="0" borderId="0" xfId="3" applyFont="1" applyFill="1"/>
    <xf numFmtId="165" fontId="6" fillId="0" borderId="0" xfId="1" applyNumberFormat="1" applyFont="1" applyFill="1"/>
    <xf numFmtId="165" fontId="6" fillId="0" borderId="0" xfId="1" applyNumberFormat="1" applyFont="1"/>
    <xf numFmtId="0" fontId="6" fillId="0" borderId="0" xfId="3" applyFont="1"/>
    <xf numFmtId="0" fontId="6" fillId="0" borderId="0" xfId="3" applyFont="1" applyFill="1" applyAlignment="1">
      <alignment horizontal="center" vertical="center"/>
    </xf>
    <xf numFmtId="0" fontId="6" fillId="0" borderId="0" xfId="3" applyFont="1" applyFill="1"/>
    <xf numFmtId="0" fontId="1" fillId="0" borderId="0" xfId="3" applyFont="1" applyFill="1" applyAlignment="1">
      <alignment horizontal="center" vertical="center"/>
    </xf>
    <xf numFmtId="165" fontId="1" fillId="0" borderId="0" xfId="1" applyNumberFormat="1" applyFont="1" applyFill="1"/>
    <xf numFmtId="165" fontId="1" fillId="0" borderId="0" xfId="1" applyNumberFormat="1" applyFont="1" applyAlignment="1">
      <alignment horizontal="center"/>
    </xf>
    <xf numFmtId="165" fontId="1" fillId="0" borderId="0" xfId="1" applyNumberFormat="1" applyFont="1"/>
    <xf numFmtId="43" fontId="1" fillId="0" borderId="0" xfId="4" applyFont="1"/>
    <xf numFmtId="167" fontId="1" fillId="0" borderId="0" xfId="4" applyNumberFormat="1" applyFont="1"/>
    <xf numFmtId="43" fontId="1" fillId="0" borderId="0" xfId="4" applyFont="1" applyAlignment="1">
      <alignment vertical="center"/>
    </xf>
    <xf numFmtId="43" fontId="2" fillId="0" borderId="0" xfId="4" applyFont="1"/>
    <xf numFmtId="43" fontId="11" fillId="0" borderId="0" xfId="4" applyFont="1"/>
    <xf numFmtId="43" fontId="12" fillId="0" borderId="0" xfId="4" applyFont="1" applyFill="1"/>
    <xf numFmtId="43" fontId="1" fillId="0" borderId="0" xfId="4" applyFont="1" applyFill="1"/>
    <xf numFmtId="43" fontId="11" fillId="0" borderId="0" xfId="4" applyFont="1" applyFill="1"/>
    <xf numFmtId="43" fontId="2" fillId="0" borderId="0" xfId="4" applyFont="1" applyFill="1"/>
    <xf numFmtId="43" fontId="2" fillId="0" borderId="0" xfId="4" applyFont="1" applyFill="1" applyBorder="1"/>
    <xf numFmtId="0" fontId="14" fillId="2" borderId="0" xfId="0" applyFont="1" applyFill="1" applyBorder="1" applyAlignment="1">
      <alignment horizontal="center" vertical="center"/>
    </xf>
    <xf numFmtId="0" fontId="14" fillId="3" borderId="0" xfId="0" applyFont="1" applyFill="1" applyBorder="1" applyAlignment="1">
      <alignment horizontal="center" vertical="center"/>
    </xf>
    <xf numFmtId="0" fontId="2" fillId="4" borderId="0" xfId="3" applyFont="1" applyFill="1" applyBorder="1" applyAlignment="1">
      <alignment horizontal="center" vertical="center"/>
    </xf>
    <xf numFmtId="0" fontId="2" fillId="4" borderId="0" xfId="3" applyFont="1" applyFill="1" applyBorder="1" applyAlignment="1">
      <alignment vertical="center"/>
    </xf>
    <xf numFmtId="168" fontId="2" fillId="4" borderId="0" xfId="1" applyNumberFormat="1" applyFont="1" applyFill="1" applyBorder="1" applyAlignment="1">
      <alignment horizontal="center" vertical="center"/>
    </xf>
    <xf numFmtId="0" fontId="2" fillId="0" borderId="0" xfId="3" applyFont="1" applyBorder="1" applyAlignment="1">
      <alignment vertical="center"/>
    </xf>
    <xf numFmtId="49" fontId="11" fillId="0" borderId="0" xfId="3" applyNumberFormat="1" applyFont="1" applyFill="1" applyBorder="1" applyAlignment="1">
      <alignment horizontal="center" vertical="center"/>
    </xf>
    <xf numFmtId="0" fontId="11" fillId="0" borderId="0" xfId="3" applyFont="1" applyFill="1" applyBorder="1" applyAlignment="1">
      <alignment horizontal="left" vertical="center"/>
    </xf>
    <xf numFmtId="168" fontId="11" fillId="0" borderId="0" xfId="1" applyNumberFormat="1" applyFont="1" applyFill="1" applyBorder="1" applyAlignment="1">
      <alignment horizontal="center" vertical="center"/>
    </xf>
    <xf numFmtId="0" fontId="11" fillId="0" borderId="0" xfId="3" applyFont="1" applyBorder="1" applyAlignment="1">
      <alignment vertical="center"/>
    </xf>
    <xf numFmtId="0" fontId="12" fillId="0" borderId="0" xfId="3" applyFont="1" applyFill="1" applyBorder="1" applyAlignment="1">
      <alignment horizontal="center" vertical="center"/>
    </xf>
    <xf numFmtId="0" fontId="12" fillId="0" borderId="0" xfId="3" applyFont="1" applyFill="1" applyBorder="1" applyAlignment="1">
      <alignment horizontal="left" vertical="center"/>
    </xf>
    <xf numFmtId="168" fontId="12" fillId="0" borderId="0" xfId="1" applyNumberFormat="1" applyFont="1" applyFill="1" applyBorder="1" applyAlignment="1">
      <alignment horizontal="center" vertical="center"/>
    </xf>
    <xf numFmtId="0" fontId="12" fillId="0" borderId="0" xfId="3" applyFont="1" applyFill="1" applyBorder="1" applyAlignment="1">
      <alignment vertical="center"/>
    </xf>
    <xf numFmtId="0" fontId="1" fillId="0" borderId="0" xfId="3" applyFont="1" applyFill="1" applyBorder="1" applyAlignment="1">
      <alignment horizontal="center" vertical="center"/>
    </xf>
    <xf numFmtId="0" fontId="1" fillId="0" borderId="0" xfId="3" applyFont="1" applyFill="1" applyBorder="1" applyAlignment="1">
      <alignment horizontal="left" vertical="center"/>
    </xf>
    <xf numFmtId="168" fontId="1" fillId="0" borderId="0" xfId="1" applyNumberFormat="1" applyFont="1" applyFill="1" applyBorder="1" applyAlignment="1">
      <alignment vertical="center"/>
    </xf>
    <xf numFmtId="0" fontId="1" fillId="0" borderId="0" xfId="3" applyFont="1" applyFill="1" applyBorder="1" applyAlignment="1">
      <alignment vertical="center"/>
    </xf>
    <xf numFmtId="168" fontId="12" fillId="0" borderId="0" xfId="1" applyNumberFormat="1" applyFont="1" applyFill="1" applyBorder="1" applyAlignment="1">
      <alignment vertical="center"/>
    </xf>
    <xf numFmtId="0" fontId="11" fillId="0" borderId="0" xfId="3" applyFont="1" applyFill="1" applyBorder="1" applyAlignment="1">
      <alignment horizontal="center" vertical="center"/>
    </xf>
    <xf numFmtId="168" fontId="11" fillId="0" borderId="0" xfId="1" applyNumberFormat="1" applyFont="1" applyFill="1" applyBorder="1" applyAlignment="1">
      <alignment vertical="center"/>
    </xf>
    <xf numFmtId="0" fontId="11" fillId="0" borderId="0" xfId="3" applyFont="1" applyFill="1" applyBorder="1" applyAlignment="1">
      <alignment vertical="center"/>
    </xf>
    <xf numFmtId="167" fontId="2" fillId="0" borderId="0" xfId="3" applyNumberFormat="1" applyFont="1" applyFill="1" applyBorder="1" applyAlignment="1">
      <alignment vertical="center"/>
    </xf>
    <xf numFmtId="164" fontId="11" fillId="0" borderId="0" xfId="3" applyNumberFormat="1" applyFont="1" applyFill="1" applyBorder="1" applyAlignment="1">
      <alignment vertical="center"/>
    </xf>
    <xf numFmtId="43" fontId="1" fillId="0" borderId="0" xfId="4" applyFont="1" applyFill="1" applyBorder="1" applyAlignment="1">
      <alignment vertical="center"/>
    </xf>
    <xf numFmtId="167" fontId="1" fillId="0" borderId="0" xfId="3" applyNumberFormat="1" applyFont="1" applyFill="1" applyBorder="1" applyAlignment="1">
      <alignment vertical="center"/>
    </xf>
    <xf numFmtId="168" fontId="14" fillId="5" borderId="0" xfId="1" applyNumberFormat="1" applyFont="1" applyFill="1" applyBorder="1" applyAlignment="1">
      <alignment horizontal="center"/>
    </xf>
    <xf numFmtId="167" fontId="2" fillId="0" borderId="0" xfId="3" applyNumberFormat="1" applyFont="1" applyFill="1" applyBorder="1"/>
    <xf numFmtId="0" fontId="15" fillId="0" borderId="0" xfId="0" applyFont="1" applyFill="1" applyBorder="1" applyAlignment="1">
      <alignment horizontal="left" vertical="center"/>
    </xf>
    <xf numFmtId="0" fontId="0" fillId="0" borderId="0" xfId="3" applyFont="1" applyFill="1" applyBorder="1" applyAlignment="1">
      <alignment horizontal="left" vertical="center"/>
    </xf>
    <xf numFmtId="0" fontId="0" fillId="0" borderId="0" xfId="3" applyFont="1" applyFill="1" applyBorder="1" applyAlignment="1">
      <alignment vertical="center"/>
    </xf>
    <xf numFmtId="0" fontId="0" fillId="0" borderId="0" xfId="0" applyFont="1"/>
    <xf numFmtId="165" fontId="1" fillId="0" borderId="0" xfId="1" applyNumberFormat="1" applyFont="1" applyFill="1" applyBorder="1" applyAlignment="1">
      <alignment horizontal="center" vertical="center"/>
    </xf>
    <xf numFmtId="165" fontId="1" fillId="0" borderId="0" xfId="1" applyNumberFormat="1" applyFont="1" applyFill="1" applyBorder="1" applyAlignment="1">
      <alignment vertical="center"/>
    </xf>
    <xf numFmtId="0" fontId="11" fillId="0" borderId="0" xfId="0" applyFont="1"/>
    <xf numFmtId="165" fontId="12" fillId="0" borderId="0" xfId="1" applyNumberFormat="1" applyFont="1" applyFill="1" applyBorder="1" applyAlignment="1">
      <alignment vertical="center"/>
    </xf>
    <xf numFmtId="0" fontId="2" fillId="0" borderId="0" xfId="3" applyFont="1" applyFill="1" applyBorder="1" applyAlignment="1">
      <alignment horizontal="left" vertical="center"/>
    </xf>
    <xf numFmtId="165" fontId="2" fillId="4" borderId="0" xfId="1" applyNumberFormat="1" applyFont="1" applyFill="1" applyBorder="1" applyAlignment="1">
      <alignment horizontal="center" vertical="center"/>
    </xf>
    <xf numFmtId="165" fontId="2" fillId="0" borderId="0" xfId="1" applyNumberFormat="1" applyFont="1" applyFill="1" applyBorder="1" applyAlignment="1">
      <alignment horizontal="center" vertical="center"/>
    </xf>
    <xf numFmtId="165" fontId="2" fillId="0" borderId="0" xfId="1" applyNumberFormat="1" applyFont="1" applyFill="1" applyBorder="1" applyAlignment="1">
      <alignment vertical="center"/>
    </xf>
    <xf numFmtId="165" fontId="12" fillId="0" borderId="0" xfId="1" applyNumberFormat="1" applyFont="1" applyFill="1"/>
    <xf numFmtId="165" fontId="14" fillId="5" borderId="0" xfId="1" applyNumberFormat="1" applyFont="1" applyFill="1" applyBorder="1" applyAlignment="1">
      <alignment horizontal="center"/>
    </xf>
    <xf numFmtId="49" fontId="2" fillId="0" borderId="0" xfId="3" applyNumberFormat="1" applyFont="1" applyFill="1" applyBorder="1" applyAlignment="1">
      <alignment horizontal="center" vertical="center"/>
    </xf>
    <xf numFmtId="0" fontId="2" fillId="0" borderId="0" xfId="3" applyFont="1" applyFill="1" applyBorder="1" applyAlignment="1">
      <alignment horizontal="center" vertical="center"/>
    </xf>
    <xf numFmtId="165" fontId="11" fillId="0" borderId="0" xfId="3" applyNumberFormat="1" applyFont="1" applyFill="1"/>
    <xf numFmtId="164" fontId="11" fillId="0" borderId="0" xfId="1" applyFont="1"/>
    <xf numFmtId="43" fontId="12" fillId="0" borderId="0" xfId="3" applyNumberFormat="1" applyFont="1" applyFill="1"/>
    <xf numFmtId="164" fontId="1" fillId="0" borderId="0" xfId="1" applyFont="1" applyFill="1"/>
    <xf numFmtId="43" fontId="1" fillId="0" borderId="0" xfId="3" applyNumberFormat="1" applyFont="1" applyFill="1"/>
    <xf numFmtId="0" fontId="0" fillId="0" borderId="0" xfId="3" applyFont="1" applyFill="1"/>
    <xf numFmtId="165" fontId="2" fillId="0" borderId="0" xfId="1" applyNumberFormat="1" applyFont="1" applyFill="1"/>
    <xf numFmtId="0" fontId="0" fillId="0" borderId="0" xfId="3" applyFont="1" applyFill="1" applyBorder="1" applyAlignment="1">
      <alignment horizontal="center" vertical="center"/>
    </xf>
    <xf numFmtId="0" fontId="11" fillId="0" borderId="0" xfId="3" applyFont="1" applyBorder="1"/>
    <xf numFmtId="169" fontId="2" fillId="0" borderId="0" xfId="1" applyNumberFormat="1" applyFont="1" applyBorder="1"/>
    <xf numFmtId="164" fontId="11" fillId="0" borderId="0" xfId="1" applyFont="1" applyBorder="1"/>
    <xf numFmtId="43" fontId="12" fillId="0" borderId="0" xfId="3" applyNumberFormat="1" applyFont="1" applyFill="1" applyBorder="1"/>
    <xf numFmtId="43" fontId="1" fillId="0" borderId="0" xfId="3" applyNumberFormat="1" applyFont="1" applyFill="1" applyBorder="1"/>
    <xf numFmtId="0" fontId="1" fillId="0" borderId="0" xfId="3" applyFont="1" applyFill="1" applyBorder="1"/>
    <xf numFmtId="169" fontId="2" fillId="0" borderId="0" xfId="3" applyNumberFormat="1" applyFont="1" applyFill="1" applyBorder="1"/>
    <xf numFmtId="0" fontId="2" fillId="0" borderId="0" xfId="3" applyFont="1" applyFill="1" applyBorder="1"/>
    <xf numFmtId="0" fontId="1" fillId="0" borderId="0" xfId="3" applyFont="1" applyBorder="1"/>
    <xf numFmtId="0" fontId="2" fillId="0" borderId="0" xfId="3" applyFont="1" applyBorder="1"/>
    <xf numFmtId="165" fontId="1" fillId="0" borderId="0" xfId="3" applyNumberFormat="1" applyFont="1" applyFill="1"/>
    <xf numFmtId="0" fontId="12" fillId="0" borderId="0" xfId="3" applyFont="1" applyFill="1" applyBorder="1"/>
    <xf numFmtId="166" fontId="14" fillId="5" borderId="0" xfId="0" applyNumberFormat="1" applyFont="1" applyFill="1" applyBorder="1" applyAlignment="1"/>
    <xf numFmtId="165" fontId="14" fillId="5" borderId="0" xfId="1" applyNumberFormat="1" applyFont="1" applyFill="1" applyBorder="1" applyAlignment="1"/>
    <xf numFmtId="164" fontId="0" fillId="0" borderId="0" xfId="1" applyFont="1"/>
    <xf numFmtId="164" fontId="2" fillId="0" borderId="0" xfId="0" applyNumberFormat="1" applyFont="1"/>
    <xf numFmtId="164" fontId="0" fillId="0" borderId="0" xfId="0" applyNumberFormat="1"/>
    <xf numFmtId="0" fontId="16" fillId="0" borderId="0" xfId="0" applyNumberFormat="1" applyFont="1" applyAlignment="1">
      <alignment horizontal="center"/>
    </xf>
    <xf numFmtId="0" fontId="13" fillId="0" borderId="0" xfId="0" applyFont="1"/>
    <xf numFmtId="164" fontId="0" fillId="0" borderId="0" xfId="0" applyNumberFormat="1" applyBorder="1"/>
    <xf numFmtId="0" fontId="13" fillId="0" borderId="0" xfId="0" applyFont="1" applyFill="1" applyBorder="1" applyAlignment="1">
      <alignment horizontal="left" vertical="center"/>
    </xf>
    <xf numFmtId="168" fontId="14" fillId="6" borderId="0" xfId="1" applyNumberFormat="1" applyFont="1" applyFill="1" applyBorder="1" applyAlignment="1">
      <alignment vertical="center" wrapText="1"/>
    </xf>
    <xf numFmtId="168" fontId="14" fillId="6" borderId="1" xfId="1" applyNumberFormat="1" applyFont="1" applyFill="1" applyBorder="1" applyAlignment="1">
      <alignment vertical="center" wrapText="1"/>
    </xf>
    <xf numFmtId="168" fontId="14" fillId="6" borderId="2" xfId="1" applyNumberFormat="1" applyFont="1" applyFill="1" applyBorder="1" applyAlignment="1">
      <alignment vertical="center" wrapText="1"/>
    </xf>
    <xf numFmtId="0" fontId="0" fillId="0" borderId="0" xfId="0" applyFont="1" applyBorder="1"/>
    <xf numFmtId="168" fontId="0" fillId="0" borderId="0" xfId="1" applyNumberFormat="1" applyFont="1" applyBorder="1"/>
    <xf numFmtId="168" fontId="0" fillId="0" borderId="1" xfId="1" applyNumberFormat="1" applyFont="1" applyBorder="1"/>
    <xf numFmtId="0" fontId="0" fillId="0" borderId="1" xfId="0" applyFont="1" applyBorder="1" applyAlignment="1">
      <alignment horizontal="left" indent="4"/>
    </xf>
    <xf numFmtId="0" fontId="0" fillId="0" borderId="0" xfId="0" applyFont="1" applyBorder="1" applyAlignment="1">
      <alignment horizontal="left" indent="4"/>
    </xf>
    <xf numFmtId="168" fontId="2" fillId="0" borderId="0" xfId="1" applyNumberFormat="1" applyFont="1" applyBorder="1"/>
    <xf numFmtId="0" fontId="0" fillId="0" borderId="0" xfId="0" applyFont="1" applyBorder="1" applyAlignment="1">
      <alignment horizontal="left" vertical="center"/>
    </xf>
    <xf numFmtId="0" fontId="0" fillId="0" borderId="0" xfId="0" applyFont="1" applyBorder="1" applyAlignment="1">
      <alignment horizontal="left" vertical="center" wrapText="1"/>
    </xf>
    <xf numFmtId="168" fontId="1" fillId="0" borderId="0" xfId="1" applyNumberFormat="1" applyFont="1" applyBorder="1"/>
    <xf numFmtId="0" fontId="2" fillId="0" borderId="0" xfId="0" applyFont="1" applyBorder="1" applyAlignment="1">
      <alignment horizontal="left" indent="2"/>
    </xf>
    <xf numFmtId="0" fontId="2" fillId="0" borderId="0" xfId="0" applyFont="1" applyBorder="1" applyAlignment="1">
      <alignment horizontal="left" vertical="center"/>
    </xf>
    <xf numFmtId="168" fontId="1" fillId="0" borderId="1" xfId="1" applyNumberFormat="1" applyFont="1" applyBorder="1"/>
    <xf numFmtId="0" fontId="0" fillId="0" borderId="0" xfId="0" applyFont="1" applyBorder="1" applyAlignment="1">
      <alignment horizontal="left" indent="6"/>
    </xf>
    <xf numFmtId="168" fontId="12" fillId="0" borderId="0" xfId="1" applyNumberFormat="1" applyFont="1" applyBorder="1"/>
    <xf numFmtId="168" fontId="12" fillId="0" borderId="1" xfId="1" applyNumberFormat="1" applyFont="1" applyBorder="1"/>
    <xf numFmtId="0" fontId="2" fillId="0" borderId="0" xfId="0" applyFont="1" applyBorder="1" applyAlignment="1">
      <alignment horizontal="left" vertical="center" wrapText="1"/>
    </xf>
    <xf numFmtId="168" fontId="2" fillId="0" borderId="1" xfId="1" applyNumberFormat="1" applyFont="1" applyBorder="1"/>
    <xf numFmtId="0" fontId="0" fillId="0" borderId="0" xfId="0" applyFont="1" applyFill="1" applyBorder="1"/>
    <xf numFmtId="0" fontId="14" fillId="3" borderId="1" xfId="0" applyNumberFormat="1" applyFont="1" applyFill="1" applyBorder="1" applyAlignment="1">
      <alignment horizontal="center"/>
    </xf>
    <xf numFmtId="166" fontId="14" fillId="0" borderId="0" xfId="0" applyNumberFormat="1" applyFont="1" applyFill="1" applyBorder="1"/>
    <xf numFmtId="166" fontId="14" fillId="0" borderId="1" xfId="0" applyNumberFormat="1" applyFont="1" applyFill="1" applyBorder="1"/>
    <xf numFmtId="0" fontId="2" fillId="0" borderId="0" xfId="0" applyFont="1" applyFill="1" applyBorder="1" applyAlignment="1">
      <alignment horizontal="left" vertical="center"/>
    </xf>
    <xf numFmtId="168" fontId="2" fillId="7" borderId="0" xfId="1" applyNumberFormat="1" applyFont="1" applyFill="1" applyBorder="1"/>
    <xf numFmtId="0" fontId="2" fillId="8" borderId="0" xfId="0" applyFont="1" applyFill="1" applyBorder="1" applyAlignment="1">
      <alignment horizontal="left" indent="1"/>
    </xf>
    <xf numFmtId="0" fontId="2" fillId="7" borderId="0" xfId="0" applyFont="1" applyFill="1" applyBorder="1" applyAlignment="1">
      <alignment horizontal="left" vertical="center"/>
    </xf>
    <xf numFmtId="0" fontId="0" fillId="0" borderId="0" xfId="0" applyFont="1" applyFill="1" applyBorder="1" applyAlignment="1">
      <alignment horizontal="left" indent="3"/>
    </xf>
    <xf numFmtId="0" fontId="0" fillId="0" borderId="0" xfId="0" applyFont="1" applyFill="1" applyBorder="1" applyAlignment="1">
      <alignment horizontal="left" vertical="center"/>
    </xf>
    <xf numFmtId="0" fontId="12" fillId="0" borderId="0" xfId="0" applyFont="1"/>
    <xf numFmtId="0" fontId="12" fillId="0" borderId="0" xfId="0" applyFont="1" applyBorder="1"/>
    <xf numFmtId="0" fontId="12" fillId="0" borderId="0" xfId="0" applyFont="1" applyBorder="1" applyAlignment="1">
      <alignment horizontal="left" indent="4"/>
    </xf>
    <xf numFmtId="0" fontId="12" fillId="0" borderId="0" xfId="0" applyFont="1" applyBorder="1" applyAlignment="1">
      <alignment horizontal="left" vertical="center"/>
    </xf>
    <xf numFmtId="0" fontId="12" fillId="0" borderId="0" xfId="0" applyFont="1" applyBorder="1" applyAlignment="1">
      <alignment horizontal="left" indent="3"/>
    </xf>
    <xf numFmtId="0" fontId="0" fillId="0" borderId="0" xfId="0" applyFont="1" applyBorder="1" applyAlignment="1">
      <alignment horizontal="left" indent="5"/>
    </xf>
    <xf numFmtId="0" fontId="0" fillId="0" borderId="0" xfId="0" applyFont="1" applyBorder="1" applyAlignment="1">
      <alignment horizontal="left" wrapText="1" indent="7"/>
    </xf>
    <xf numFmtId="0" fontId="0" fillId="0" borderId="0" xfId="0" applyFont="1" applyAlignment="1">
      <alignment horizontal="center" vertical="center"/>
    </xf>
    <xf numFmtId="0" fontId="2" fillId="7" borderId="0" xfId="0" applyFont="1" applyFill="1" applyBorder="1" applyAlignment="1">
      <alignment horizontal="left" indent="1"/>
    </xf>
    <xf numFmtId="0" fontId="0" fillId="0" borderId="0" xfId="0" applyFont="1" applyBorder="1" applyAlignment="1">
      <alignment horizontal="center" vertical="center"/>
    </xf>
    <xf numFmtId="0" fontId="0" fillId="0" borderId="0" xfId="0" applyBorder="1"/>
    <xf numFmtId="0" fontId="8" fillId="0" borderId="0" xfId="2" applyFont="1" applyFill="1" applyBorder="1" applyAlignment="1">
      <alignment horizontal="center" vertical="center"/>
    </xf>
    <xf numFmtId="0" fontId="18" fillId="0" borderId="0" xfId="0" applyFont="1" applyBorder="1" applyAlignment="1">
      <alignment horizontal="left" vertical="center"/>
    </xf>
    <xf numFmtId="0" fontId="0" fillId="0" borderId="0" xfId="0" applyFill="1"/>
    <xf numFmtId="0" fontId="23" fillId="0" borderId="0" xfId="0" applyFont="1"/>
    <xf numFmtId="164" fontId="23" fillId="9" borderId="0" xfId="1" applyFont="1" applyFill="1" applyBorder="1" applyAlignment="1">
      <alignment horizontal="center" vertical="center"/>
    </xf>
    <xf numFmtId="0" fontId="24" fillId="0" borderId="0" xfId="0" applyFont="1" applyAlignment="1">
      <alignment horizontal="left"/>
    </xf>
    <xf numFmtId="168" fontId="24" fillId="0" borderId="0" xfId="1" applyNumberFormat="1" applyFont="1" applyAlignment="1">
      <alignment horizontal="center"/>
    </xf>
    <xf numFmtId="168" fontId="24" fillId="0" borderId="0" xfId="1" applyNumberFormat="1" applyFont="1" applyAlignment="1"/>
    <xf numFmtId="168" fontId="24" fillId="0" borderId="0" xfId="1" applyNumberFormat="1" applyFont="1"/>
    <xf numFmtId="0" fontId="24" fillId="0" borderId="0" xfId="0" applyFont="1"/>
    <xf numFmtId="0" fontId="24" fillId="0" borderId="0" xfId="0" applyFont="1" applyAlignment="1">
      <alignment horizontal="left" indent="1"/>
    </xf>
    <xf numFmtId="164" fontId="24" fillId="0" borderId="0" xfId="0" applyNumberFormat="1" applyFont="1"/>
    <xf numFmtId="0" fontId="24" fillId="0" borderId="0" xfId="0" applyFont="1" applyAlignment="1">
      <alignment horizontal="left" indent="2"/>
    </xf>
    <xf numFmtId="0" fontId="23" fillId="0" borderId="0" xfId="0" applyFont="1" applyAlignment="1">
      <alignment horizontal="left" indent="4"/>
    </xf>
    <xf numFmtId="168" fontId="23" fillId="0" borderId="0" xfId="1" applyNumberFormat="1" applyFont="1" applyAlignment="1">
      <alignment horizontal="center"/>
    </xf>
    <xf numFmtId="168" fontId="23" fillId="0" borderId="0" xfId="1" applyNumberFormat="1" applyFont="1" applyAlignment="1"/>
    <xf numFmtId="168" fontId="23" fillId="0" borderId="0" xfId="1" applyNumberFormat="1" applyFont="1"/>
    <xf numFmtId="164" fontId="23" fillId="0" borderId="0" xfId="0" applyNumberFormat="1" applyFont="1"/>
    <xf numFmtId="0" fontId="23" fillId="9" borderId="0" xfId="0" applyFont="1" applyFill="1" applyAlignment="1">
      <alignment horizontal="left" indent="5"/>
    </xf>
    <xf numFmtId="0" fontId="24" fillId="9" borderId="0" xfId="0" applyFont="1" applyFill="1" applyAlignment="1">
      <alignment horizontal="left" indent="2"/>
    </xf>
    <xf numFmtId="168" fontId="24" fillId="9" borderId="0" xfId="1" applyNumberFormat="1" applyFont="1" applyFill="1" applyAlignment="1">
      <alignment horizontal="center"/>
    </xf>
    <xf numFmtId="168" fontId="24" fillId="9" borderId="0" xfId="1" applyNumberFormat="1" applyFont="1" applyFill="1" applyAlignment="1"/>
    <xf numFmtId="168" fontId="24" fillId="9" borderId="0" xfId="1" applyNumberFormat="1" applyFont="1" applyFill="1"/>
    <xf numFmtId="0" fontId="24" fillId="9" borderId="0" xfId="0" applyFont="1" applyFill="1"/>
    <xf numFmtId="168" fontId="23" fillId="9" borderId="0" xfId="1" applyNumberFormat="1" applyFont="1" applyFill="1"/>
    <xf numFmtId="0" fontId="24" fillId="9" borderId="0" xfId="0" applyFont="1" applyFill="1" applyAlignment="1">
      <alignment horizontal="left" wrapText="1" indent="2"/>
    </xf>
    <xf numFmtId="168" fontId="24" fillId="9" borderId="0" xfId="1" applyNumberFormat="1" applyFont="1" applyFill="1" applyAlignment="1">
      <alignment horizontal="center" vertical="center"/>
    </xf>
    <xf numFmtId="168" fontId="24" fillId="9" borderId="0" xfId="1" applyNumberFormat="1" applyFont="1" applyFill="1" applyAlignment="1">
      <alignment vertical="center"/>
    </xf>
    <xf numFmtId="164" fontId="24" fillId="9" borderId="0" xfId="0" applyNumberFormat="1" applyFont="1" applyFill="1"/>
    <xf numFmtId="0" fontId="24" fillId="9" borderId="0" xfId="0" applyFont="1" applyFill="1" applyAlignment="1">
      <alignment horizontal="left" indent="1"/>
    </xf>
    <xf numFmtId="0" fontId="23" fillId="0" borderId="0" xfId="0" applyFont="1" applyAlignment="1">
      <alignment horizontal="left" indent="2"/>
    </xf>
    <xf numFmtId="168" fontId="17" fillId="6" borderId="0" xfId="1" applyNumberFormat="1" applyFont="1" applyFill="1" applyBorder="1" applyAlignment="1">
      <alignment vertical="center" wrapText="1"/>
    </xf>
    <xf numFmtId="168" fontId="17" fillId="6" borderId="0" xfId="1" applyNumberFormat="1" applyFont="1" applyFill="1" applyBorder="1" applyAlignment="1">
      <alignment horizontal="center" vertical="center" wrapText="1"/>
    </xf>
    <xf numFmtId="168" fontId="17" fillId="9" borderId="0" xfId="1" applyNumberFormat="1" applyFont="1" applyFill="1" applyBorder="1" applyAlignment="1">
      <alignment vertical="center" wrapText="1"/>
    </xf>
    <xf numFmtId="168" fontId="17" fillId="9" borderId="0" xfId="1" applyNumberFormat="1" applyFont="1" applyFill="1" applyBorder="1" applyAlignment="1">
      <alignment horizontal="center" vertical="center" wrapText="1"/>
    </xf>
    <xf numFmtId="170" fontId="17" fillId="9" borderId="0" xfId="1" applyNumberFormat="1" applyFont="1" applyFill="1" applyBorder="1" applyAlignment="1">
      <alignment vertical="center" wrapText="1"/>
    </xf>
    <xf numFmtId="0" fontId="23" fillId="9" borderId="0" xfId="0" applyFont="1" applyFill="1"/>
    <xf numFmtId="168" fontId="17" fillId="10" borderId="0" xfId="1" applyNumberFormat="1" applyFont="1" applyFill="1" applyBorder="1" applyAlignment="1">
      <alignment vertical="center" wrapText="1"/>
    </xf>
    <xf numFmtId="168" fontId="17" fillId="10" borderId="0" xfId="1" applyNumberFormat="1" applyFont="1" applyFill="1" applyBorder="1" applyAlignment="1">
      <alignment horizontal="center" vertical="center" wrapText="1"/>
    </xf>
    <xf numFmtId="168" fontId="17" fillId="11" borderId="0" xfId="1" applyNumberFormat="1" applyFont="1" applyFill="1" applyBorder="1" applyAlignment="1">
      <alignment vertical="center" wrapText="1"/>
    </xf>
    <xf numFmtId="168" fontId="17" fillId="11" borderId="0" xfId="1" applyNumberFormat="1" applyFont="1" applyFill="1" applyBorder="1" applyAlignment="1">
      <alignment horizontal="center" vertical="center" wrapText="1"/>
    </xf>
    <xf numFmtId="0" fontId="24" fillId="9" borderId="0" xfId="0" applyFont="1" applyFill="1" applyAlignment="1">
      <alignment horizontal="left"/>
    </xf>
    <xf numFmtId="0" fontId="23" fillId="0" borderId="0" xfId="0" applyFont="1" applyAlignment="1">
      <alignment horizontal="left" indent="1"/>
    </xf>
    <xf numFmtId="0" fontId="9" fillId="9" borderId="0" xfId="0" applyFont="1" applyFill="1" applyAlignment="1">
      <alignment horizontal="left" indent="1"/>
    </xf>
    <xf numFmtId="168" fontId="9" fillId="9" borderId="0" xfId="1" applyNumberFormat="1" applyFont="1" applyFill="1"/>
    <xf numFmtId="168" fontId="9" fillId="9" borderId="0" xfId="1" applyNumberFormat="1" applyFont="1" applyFill="1" applyAlignment="1"/>
    <xf numFmtId="0" fontId="25" fillId="9" borderId="0" xfId="0" applyFont="1" applyFill="1"/>
    <xf numFmtId="0" fontId="9" fillId="9" borderId="0" xfId="0" applyFont="1" applyFill="1" applyAlignment="1">
      <alignment horizontal="left" indent="2"/>
    </xf>
    <xf numFmtId="0" fontId="23" fillId="7" borderId="0" xfId="0" applyFont="1" applyFill="1" applyAlignment="1">
      <alignment horizontal="left" indent="2"/>
    </xf>
    <xf numFmtId="168" fontId="23" fillId="7" borderId="0" xfId="1" applyNumberFormat="1" applyFont="1" applyFill="1"/>
    <xf numFmtId="168" fontId="23" fillId="7" borderId="0" xfId="1" applyNumberFormat="1" applyFont="1" applyFill="1" applyAlignment="1"/>
    <xf numFmtId="168" fontId="17" fillId="10" borderId="0" xfId="1" applyNumberFormat="1" applyFont="1" applyFill="1" applyBorder="1" applyAlignment="1">
      <alignment horizontal="right" vertical="center" wrapText="1"/>
    </xf>
    <xf numFmtId="0" fontId="23" fillId="0" borderId="0" xfId="0" applyFont="1" applyAlignment="1">
      <alignment horizontal="left" indent="3"/>
    </xf>
    <xf numFmtId="0" fontId="23" fillId="7" borderId="0" xfId="0" applyFont="1" applyFill="1" applyAlignment="1">
      <alignment horizontal="left" indent="3"/>
    </xf>
    <xf numFmtId="168" fontId="23" fillId="7" borderId="0" xfId="1" applyNumberFormat="1" applyFont="1" applyFill="1" applyAlignment="1">
      <alignment horizontal="center"/>
    </xf>
    <xf numFmtId="168" fontId="17" fillId="11" borderId="0" xfId="1" applyNumberFormat="1" applyFont="1" applyFill="1" applyBorder="1" applyAlignment="1">
      <alignment horizontal="right" vertical="center" wrapText="1"/>
    </xf>
    <xf numFmtId="170" fontId="17" fillId="10" borderId="0" xfId="1" applyNumberFormat="1" applyFont="1" applyFill="1" applyBorder="1" applyAlignment="1">
      <alignment vertical="center"/>
    </xf>
    <xf numFmtId="168" fontId="17" fillId="10" borderId="0" xfId="1" applyNumberFormat="1" applyFont="1" applyFill="1" applyBorder="1" applyAlignment="1">
      <alignment horizontal="right" vertical="center"/>
    </xf>
    <xf numFmtId="168" fontId="17" fillId="10" borderId="0" xfId="1" applyNumberFormat="1" applyFont="1" applyFill="1" applyBorder="1" applyAlignment="1">
      <alignment vertical="center"/>
    </xf>
    <xf numFmtId="170" fontId="17" fillId="11" borderId="0" xfId="1" applyNumberFormat="1" applyFont="1" applyFill="1" applyBorder="1" applyAlignment="1">
      <alignment vertical="center"/>
    </xf>
    <xf numFmtId="168" fontId="17" fillId="11" borderId="0" xfId="1" applyNumberFormat="1" applyFont="1" applyFill="1" applyBorder="1" applyAlignment="1">
      <alignment horizontal="right" vertical="center"/>
    </xf>
    <xf numFmtId="164" fontId="23" fillId="0" borderId="0" xfId="0" applyNumberFormat="1" applyFont="1" applyAlignment="1">
      <alignment horizontal="center"/>
    </xf>
    <xf numFmtId="0" fontId="23" fillId="0" borderId="0" xfId="0" applyFont="1" applyAlignment="1">
      <alignment horizontal="center"/>
    </xf>
    <xf numFmtId="0" fontId="17" fillId="9" borderId="1" xfId="1" applyNumberFormat="1" applyFont="1" applyFill="1" applyBorder="1" applyAlignment="1">
      <alignment horizontal="center" vertical="center" wrapText="1"/>
    </xf>
    <xf numFmtId="0" fontId="3" fillId="0" borderId="0" xfId="2" applyFont="1" applyFill="1" applyBorder="1" applyAlignment="1">
      <alignment horizontal="center"/>
    </xf>
    <xf numFmtId="0" fontId="7" fillId="0" borderId="0" xfId="2" applyFont="1" applyFill="1" applyBorder="1" applyAlignment="1">
      <alignment horizontal="center"/>
    </xf>
    <xf numFmtId="0" fontId="8" fillId="0" borderId="0" xfId="2" applyFont="1" applyFill="1" applyBorder="1" applyAlignment="1">
      <alignment horizontal="center"/>
    </xf>
    <xf numFmtId="0" fontId="9" fillId="0" borderId="0" xfId="2" applyFont="1" applyFill="1" applyBorder="1" applyAlignment="1">
      <alignment horizontal="center"/>
    </xf>
    <xf numFmtId="166" fontId="14" fillId="5" borderId="0" xfId="0" applyNumberFormat="1" applyFont="1" applyFill="1" applyBorder="1" applyAlignment="1">
      <alignment horizontal="center"/>
    </xf>
    <xf numFmtId="0" fontId="3" fillId="0" borderId="0" xfId="2" applyFont="1" applyFill="1" applyBorder="1" applyAlignment="1">
      <alignment horizontal="center" wrapText="1"/>
    </xf>
    <xf numFmtId="0" fontId="7" fillId="0" borderId="0" xfId="2" applyFont="1" applyFill="1" applyBorder="1" applyAlignment="1">
      <alignment horizontal="center" wrapText="1"/>
    </xf>
    <xf numFmtId="0" fontId="8" fillId="0" borderId="0" xfId="2" applyFont="1" applyFill="1" applyBorder="1" applyAlignment="1">
      <alignment horizontal="center" wrapText="1"/>
    </xf>
    <xf numFmtId="0" fontId="9" fillId="0" borderId="0" xfId="2" applyFont="1" applyFill="1" applyBorder="1" applyAlignment="1">
      <alignment horizontal="center" wrapText="1"/>
    </xf>
    <xf numFmtId="0" fontId="17" fillId="6" borderId="2" xfId="1" applyNumberFormat="1" applyFont="1" applyFill="1" applyBorder="1" applyAlignment="1">
      <alignment horizontal="center" vertical="center" wrapText="1"/>
    </xf>
    <xf numFmtId="168" fontId="14" fillId="6" borderId="0" xfId="1" applyNumberFormat="1" applyFont="1" applyFill="1" applyBorder="1" applyAlignment="1">
      <alignment horizontal="left" vertical="center" wrapText="1"/>
    </xf>
    <xf numFmtId="0" fontId="14" fillId="2" borderId="0" xfId="0" applyFont="1" applyFill="1" applyBorder="1" applyAlignment="1">
      <alignment horizontal="center" vertical="center"/>
    </xf>
    <xf numFmtId="168" fontId="14" fillId="6" borderId="1" xfId="1" applyNumberFormat="1" applyFont="1" applyFill="1" applyBorder="1" applyAlignment="1">
      <alignment horizontal="left" vertical="center" wrapText="1"/>
    </xf>
    <xf numFmtId="0" fontId="22" fillId="0" borderId="0" xfId="2" applyFont="1" applyFill="1" applyBorder="1" applyAlignment="1">
      <alignment horizontal="center" vertical="center"/>
    </xf>
    <xf numFmtId="0" fontId="21" fillId="0" borderId="0" xfId="2" applyFont="1" applyFill="1" applyBorder="1" applyAlignment="1">
      <alignment horizontal="center" vertical="center"/>
    </xf>
    <xf numFmtId="0" fontId="20" fillId="0" borderId="0" xfId="2" applyFont="1" applyFill="1" applyBorder="1" applyAlignment="1">
      <alignment horizontal="center" vertical="center"/>
    </xf>
    <xf numFmtId="0" fontId="19" fillId="0" borderId="0" xfId="2" applyFont="1" applyFill="1" applyBorder="1" applyAlignment="1">
      <alignment horizontal="center" vertical="center"/>
    </xf>
    <xf numFmtId="0" fontId="8" fillId="0" borderId="0" xfId="2" applyFont="1" applyFill="1" applyBorder="1" applyAlignment="1">
      <alignment horizontal="center" vertical="center"/>
    </xf>
    <xf numFmtId="168" fontId="17" fillId="6" borderId="1" xfId="1" applyNumberFormat="1" applyFont="1" applyFill="1" applyBorder="1" applyAlignment="1">
      <alignment horizontal="center" vertical="center" wrapText="1"/>
    </xf>
    <xf numFmtId="0" fontId="26" fillId="0" borderId="0" xfId="0" applyFont="1" applyAlignment="1">
      <alignment horizontal="left" vertical="center" wrapText="1"/>
    </xf>
    <xf numFmtId="0" fontId="3" fillId="0" borderId="0" xfId="2" applyFont="1" applyFill="1" applyBorder="1" applyAlignment="1">
      <alignment horizontal="center" vertical="center"/>
    </xf>
    <xf numFmtId="0" fontId="7" fillId="0" borderId="0" xfId="2" applyFont="1" applyFill="1" applyBorder="1" applyAlignment="1">
      <alignment horizontal="center" vertical="center"/>
    </xf>
  </cellXfs>
  <cellStyles count="8">
    <cellStyle name="Millares" xfId="1" builtinId="3"/>
    <cellStyle name="Millares 2" xfId="4"/>
    <cellStyle name="Millares 3" xfId="5"/>
    <cellStyle name="Normal" xfId="0" builtinId="0"/>
    <cellStyle name="Normal 2" xfId="2"/>
    <cellStyle name="Normal 2 2" xfId="7"/>
    <cellStyle name="Normal 3" xfId="3"/>
    <cellStyle name="Porcentual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jpe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0</xdr:colOff>
      <xdr:row>13</xdr:row>
      <xdr:rowOff>0</xdr:rowOff>
    </xdr:to>
    <xdr:sp macro="" textlink="">
      <xdr:nvSpPr>
        <xdr:cNvPr id="2" name="AutoShape 4"/>
        <xdr:cNvSpPr>
          <a:spLocks/>
        </xdr:cNvSpPr>
      </xdr:nvSpPr>
      <xdr:spPr bwMode="auto">
        <a:xfrm>
          <a:off x="5724525" y="26003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2</xdr:col>
      <xdr:colOff>38304</xdr:colOff>
      <xdr:row>2</xdr:row>
      <xdr:rowOff>49969</xdr:rowOff>
    </xdr:from>
    <xdr:to>
      <xdr:col>2</xdr:col>
      <xdr:colOff>875995</xdr:colOff>
      <xdr:row>6</xdr:row>
      <xdr:rowOff>12673</xdr:rowOff>
    </xdr:to>
    <xdr:pic>
      <xdr:nvPicPr>
        <xdr:cNvPr id="3"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817622" y="647446"/>
          <a:ext cx="837691" cy="793977"/>
        </a:xfrm>
        <a:prstGeom prst="rect">
          <a:avLst/>
        </a:prstGeom>
        <a:noFill/>
        <a:ln w="9525">
          <a:noFill/>
          <a:miter lim="800000"/>
          <a:headEnd/>
          <a:tailEnd/>
        </a:ln>
      </xdr:spPr>
    </xdr:pic>
    <xdr:clientData/>
  </xdr:twoCellAnchor>
  <xdr:twoCellAnchor editAs="oneCell">
    <xdr:from>
      <xdr:col>2</xdr:col>
      <xdr:colOff>3689996</xdr:colOff>
      <xdr:row>1</xdr:row>
      <xdr:rowOff>206443</xdr:rowOff>
    </xdr:from>
    <xdr:to>
      <xdr:col>4</xdr:col>
      <xdr:colOff>374920</xdr:colOff>
      <xdr:row>4</xdr:row>
      <xdr:rowOff>206443</xdr:rowOff>
    </xdr:to>
    <xdr:pic>
      <xdr:nvPicPr>
        <xdr:cNvPr id="4" name="2 Imagen" descr="LOGO 40%.png"/>
        <xdr:cNvPicPr>
          <a:picLocks noChangeAspect="1"/>
        </xdr:cNvPicPr>
      </xdr:nvPicPr>
      <xdr:blipFill>
        <a:blip xmlns:r="http://schemas.openxmlformats.org/officeDocument/2006/relationships" r:embed="rId2" cstate="print"/>
        <a:srcRect/>
        <a:stretch>
          <a:fillRect/>
        </a:stretch>
      </xdr:blipFill>
      <xdr:spPr bwMode="auto">
        <a:xfrm>
          <a:off x="4469314" y="596102"/>
          <a:ext cx="1559992" cy="623455"/>
        </a:xfrm>
        <a:prstGeom prst="rect">
          <a:avLst/>
        </a:prstGeom>
        <a:noFill/>
        <a:ln w="9525">
          <a:noFill/>
          <a:miter lim="800000"/>
          <a:headEnd/>
          <a:tailEnd/>
        </a:ln>
      </xdr:spPr>
    </xdr:pic>
    <xdr:clientData/>
  </xdr:twoCellAnchor>
  <xdr:twoCellAnchor>
    <xdr:from>
      <xdr:col>0</xdr:col>
      <xdr:colOff>47625</xdr:colOff>
      <xdr:row>0</xdr:row>
      <xdr:rowOff>28575</xdr:rowOff>
    </xdr:from>
    <xdr:to>
      <xdr:col>0</xdr:col>
      <xdr:colOff>333375</xdr:colOff>
      <xdr:row>12</xdr:row>
      <xdr:rowOff>47625</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7625" y="28575"/>
          <a:ext cx="285750" cy="24288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285749</xdr:colOff>
      <xdr:row>0</xdr:row>
      <xdr:rowOff>160467</xdr:rowOff>
    </xdr:from>
    <xdr:ext cx="828675" cy="728417"/>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160467"/>
          <a:ext cx="828675" cy="728417"/>
        </a:xfrm>
        <a:prstGeom prst="rect">
          <a:avLst/>
        </a:prstGeom>
      </xdr:spPr>
    </xdr:pic>
    <xdr:clientData/>
  </xdr:oneCellAnchor>
  <xdr:oneCellAnchor>
    <xdr:from>
      <xdr:col>4</xdr:col>
      <xdr:colOff>0</xdr:colOff>
      <xdr:row>0</xdr:row>
      <xdr:rowOff>129886</xdr:rowOff>
    </xdr:from>
    <xdr:ext cx="1290163" cy="764406"/>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71114" y="129886"/>
          <a:ext cx="1290163" cy="764406"/>
        </a:xfrm>
        <a:prstGeom prst="rect">
          <a:avLst/>
        </a:prstGeom>
      </xdr:spPr>
    </xdr:pic>
    <xdr:clientData/>
  </xdr:oneCellAnchor>
  <xdr:twoCellAnchor>
    <xdr:from>
      <xdr:col>0</xdr:col>
      <xdr:colOff>0</xdr:colOff>
      <xdr:row>0</xdr:row>
      <xdr:rowOff>0</xdr:rowOff>
    </xdr:from>
    <xdr:to>
      <xdr:col>0</xdr:col>
      <xdr:colOff>352425</xdr:colOff>
      <xdr:row>8</xdr:row>
      <xdr:rowOff>47625</xdr:rowOff>
    </xdr:to>
    <xdr:pic>
      <xdr:nvPicPr>
        <xdr:cNvPr id="4" name="Picture 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52425"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0</xdr:colOff>
      <xdr:row>13</xdr:row>
      <xdr:rowOff>0</xdr:rowOff>
    </xdr:to>
    <xdr:sp macro="" textlink="">
      <xdr:nvSpPr>
        <xdr:cNvPr id="2" name="AutoShape 4"/>
        <xdr:cNvSpPr>
          <a:spLocks/>
        </xdr:cNvSpPr>
      </xdr:nvSpPr>
      <xdr:spPr bwMode="auto">
        <a:xfrm>
          <a:off x="5581650" y="2790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72941</xdr:colOff>
      <xdr:row>1</xdr:row>
      <xdr:rowOff>93264</xdr:rowOff>
    </xdr:from>
    <xdr:to>
      <xdr:col>2</xdr:col>
      <xdr:colOff>70700</xdr:colOff>
      <xdr:row>5</xdr:row>
      <xdr:rowOff>55968</xdr:rowOff>
    </xdr:to>
    <xdr:pic>
      <xdr:nvPicPr>
        <xdr:cNvPr id="3"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462600" y="482923"/>
          <a:ext cx="837691" cy="793977"/>
        </a:xfrm>
        <a:prstGeom prst="rect">
          <a:avLst/>
        </a:prstGeom>
        <a:noFill/>
        <a:ln w="9525">
          <a:noFill/>
          <a:miter lim="800000"/>
          <a:headEnd/>
          <a:tailEnd/>
        </a:ln>
      </xdr:spPr>
    </xdr:pic>
    <xdr:clientData/>
  </xdr:twoCellAnchor>
  <xdr:twoCellAnchor editAs="oneCell">
    <xdr:from>
      <xdr:col>6</xdr:col>
      <xdr:colOff>355023</xdr:colOff>
      <xdr:row>1</xdr:row>
      <xdr:rowOff>163148</xdr:rowOff>
    </xdr:from>
    <xdr:to>
      <xdr:col>8</xdr:col>
      <xdr:colOff>157219</xdr:colOff>
      <xdr:row>4</xdr:row>
      <xdr:rowOff>163148</xdr:rowOff>
    </xdr:to>
    <xdr:pic>
      <xdr:nvPicPr>
        <xdr:cNvPr id="4" name="2 Imagen" descr="LOGO 40%.png"/>
        <xdr:cNvPicPr>
          <a:picLocks noChangeAspect="1"/>
        </xdr:cNvPicPr>
      </xdr:nvPicPr>
      <xdr:blipFill>
        <a:blip xmlns:r="http://schemas.openxmlformats.org/officeDocument/2006/relationships" r:embed="rId2" cstate="print"/>
        <a:srcRect/>
        <a:stretch>
          <a:fillRect/>
        </a:stretch>
      </xdr:blipFill>
      <xdr:spPr bwMode="auto">
        <a:xfrm>
          <a:off x="7697932" y="552807"/>
          <a:ext cx="1559992" cy="623455"/>
        </a:xfrm>
        <a:prstGeom prst="rect">
          <a:avLst/>
        </a:prstGeom>
        <a:noFill/>
        <a:ln w="9525">
          <a:noFill/>
          <a:miter lim="800000"/>
          <a:headEnd/>
          <a:tailEnd/>
        </a:ln>
      </xdr:spPr>
    </xdr:pic>
    <xdr:clientData/>
  </xdr:twoCellAnchor>
  <xdr:twoCellAnchor>
    <xdr:from>
      <xdr:col>0</xdr:col>
      <xdr:colOff>47625</xdr:colOff>
      <xdr:row>0</xdr:row>
      <xdr:rowOff>28575</xdr:rowOff>
    </xdr:from>
    <xdr:to>
      <xdr:col>0</xdr:col>
      <xdr:colOff>333375</xdr:colOff>
      <xdr:row>12</xdr:row>
      <xdr:rowOff>47625</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7625" y="28575"/>
          <a:ext cx="285750" cy="26193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0</xdr:colOff>
      <xdr:row>13</xdr:row>
      <xdr:rowOff>0</xdr:rowOff>
    </xdr:to>
    <xdr:sp macro="" textlink="">
      <xdr:nvSpPr>
        <xdr:cNvPr id="2" name="AutoShape 4"/>
        <xdr:cNvSpPr>
          <a:spLocks/>
        </xdr:cNvSpPr>
      </xdr:nvSpPr>
      <xdr:spPr bwMode="auto">
        <a:xfrm>
          <a:off x="4857750" y="2790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12327</xdr:colOff>
      <xdr:row>1</xdr:row>
      <xdr:rowOff>84605</xdr:rowOff>
    </xdr:from>
    <xdr:to>
      <xdr:col>2</xdr:col>
      <xdr:colOff>10086</xdr:colOff>
      <xdr:row>5</xdr:row>
      <xdr:rowOff>47309</xdr:rowOff>
    </xdr:to>
    <xdr:pic>
      <xdr:nvPicPr>
        <xdr:cNvPr id="3"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402852" y="475130"/>
          <a:ext cx="835959" cy="800904"/>
        </a:xfrm>
        <a:prstGeom prst="rect">
          <a:avLst/>
        </a:prstGeom>
        <a:noFill/>
        <a:ln w="9525">
          <a:noFill/>
          <a:miter lim="800000"/>
          <a:headEnd/>
          <a:tailEnd/>
        </a:ln>
      </xdr:spPr>
    </xdr:pic>
    <xdr:clientData/>
  </xdr:twoCellAnchor>
  <xdr:twoCellAnchor editAs="oneCell">
    <xdr:from>
      <xdr:col>5</xdr:col>
      <xdr:colOff>822614</xdr:colOff>
      <xdr:row>1</xdr:row>
      <xdr:rowOff>85217</xdr:rowOff>
    </xdr:from>
    <xdr:to>
      <xdr:col>7</xdr:col>
      <xdr:colOff>529560</xdr:colOff>
      <xdr:row>4</xdr:row>
      <xdr:rowOff>85217</xdr:rowOff>
    </xdr:to>
    <xdr:pic>
      <xdr:nvPicPr>
        <xdr:cNvPr id="4" name="2 Imagen" descr="LOGO 40%.png"/>
        <xdr:cNvPicPr>
          <a:picLocks noChangeAspect="1"/>
        </xdr:cNvPicPr>
      </xdr:nvPicPr>
      <xdr:blipFill>
        <a:blip xmlns:r="http://schemas.openxmlformats.org/officeDocument/2006/relationships" r:embed="rId2" cstate="print"/>
        <a:srcRect/>
        <a:stretch>
          <a:fillRect/>
        </a:stretch>
      </xdr:blipFill>
      <xdr:spPr bwMode="auto">
        <a:xfrm>
          <a:off x="7446819" y="474876"/>
          <a:ext cx="1559992" cy="623455"/>
        </a:xfrm>
        <a:prstGeom prst="rect">
          <a:avLst/>
        </a:prstGeom>
        <a:noFill/>
        <a:ln w="9525">
          <a:noFill/>
          <a:miter lim="800000"/>
          <a:headEnd/>
          <a:tailEnd/>
        </a:ln>
      </xdr:spPr>
    </xdr:pic>
    <xdr:clientData/>
  </xdr:twoCellAnchor>
  <xdr:twoCellAnchor>
    <xdr:from>
      <xdr:col>0</xdr:col>
      <xdr:colOff>47625</xdr:colOff>
      <xdr:row>0</xdr:row>
      <xdr:rowOff>28575</xdr:rowOff>
    </xdr:from>
    <xdr:to>
      <xdr:col>0</xdr:col>
      <xdr:colOff>333375</xdr:colOff>
      <xdr:row>12</xdr:row>
      <xdr:rowOff>47625</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7625" y="28575"/>
          <a:ext cx="285750" cy="26193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0</xdr:colOff>
      <xdr:row>13</xdr:row>
      <xdr:rowOff>0</xdr:rowOff>
    </xdr:to>
    <xdr:sp macro="" textlink="">
      <xdr:nvSpPr>
        <xdr:cNvPr id="2" name="AutoShape 4"/>
        <xdr:cNvSpPr>
          <a:spLocks/>
        </xdr:cNvSpPr>
      </xdr:nvSpPr>
      <xdr:spPr bwMode="auto">
        <a:xfrm>
          <a:off x="4791075" y="2790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12327</xdr:colOff>
      <xdr:row>1</xdr:row>
      <xdr:rowOff>84605</xdr:rowOff>
    </xdr:from>
    <xdr:to>
      <xdr:col>2</xdr:col>
      <xdr:colOff>10086</xdr:colOff>
      <xdr:row>5</xdr:row>
      <xdr:rowOff>47309</xdr:rowOff>
    </xdr:to>
    <xdr:pic>
      <xdr:nvPicPr>
        <xdr:cNvPr id="3"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402852" y="475130"/>
          <a:ext cx="835959" cy="800904"/>
        </a:xfrm>
        <a:prstGeom prst="rect">
          <a:avLst/>
        </a:prstGeom>
        <a:noFill/>
        <a:ln w="9525">
          <a:noFill/>
          <a:miter lim="800000"/>
          <a:headEnd/>
          <a:tailEnd/>
        </a:ln>
      </xdr:spPr>
    </xdr:pic>
    <xdr:clientData/>
  </xdr:twoCellAnchor>
  <xdr:twoCellAnchor editAs="oneCell">
    <xdr:from>
      <xdr:col>5</xdr:col>
      <xdr:colOff>493568</xdr:colOff>
      <xdr:row>1</xdr:row>
      <xdr:rowOff>93876</xdr:rowOff>
    </xdr:from>
    <xdr:to>
      <xdr:col>7</xdr:col>
      <xdr:colOff>157219</xdr:colOff>
      <xdr:row>4</xdr:row>
      <xdr:rowOff>93876</xdr:rowOff>
    </xdr:to>
    <xdr:pic>
      <xdr:nvPicPr>
        <xdr:cNvPr id="4" name="2 Imagen" descr="LOGO 40%.png"/>
        <xdr:cNvPicPr>
          <a:picLocks noChangeAspect="1"/>
        </xdr:cNvPicPr>
      </xdr:nvPicPr>
      <xdr:blipFill>
        <a:blip xmlns:r="http://schemas.openxmlformats.org/officeDocument/2006/relationships" r:embed="rId2" cstate="print"/>
        <a:srcRect/>
        <a:stretch>
          <a:fillRect/>
        </a:stretch>
      </xdr:blipFill>
      <xdr:spPr bwMode="auto">
        <a:xfrm>
          <a:off x="7057159" y="483535"/>
          <a:ext cx="1559992" cy="623455"/>
        </a:xfrm>
        <a:prstGeom prst="rect">
          <a:avLst/>
        </a:prstGeom>
        <a:noFill/>
        <a:ln w="9525">
          <a:noFill/>
          <a:miter lim="800000"/>
          <a:headEnd/>
          <a:tailEnd/>
        </a:ln>
      </xdr:spPr>
    </xdr:pic>
    <xdr:clientData/>
  </xdr:twoCellAnchor>
  <xdr:twoCellAnchor>
    <xdr:from>
      <xdr:col>0</xdr:col>
      <xdr:colOff>47625</xdr:colOff>
      <xdr:row>0</xdr:row>
      <xdr:rowOff>28575</xdr:rowOff>
    </xdr:from>
    <xdr:to>
      <xdr:col>0</xdr:col>
      <xdr:colOff>333375</xdr:colOff>
      <xdr:row>12</xdr:row>
      <xdr:rowOff>47625</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7625" y="28575"/>
          <a:ext cx="285750" cy="26193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0</xdr:colOff>
      <xdr:row>13</xdr:row>
      <xdr:rowOff>0</xdr:rowOff>
    </xdr:to>
    <xdr:sp macro="" textlink="">
      <xdr:nvSpPr>
        <xdr:cNvPr id="2" name="AutoShape 4"/>
        <xdr:cNvSpPr>
          <a:spLocks/>
        </xdr:cNvSpPr>
      </xdr:nvSpPr>
      <xdr:spPr bwMode="auto">
        <a:xfrm>
          <a:off x="4791075" y="2790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150872</xdr:colOff>
      <xdr:row>1</xdr:row>
      <xdr:rowOff>75946</xdr:rowOff>
    </xdr:from>
    <xdr:to>
      <xdr:col>2</xdr:col>
      <xdr:colOff>243882</xdr:colOff>
      <xdr:row>5</xdr:row>
      <xdr:rowOff>38650</xdr:rowOff>
    </xdr:to>
    <xdr:pic>
      <xdr:nvPicPr>
        <xdr:cNvPr id="3"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540531" y="465605"/>
          <a:ext cx="837691" cy="793977"/>
        </a:xfrm>
        <a:prstGeom prst="rect">
          <a:avLst/>
        </a:prstGeom>
        <a:noFill/>
        <a:ln w="9525">
          <a:noFill/>
          <a:miter lim="800000"/>
          <a:headEnd/>
          <a:tailEnd/>
        </a:ln>
      </xdr:spPr>
    </xdr:pic>
    <xdr:clientData/>
  </xdr:twoCellAnchor>
  <xdr:twoCellAnchor editAs="oneCell">
    <xdr:from>
      <xdr:col>5</xdr:col>
      <xdr:colOff>502227</xdr:colOff>
      <xdr:row>1</xdr:row>
      <xdr:rowOff>76558</xdr:rowOff>
    </xdr:from>
    <xdr:to>
      <xdr:col>7</xdr:col>
      <xdr:colOff>157219</xdr:colOff>
      <xdr:row>4</xdr:row>
      <xdr:rowOff>76558</xdr:rowOff>
    </xdr:to>
    <xdr:pic>
      <xdr:nvPicPr>
        <xdr:cNvPr id="4" name="2 Imagen" descr="LOGO 40%.png"/>
        <xdr:cNvPicPr>
          <a:picLocks noChangeAspect="1"/>
        </xdr:cNvPicPr>
      </xdr:nvPicPr>
      <xdr:blipFill>
        <a:blip xmlns:r="http://schemas.openxmlformats.org/officeDocument/2006/relationships" r:embed="rId2" cstate="print"/>
        <a:srcRect/>
        <a:stretch>
          <a:fillRect/>
        </a:stretch>
      </xdr:blipFill>
      <xdr:spPr bwMode="auto">
        <a:xfrm>
          <a:off x="6909954" y="466217"/>
          <a:ext cx="1559992" cy="623455"/>
        </a:xfrm>
        <a:prstGeom prst="rect">
          <a:avLst/>
        </a:prstGeom>
        <a:noFill/>
        <a:ln w="9525">
          <a:noFill/>
          <a:miter lim="800000"/>
          <a:headEnd/>
          <a:tailEnd/>
        </a:ln>
      </xdr:spPr>
    </xdr:pic>
    <xdr:clientData/>
  </xdr:twoCellAnchor>
  <xdr:twoCellAnchor>
    <xdr:from>
      <xdr:col>0</xdr:col>
      <xdr:colOff>21648</xdr:colOff>
      <xdr:row>0</xdr:row>
      <xdr:rowOff>0</xdr:rowOff>
    </xdr:from>
    <xdr:to>
      <xdr:col>0</xdr:col>
      <xdr:colOff>307398</xdr:colOff>
      <xdr:row>12</xdr:row>
      <xdr:rowOff>19050</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1648" y="0"/>
          <a:ext cx="285750" cy="260811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0</xdr:colOff>
      <xdr:row>13</xdr:row>
      <xdr:rowOff>0</xdr:rowOff>
    </xdr:to>
    <xdr:sp macro="" textlink="">
      <xdr:nvSpPr>
        <xdr:cNvPr id="2" name="AutoShape 4"/>
        <xdr:cNvSpPr>
          <a:spLocks/>
        </xdr:cNvSpPr>
      </xdr:nvSpPr>
      <xdr:spPr bwMode="auto">
        <a:xfrm>
          <a:off x="4791075" y="2790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176850</xdr:colOff>
      <xdr:row>1</xdr:row>
      <xdr:rowOff>75946</xdr:rowOff>
    </xdr:from>
    <xdr:to>
      <xdr:col>2</xdr:col>
      <xdr:colOff>174609</xdr:colOff>
      <xdr:row>5</xdr:row>
      <xdr:rowOff>38650</xdr:rowOff>
    </xdr:to>
    <xdr:pic>
      <xdr:nvPicPr>
        <xdr:cNvPr id="3"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566509" y="465605"/>
          <a:ext cx="837691" cy="793977"/>
        </a:xfrm>
        <a:prstGeom prst="rect">
          <a:avLst/>
        </a:prstGeom>
        <a:noFill/>
        <a:ln w="9525">
          <a:noFill/>
          <a:miter lim="800000"/>
          <a:headEnd/>
          <a:tailEnd/>
        </a:ln>
      </xdr:spPr>
    </xdr:pic>
    <xdr:clientData/>
  </xdr:twoCellAnchor>
  <xdr:twoCellAnchor editAs="oneCell">
    <xdr:from>
      <xdr:col>5</xdr:col>
      <xdr:colOff>614796</xdr:colOff>
      <xdr:row>1</xdr:row>
      <xdr:rowOff>41921</xdr:rowOff>
    </xdr:from>
    <xdr:to>
      <xdr:col>7</xdr:col>
      <xdr:colOff>226492</xdr:colOff>
      <xdr:row>4</xdr:row>
      <xdr:rowOff>41921</xdr:rowOff>
    </xdr:to>
    <xdr:pic>
      <xdr:nvPicPr>
        <xdr:cNvPr id="4" name="2 Imagen" descr="LOGO 40%.png"/>
        <xdr:cNvPicPr>
          <a:picLocks noChangeAspect="1"/>
        </xdr:cNvPicPr>
      </xdr:nvPicPr>
      <xdr:blipFill>
        <a:blip xmlns:r="http://schemas.openxmlformats.org/officeDocument/2006/relationships" r:embed="rId2" cstate="print"/>
        <a:srcRect/>
        <a:stretch>
          <a:fillRect/>
        </a:stretch>
      </xdr:blipFill>
      <xdr:spPr bwMode="auto">
        <a:xfrm>
          <a:off x="7290955" y="431580"/>
          <a:ext cx="1559992" cy="623455"/>
        </a:xfrm>
        <a:prstGeom prst="rect">
          <a:avLst/>
        </a:prstGeom>
        <a:noFill/>
        <a:ln w="9525">
          <a:noFill/>
          <a:miter lim="800000"/>
          <a:headEnd/>
          <a:tailEnd/>
        </a:ln>
      </xdr:spPr>
    </xdr:pic>
    <xdr:clientData/>
  </xdr:twoCellAnchor>
  <xdr:twoCellAnchor>
    <xdr:from>
      <xdr:col>0</xdr:col>
      <xdr:colOff>47625</xdr:colOff>
      <xdr:row>0</xdr:row>
      <xdr:rowOff>28575</xdr:rowOff>
    </xdr:from>
    <xdr:to>
      <xdr:col>0</xdr:col>
      <xdr:colOff>333375</xdr:colOff>
      <xdr:row>12</xdr:row>
      <xdr:rowOff>47625</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7625" y="28575"/>
          <a:ext cx="285750" cy="26193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0</xdr:colOff>
      <xdr:row>13</xdr:row>
      <xdr:rowOff>0</xdr:rowOff>
    </xdr:to>
    <xdr:sp macro="" textlink="">
      <xdr:nvSpPr>
        <xdr:cNvPr id="2" name="AutoShape 4"/>
        <xdr:cNvSpPr>
          <a:spLocks/>
        </xdr:cNvSpPr>
      </xdr:nvSpPr>
      <xdr:spPr bwMode="auto">
        <a:xfrm>
          <a:off x="4791075" y="2790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133555</xdr:colOff>
      <xdr:row>1</xdr:row>
      <xdr:rowOff>127901</xdr:rowOff>
    </xdr:from>
    <xdr:to>
      <xdr:col>2</xdr:col>
      <xdr:colOff>131314</xdr:colOff>
      <xdr:row>5</xdr:row>
      <xdr:rowOff>90605</xdr:rowOff>
    </xdr:to>
    <xdr:pic>
      <xdr:nvPicPr>
        <xdr:cNvPr id="3"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679078" y="517560"/>
          <a:ext cx="837691" cy="793977"/>
        </a:xfrm>
        <a:prstGeom prst="rect">
          <a:avLst/>
        </a:prstGeom>
        <a:noFill/>
        <a:ln w="9525">
          <a:noFill/>
          <a:miter lim="800000"/>
          <a:headEnd/>
          <a:tailEnd/>
        </a:ln>
      </xdr:spPr>
    </xdr:pic>
    <xdr:clientData/>
  </xdr:twoCellAnchor>
  <xdr:twoCellAnchor editAs="oneCell">
    <xdr:from>
      <xdr:col>4</xdr:col>
      <xdr:colOff>415637</xdr:colOff>
      <xdr:row>1</xdr:row>
      <xdr:rowOff>102535</xdr:rowOff>
    </xdr:from>
    <xdr:to>
      <xdr:col>6</xdr:col>
      <xdr:colOff>96606</xdr:colOff>
      <xdr:row>4</xdr:row>
      <xdr:rowOff>102535</xdr:rowOff>
    </xdr:to>
    <xdr:pic>
      <xdr:nvPicPr>
        <xdr:cNvPr id="4" name="2 Imagen" descr="LOGO 40%.png"/>
        <xdr:cNvPicPr>
          <a:picLocks noChangeAspect="1"/>
        </xdr:cNvPicPr>
      </xdr:nvPicPr>
      <xdr:blipFill>
        <a:blip xmlns:r="http://schemas.openxmlformats.org/officeDocument/2006/relationships" r:embed="rId2" cstate="print"/>
        <a:srcRect/>
        <a:stretch>
          <a:fillRect/>
        </a:stretch>
      </xdr:blipFill>
      <xdr:spPr bwMode="auto">
        <a:xfrm>
          <a:off x="6070023" y="492194"/>
          <a:ext cx="1559992" cy="623455"/>
        </a:xfrm>
        <a:prstGeom prst="rect">
          <a:avLst/>
        </a:prstGeom>
        <a:noFill/>
        <a:ln w="9525">
          <a:noFill/>
          <a:miter lim="800000"/>
          <a:headEnd/>
          <a:tailEnd/>
        </a:ln>
      </xdr:spPr>
    </xdr:pic>
    <xdr:clientData/>
  </xdr:twoCellAnchor>
  <xdr:twoCellAnchor>
    <xdr:from>
      <xdr:col>0</xdr:col>
      <xdr:colOff>4329</xdr:colOff>
      <xdr:row>0</xdr:row>
      <xdr:rowOff>0</xdr:rowOff>
    </xdr:from>
    <xdr:to>
      <xdr:col>0</xdr:col>
      <xdr:colOff>290079</xdr:colOff>
      <xdr:row>12</xdr:row>
      <xdr:rowOff>19050</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329" y="0"/>
          <a:ext cx="285750" cy="2608118"/>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12</xdr:row>
      <xdr:rowOff>0</xdr:rowOff>
    </xdr:from>
    <xdr:to>
      <xdr:col>3</xdr:col>
      <xdr:colOff>0</xdr:colOff>
      <xdr:row>12</xdr:row>
      <xdr:rowOff>0</xdr:rowOff>
    </xdr:to>
    <xdr:sp macro="" textlink="">
      <xdr:nvSpPr>
        <xdr:cNvPr id="2" name="AutoShape 4"/>
        <xdr:cNvSpPr>
          <a:spLocks/>
        </xdr:cNvSpPr>
      </xdr:nvSpPr>
      <xdr:spPr bwMode="auto">
        <a:xfrm>
          <a:off x="5724525" y="26384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2</xdr:col>
      <xdr:colOff>57150</xdr:colOff>
      <xdr:row>0</xdr:row>
      <xdr:rowOff>219075</xdr:rowOff>
    </xdr:from>
    <xdr:to>
      <xdr:col>2</xdr:col>
      <xdr:colOff>895350</xdr:colOff>
      <xdr:row>4</xdr:row>
      <xdr:rowOff>2485</xdr:rowOff>
    </xdr:to>
    <xdr:pic>
      <xdr:nvPicPr>
        <xdr:cNvPr id="3"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1285875" y="219075"/>
          <a:ext cx="838200" cy="800100"/>
        </a:xfrm>
        <a:prstGeom prst="rect">
          <a:avLst/>
        </a:prstGeom>
        <a:noFill/>
        <a:ln w="9525">
          <a:noFill/>
          <a:miter lim="800000"/>
          <a:headEnd/>
          <a:tailEnd/>
        </a:ln>
      </xdr:spPr>
    </xdr:pic>
    <xdr:clientData/>
  </xdr:twoCellAnchor>
  <xdr:twoCellAnchor editAs="oneCell">
    <xdr:from>
      <xdr:col>14</xdr:col>
      <xdr:colOff>19050</xdr:colOff>
      <xdr:row>1</xdr:row>
      <xdr:rowOff>85725</xdr:rowOff>
    </xdr:from>
    <xdr:to>
      <xdr:col>15</xdr:col>
      <xdr:colOff>713133</xdr:colOff>
      <xdr:row>4</xdr:row>
      <xdr:rowOff>85725</xdr:rowOff>
    </xdr:to>
    <xdr:pic>
      <xdr:nvPicPr>
        <xdr:cNvPr id="4" name="2 Imagen" descr="LOGO 40%.png"/>
        <xdr:cNvPicPr>
          <a:picLocks noChangeAspect="1"/>
        </xdr:cNvPicPr>
      </xdr:nvPicPr>
      <xdr:blipFill>
        <a:blip xmlns:r="http://schemas.openxmlformats.org/officeDocument/2006/relationships" r:embed="rId2" cstate="print"/>
        <a:srcRect/>
        <a:stretch>
          <a:fillRect/>
        </a:stretch>
      </xdr:blipFill>
      <xdr:spPr bwMode="auto">
        <a:xfrm>
          <a:off x="15135225" y="476250"/>
          <a:ext cx="1552575" cy="628650"/>
        </a:xfrm>
        <a:prstGeom prst="rect">
          <a:avLst/>
        </a:prstGeom>
        <a:noFill/>
        <a:ln w="9525">
          <a:noFill/>
          <a:miter lim="800000"/>
          <a:headEnd/>
          <a:tailEnd/>
        </a:ln>
      </xdr:spPr>
    </xdr:pic>
    <xdr:clientData/>
  </xdr:twoCellAnchor>
  <xdr:twoCellAnchor>
    <xdr:from>
      <xdr:col>0</xdr:col>
      <xdr:colOff>47625</xdr:colOff>
      <xdr:row>0</xdr:row>
      <xdr:rowOff>28575</xdr:rowOff>
    </xdr:from>
    <xdr:to>
      <xdr:col>0</xdr:col>
      <xdr:colOff>333375</xdr:colOff>
      <xdr:row>11</xdr:row>
      <xdr:rowOff>47625</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7625" y="28575"/>
          <a:ext cx="285750" cy="24479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396688</xdr:colOff>
      <xdr:row>0</xdr:row>
      <xdr:rowOff>352985</xdr:rowOff>
    </xdr:from>
    <xdr:ext cx="839881" cy="822512"/>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1006288" y="191060"/>
          <a:ext cx="839881" cy="822512"/>
        </a:xfrm>
        <a:prstGeom prst="rect">
          <a:avLst/>
        </a:prstGeom>
        <a:noFill/>
        <a:ln w="9525">
          <a:noFill/>
          <a:miter lim="800000"/>
          <a:headEnd/>
          <a:tailEnd/>
        </a:ln>
      </xdr:spPr>
    </xdr:pic>
    <xdr:clientData/>
  </xdr:oneCellAnchor>
  <xdr:oneCellAnchor>
    <xdr:from>
      <xdr:col>12</xdr:col>
      <xdr:colOff>515470</xdr:colOff>
      <xdr:row>0</xdr:row>
      <xdr:rowOff>369793</xdr:rowOff>
    </xdr:from>
    <xdr:ext cx="1559859" cy="647700"/>
    <xdr:pic>
      <xdr:nvPicPr>
        <xdr:cNvPr id="3" name="2 Imagen" descr="LOGO 40%.png"/>
        <xdr:cNvPicPr>
          <a:picLocks noChangeAspect="1"/>
        </xdr:cNvPicPr>
      </xdr:nvPicPr>
      <xdr:blipFill>
        <a:blip xmlns:r="http://schemas.openxmlformats.org/officeDocument/2006/relationships" r:embed="rId2" cstate="print"/>
        <a:srcRect/>
        <a:stretch>
          <a:fillRect/>
        </a:stretch>
      </xdr:blipFill>
      <xdr:spPr bwMode="auto">
        <a:xfrm>
          <a:off x="16360588" y="369793"/>
          <a:ext cx="1559859" cy="647700"/>
        </a:xfrm>
        <a:prstGeom prst="rect">
          <a:avLst/>
        </a:prstGeom>
        <a:noFill/>
        <a:ln w="9525">
          <a:noFill/>
          <a:miter lim="800000"/>
          <a:headEnd/>
          <a:tailEnd/>
        </a:ln>
      </xdr:spPr>
    </xdr:pic>
    <xdr:clientData/>
  </xdr:oneCellAnchor>
  <xdr:twoCellAnchor>
    <xdr:from>
      <xdr:col>0</xdr:col>
      <xdr:colOff>19050</xdr:colOff>
      <xdr:row>0</xdr:row>
      <xdr:rowOff>19050</xdr:rowOff>
    </xdr:from>
    <xdr:to>
      <xdr:col>0</xdr:col>
      <xdr:colOff>400050</xdr:colOff>
      <xdr:row>9</xdr:row>
      <xdr:rowOff>85725</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9050" y="19050"/>
          <a:ext cx="381000" cy="17811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J229"/>
  <sheetViews>
    <sheetView showGridLines="0" zoomScale="110" zoomScaleNormal="110" zoomScaleSheetLayoutView="75" workbookViewId="0">
      <selection activeCell="H16" sqref="H16"/>
    </sheetView>
  </sheetViews>
  <sheetFormatPr baseColWidth="10" defaultColWidth="9.140625" defaultRowHeight="15" x14ac:dyDescent="0.25"/>
  <cols>
    <col min="1" max="2" width="5.85546875" style="3" customWidth="1"/>
    <col min="3" max="3" width="58" style="12" customWidth="1"/>
    <col min="4" max="4" width="15" style="25" bestFit="1" customWidth="1"/>
    <col min="5" max="5" width="23.28515625" style="3" bestFit="1" customWidth="1"/>
    <col min="6" max="6" width="18.85546875" style="28" bestFit="1" customWidth="1"/>
    <col min="7" max="7" width="12.140625" style="3" bestFit="1" customWidth="1"/>
    <col min="8" max="8" width="14.85546875" style="3" bestFit="1" customWidth="1"/>
    <col min="9" max="16384" width="9.140625" style="3"/>
  </cols>
  <sheetData>
    <row r="1" spans="2:10" ht="30.75" x14ac:dyDescent="0.4">
      <c r="B1" s="216" t="s">
        <v>0</v>
      </c>
      <c r="C1" s="216"/>
      <c r="D1" s="216"/>
      <c r="E1" s="1"/>
      <c r="F1" s="2"/>
    </row>
    <row r="2" spans="2:10" ht="16.5" x14ac:dyDescent="0.3">
      <c r="B2" s="217" t="s">
        <v>1</v>
      </c>
      <c r="C2" s="217"/>
      <c r="D2" s="217"/>
      <c r="E2" s="1"/>
      <c r="F2" s="2"/>
    </row>
    <row r="3" spans="2:10" ht="16.5" x14ac:dyDescent="0.3">
      <c r="B3" s="218" t="s">
        <v>2</v>
      </c>
      <c r="C3" s="218"/>
      <c r="D3" s="218"/>
      <c r="E3" s="1"/>
      <c r="F3" s="2"/>
    </row>
    <row r="4" spans="2:10" ht="16.5" x14ac:dyDescent="0.3">
      <c r="B4" s="219" t="s">
        <v>3</v>
      </c>
      <c r="C4" s="219"/>
      <c r="D4" s="219"/>
      <c r="E4" s="1"/>
      <c r="F4" s="2"/>
    </row>
    <row r="5" spans="2:10" ht="16.5" x14ac:dyDescent="0.3">
      <c r="B5" s="218">
        <v>1966</v>
      </c>
      <c r="C5" s="218"/>
      <c r="D5" s="218"/>
      <c r="E5" s="1"/>
      <c r="F5" s="2"/>
    </row>
    <row r="6" spans="2:10" ht="16.5" x14ac:dyDescent="0.3">
      <c r="B6" s="218"/>
      <c r="C6" s="218"/>
      <c r="D6" s="218"/>
      <c r="E6" s="1"/>
      <c r="F6" s="2"/>
    </row>
    <row r="7" spans="2:10" ht="16.5" x14ac:dyDescent="0.3">
      <c r="E7" s="8"/>
      <c r="F7" s="2"/>
      <c r="H7" s="4"/>
      <c r="I7" s="5"/>
      <c r="J7" s="6"/>
    </row>
    <row r="8" spans="2:10" x14ac:dyDescent="0.25">
      <c r="C8" s="38" t="s">
        <v>7</v>
      </c>
      <c r="D8" s="39">
        <v>1966</v>
      </c>
      <c r="E8" s="30"/>
      <c r="F8" s="3"/>
    </row>
    <row r="9" spans="2:10" s="9" customFormat="1" x14ac:dyDescent="0.25">
      <c r="C9" s="41" t="s">
        <v>9</v>
      </c>
      <c r="D9" s="75">
        <f>D10+D25</f>
        <v>160939688</v>
      </c>
      <c r="E9" s="43"/>
      <c r="F9" s="31"/>
    </row>
    <row r="10" spans="2:10" s="10" customFormat="1" x14ac:dyDescent="0.25">
      <c r="C10" s="45" t="s">
        <v>11</v>
      </c>
      <c r="D10" s="76">
        <f>D11+D17</f>
        <v>143837180</v>
      </c>
      <c r="E10" s="47"/>
      <c r="F10" s="32"/>
    </row>
    <row r="11" spans="2:10" s="10" customFormat="1" x14ac:dyDescent="0.25">
      <c r="C11" s="45" t="s">
        <v>50</v>
      </c>
      <c r="D11" s="76">
        <f>SUM(D12:D16)</f>
        <v>26708007</v>
      </c>
      <c r="E11" s="47"/>
      <c r="F11" s="32"/>
    </row>
    <row r="12" spans="2:10" s="11" customFormat="1" x14ac:dyDescent="0.25">
      <c r="C12" s="55" t="s">
        <v>51</v>
      </c>
      <c r="D12" s="70">
        <v>23730400</v>
      </c>
      <c r="E12" s="51"/>
      <c r="F12" s="33"/>
    </row>
    <row r="13" spans="2:10" s="12" customFormat="1" x14ac:dyDescent="0.25">
      <c r="C13" s="68" t="s">
        <v>55</v>
      </c>
      <c r="D13" s="71">
        <v>603622</v>
      </c>
      <c r="E13" s="55"/>
      <c r="F13" s="34"/>
    </row>
    <row r="14" spans="2:10" s="12" customFormat="1" x14ac:dyDescent="0.25">
      <c r="C14" s="55" t="s">
        <v>52</v>
      </c>
      <c r="D14" s="71">
        <v>483673</v>
      </c>
      <c r="E14" s="55"/>
      <c r="F14" s="34"/>
    </row>
    <row r="15" spans="2:10" s="12" customFormat="1" x14ac:dyDescent="0.25">
      <c r="C15" s="55" t="s">
        <v>53</v>
      </c>
      <c r="D15" s="71">
        <v>513306</v>
      </c>
      <c r="E15" s="55"/>
      <c r="F15" s="34"/>
    </row>
    <row r="16" spans="2:10" s="12" customFormat="1" x14ac:dyDescent="0.25">
      <c r="C16" s="55" t="s">
        <v>54</v>
      </c>
      <c r="D16" s="71">
        <v>1377006</v>
      </c>
      <c r="E16" s="55"/>
      <c r="F16" s="34"/>
    </row>
    <row r="17" spans="3:6" s="12" customFormat="1" x14ac:dyDescent="0.25">
      <c r="C17" s="45" t="s">
        <v>56</v>
      </c>
      <c r="D17" s="77">
        <f>SUM(D18:D24)</f>
        <v>117129173</v>
      </c>
      <c r="E17" s="55"/>
      <c r="F17" s="34"/>
    </row>
    <row r="18" spans="3:6" s="12" customFormat="1" x14ac:dyDescent="0.25">
      <c r="C18" s="69" t="s">
        <v>57</v>
      </c>
      <c r="D18" s="71">
        <v>72073907</v>
      </c>
      <c r="E18" s="55"/>
      <c r="F18" s="34"/>
    </row>
    <row r="19" spans="3:6" s="12" customFormat="1" x14ac:dyDescent="0.25">
      <c r="C19" s="69" t="s">
        <v>58</v>
      </c>
      <c r="D19" s="71">
        <v>2567582</v>
      </c>
      <c r="E19" s="55"/>
      <c r="F19" s="34"/>
    </row>
    <row r="20" spans="3:6" s="12" customFormat="1" x14ac:dyDescent="0.25">
      <c r="C20" s="12" t="s">
        <v>59</v>
      </c>
      <c r="D20" s="71">
        <v>22266677</v>
      </c>
      <c r="E20" s="55"/>
      <c r="F20" s="34"/>
    </row>
    <row r="21" spans="3:6" s="12" customFormat="1" x14ac:dyDescent="0.25">
      <c r="C21" s="53" t="s">
        <v>60</v>
      </c>
      <c r="D21" s="71">
        <v>13755185</v>
      </c>
      <c r="E21" s="55"/>
      <c r="F21" s="34"/>
    </row>
    <row r="22" spans="3:6" s="12" customFormat="1" x14ac:dyDescent="0.25">
      <c r="C22" s="53" t="s">
        <v>61</v>
      </c>
      <c r="D22" s="71">
        <v>3288474</v>
      </c>
      <c r="E22" s="55"/>
      <c r="F22" s="34"/>
    </row>
    <row r="23" spans="3:6" s="12" customFormat="1" x14ac:dyDescent="0.25">
      <c r="C23" s="53" t="s">
        <v>62</v>
      </c>
      <c r="D23" s="71">
        <v>2283090</v>
      </c>
      <c r="E23" s="55"/>
      <c r="F23" s="34"/>
    </row>
    <row r="24" spans="3:6" s="11" customFormat="1" x14ac:dyDescent="0.25">
      <c r="C24" s="53" t="s">
        <v>54</v>
      </c>
      <c r="D24" s="71">
        <v>894258</v>
      </c>
      <c r="E24" s="51"/>
      <c r="F24" s="33"/>
    </row>
    <row r="25" spans="3:6" s="13" customFormat="1" x14ac:dyDescent="0.25">
      <c r="C25" s="45" t="s">
        <v>31</v>
      </c>
      <c r="D25" s="77">
        <f>D26+D31+D34</f>
        <v>17102508</v>
      </c>
      <c r="E25" s="59"/>
      <c r="F25" s="35"/>
    </row>
    <row r="26" spans="3:6" s="13" customFormat="1" x14ac:dyDescent="0.25">
      <c r="C26" s="45" t="s">
        <v>63</v>
      </c>
      <c r="D26" s="77">
        <f>SUM(D27:D30)</f>
        <v>9036247</v>
      </c>
      <c r="E26" s="59"/>
      <c r="F26" s="35"/>
    </row>
    <row r="27" spans="3:6" s="11" customFormat="1" x14ac:dyDescent="0.25">
      <c r="C27" s="69" t="s">
        <v>65</v>
      </c>
      <c r="D27" s="71">
        <v>1141903</v>
      </c>
      <c r="E27" s="51"/>
      <c r="F27" s="33"/>
    </row>
    <row r="28" spans="3:6" s="11" customFormat="1" ht="14.25" customHeight="1" x14ac:dyDescent="0.25">
      <c r="C28" s="69" t="s">
        <v>66</v>
      </c>
      <c r="D28" s="71">
        <v>3788400</v>
      </c>
      <c r="E28" s="51"/>
      <c r="F28" s="33"/>
    </row>
    <row r="29" spans="3:6" s="11" customFormat="1" x14ac:dyDescent="0.25">
      <c r="C29" s="69" t="s">
        <v>67</v>
      </c>
      <c r="D29" s="71">
        <v>237050</v>
      </c>
      <c r="E29" s="51"/>
      <c r="F29" s="33"/>
    </row>
    <row r="30" spans="3:6" s="11" customFormat="1" x14ac:dyDescent="0.25">
      <c r="C30" s="69" t="s">
        <v>54</v>
      </c>
      <c r="D30" s="71">
        <v>3868894</v>
      </c>
      <c r="E30" s="51"/>
      <c r="F30" s="33"/>
    </row>
    <row r="31" spans="3:6" s="11" customFormat="1" x14ac:dyDescent="0.25">
      <c r="C31" s="72" t="s">
        <v>64</v>
      </c>
      <c r="D31" s="77">
        <f>SUM(D32:D33)</f>
        <v>7239663</v>
      </c>
      <c r="E31" s="51"/>
      <c r="F31" s="33"/>
    </row>
    <row r="32" spans="3:6" s="11" customFormat="1" x14ac:dyDescent="0.25">
      <c r="C32" s="69" t="s">
        <v>68</v>
      </c>
      <c r="D32" s="71">
        <v>397290</v>
      </c>
      <c r="E32" s="51"/>
      <c r="F32" s="33"/>
    </row>
    <row r="33" spans="3:6" s="11" customFormat="1" x14ac:dyDescent="0.25">
      <c r="C33" s="69" t="s">
        <v>69</v>
      </c>
      <c r="D33" s="71">
        <v>6842373</v>
      </c>
      <c r="E33" s="51"/>
      <c r="F33" s="33"/>
    </row>
    <row r="34" spans="3:6" s="11" customFormat="1" x14ac:dyDescent="0.25">
      <c r="C34" s="72" t="s">
        <v>303</v>
      </c>
      <c r="D34" s="77">
        <f>SUM(D35:D37)</f>
        <v>826598</v>
      </c>
      <c r="E34" s="51"/>
      <c r="F34" s="33"/>
    </row>
    <row r="35" spans="3:6" s="11" customFormat="1" x14ac:dyDescent="0.25">
      <c r="C35" s="69" t="s">
        <v>87</v>
      </c>
      <c r="D35" s="71">
        <v>148459</v>
      </c>
      <c r="E35" s="51"/>
      <c r="F35" s="33"/>
    </row>
    <row r="36" spans="3:6" s="11" customFormat="1" x14ac:dyDescent="0.25">
      <c r="C36" s="69" t="s">
        <v>71</v>
      </c>
      <c r="D36" s="71">
        <v>273024</v>
      </c>
      <c r="E36" s="51"/>
      <c r="F36" s="33"/>
    </row>
    <row r="37" spans="3:6" s="12" customFormat="1" x14ac:dyDescent="0.25">
      <c r="C37" s="69" t="s">
        <v>54</v>
      </c>
      <c r="D37" s="71">
        <v>405115</v>
      </c>
      <c r="E37" s="55"/>
      <c r="F37" s="34"/>
    </row>
    <row r="38" spans="3:6" s="14" customFormat="1" x14ac:dyDescent="0.25">
      <c r="C38" s="41" t="s">
        <v>38</v>
      </c>
      <c r="D38" s="75">
        <f>D39+D41+D42</f>
        <v>39250013</v>
      </c>
      <c r="E38" s="60"/>
      <c r="F38" s="36"/>
    </row>
    <row r="39" spans="3:6" s="13" customFormat="1" x14ac:dyDescent="0.25">
      <c r="C39" s="74" t="s">
        <v>44</v>
      </c>
      <c r="D39" s="77">
        <f>SUM(D40)</f>
        <v>38057546</v>
      </c>
      <c r="E39" s="61"/>
      <c r="F39" s="35"/>
    </row>
    <row r="40" spans="3:6" s="12" customFormat="1" x14ac:dyDescent="0.25">
      <c r="C40" s="53" t="s">
        <v>45</v>
      </c>
      <c r="D40" s="71">
        <v>38057546</v>
      </c>
      <c r="E40" s="55"/>
      <c r="F40" s="34"/>
    </row>
    <row r="41" spans="3:6" s="12" customFormat="1" x14ac:dyDescent="0.25">
      <c r="C41" s="74" t="s">
        <v>72</v>
      </c>
      <c r="D41" s="77">
        <v>0</v>
      </c>
      <c r="E41" s="55"/>
      <c r="F41" s="34"/>
    </row>
    <row r="42" spans="3:6" s="12" customFormat="1" x14ac:dyDescent="0.25">
      <c r="C42" s="74" t="s">
        <v>73</v>
      </c>
      <c r="D42" s="77">
        <f>SUM(D43:D44)</f>
        <v>1192467</v>
      </c>
      <c r="E42" s="55"/>
      <c r="F42" s="34"/>
    </row>
    <row r="43" spans="3:6" s="13" customFormat="1" x14ac:dyDescent="0.25">
      <c r="C43" s="12" t="s">
        <v>74</v>
      </c>
      <c r="D43" s="25">
        <v>852876</v>
      </c>
      <c r="E43" s="59"/>
      <c r="F43" s="35"/>
    </row>
    <row r="44" spans="3:6" s="12" customFormat="1" x14ac:dyDescent="0.25">
      <c r="C44" s="67" t="s">
        <v>75</v>
      </c>
      <c r="D44" s="71">
        <v>339591</v>
      </c>
      <c r="E44" s="62"/>
      <c r="F44" s="34"/>
    </row>
    <row r="45" spans="3:6" s="14" customFormat="1" x14ac:dyDescent="0.25">
      <c r="C45" s="102" t="s">
        <v>47</v>
      </c>
      <c r="D45" s="103">
        <f>D9+D38</f>
        <v>200189701</v>
      </c>
      <c r="E45" s="65"/>
      <c r="F45" s="37"/>
    </row>
    <row r="46" spans="3:6" ht="16.5" x14ac:dyDescent="0.3">
      <c r="C46" s="15"/>
      <c r="D46" s="16"/>
      <c r="E46" s="8"/>
      <c r="F46" s="2"/>
    </row>
    <row r="47" spans="3:6" ht="16.5" x14ac:dyDescent="0.3">
      <c r="C47" s="15"/>
      <c r="D47" s="16"/>
      <c r="E47" s="8"/>
      <c r="F47" s="2"/>
    </row>
    <row r="48" spans="3:6" ht="16.5" x14ac:dyDescent="0.3">
      <c r="C48" s="18"/>
      <c r="D48" s="19"/>
      <c r="E48" s="21"/>
      <c r="F48" s="2"/>
    </row>
    <row r="49" spans="3:6" ht="16.5" x14ac:dyDescent="0.3">
      <c r="C49" s="23"/>
      <c r="D49" s="19"/>
      <c r="E49" s="21"/>
      <c r="F49" s="2"/>
    </row>
    <row r="50" spans="3:6" ht="16.5" x14ac:dyDescent="0.3">
      <c r="C50" s="23"/>
      <c r="D50" s="19"/>
      <c r="E50" s="21"/>
      <c r="F50" s="2"/>
    </row>
    <row r="51" spans="3:6" ht="16.5" x14ac:dyDescent="0.3">
      <c r="C51" s="23"/>
      <c r="D51" s="19"/>
      <c r="E51" s="21"/>
      <c r="F51" s="2"/>
    </row>
    <row r="52" spans="3:6" ht="16.5" x14ac:dyDescent="0.3">
      <c r="C52" s="23"/>
      <c r="D52" s="19"/>
      <c r="E52" s="21"/>
      <c r="F52" s="2"/>
    </row>
    <row r="53" spans="3:6" ht="16.5" x14ac:dyDescent="0.3">
      <c r="C53" s="23"/>
      <c r="D53" s="19"/>
      <c r="E53" s="21"/>
      <c r="F53" s="2"/>
    </row>
    <row r="54" spans="3:6" ht="16.5" x14ac:dyDescent="0.3">
      <c r="C54" s="23"/>
      <c r="D54" s="19"/>
      <c r="E54" s="21"/>
      <c r="F54" s="2"/>
    </row>
    <row r="55" spans="3:6" ht="16.5" x14ac:dyDescent="0.3">
      <c r="C55" s="23"/>
      <c r="D55" s="19"/>
      <c r="E55" s="21"/>
      <c r="F55" s="2"/>
    </row>
    <row r="56" spans="3:6" ht="16.5" x14ac:dyDescent="0.3">
      <c r="C56" s="23"/>
      <c r="D56" s="19"/>
      <c r="E56" s="21"/>
      <c r="F56" s="2"/>
    </row>
    <row r="57" spans="3:6" ht="16.5" x14ac:dyDescent="0.3">
      <c r="C57" s="23"/>
      <c r="D57" s="19"/>
      <c r="E57" s="21"/>
      <c r="F57" s="2"/>
    </row>
    <row r="58" spans="3:6" ht="16.5" x14ac:dyDescent="0.3">
      <c r="C58" s="23"/>
      <c r="D58" s="19"/>
      <c r="E58" s="21"/>
      <c r="F58" s="2"/>
    </row>
    <row r="229" spans="3:8" s="29" customFormat="1" x14ac:dyDescent="0.25">
      <c r="C229" s="12"/>
      <c r="D229" s="25"/>
      <c r="E229" s="3"/>
      <c r="F229" s="28"/>
      <c r="G229" s="3"/>
      <c r="H229" s="3"/>
    </row>
  </sheetData>
  <mergeCells count="6">
    <mergeCell ref="B6:D6"/>
    <mergeCell ref="B1:D1"/>
    <mergeCell ref="B2:D2"/>
    <mergeCell ref="B3:D3"/>
    <mergeCell ref="B4:D4"/>
    <mergeCell ref="B5:D5"/>
  </mergeCells>
  <printOptions horizontalCentered="1"/>
  <pageMargins left="0.31496062992125984" right="0.23622047244094491" top="0.19685039370078741" bottom="0.51181102362204722" header="0.19685039370078741" footer="0"/>
  <pageSetup paperSize="5" scale="7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3:G122"/>
  <sheetViews>
    <sheetView showGridLines="0" tabSelected="1" topLeftCell="B1" zoomScale="110" zoomScaleNormal="110" workbookViewId="0">
      <pane xSplit="1" topLeftCell="C1" activePane="topRight" state="frozen"/>
      <selection activeCell="B1" sqref="B1"/>
      <selection pane="topRight" activeCell="H26" sqref="H26"/>
    </sheetView>
  </sheetViews>
  <sheetFormatPr baseColWidth="10" defaultColWidth="11.42578125" defaultRowHeight="12.75" x14ac:dyDescent="0.2"/>
  <cols>
    <col min="1" max="1" width="5.28515625" style="155" customWidth="1"/>
    <col min="2" max="2" width="89.140625" style="155" customWidth="1"/>
    <col min="3" max="3" width="11.85546875" style="214" customWidth="1"/>
    <col min="4" max="4" width="11.85546875" style="155" customWidth="1"/>
    <col min="5" max="5" width="10.28515625" style="155" customWidth="1"/>
    <col min="6" max="16384" width="11.42578125" style="155"/>
  </cols>
  <sheetData>
    <row r="3" spans="2:6" ht="30.75" x14ac:dyDescent="0.2">
      <c r="B3" s="236" t="s">
        <v>0</v>
      </c>
      <c r="C3" s="236"/>
      <c r="D3" s="236"/>
      <c r="E3" s="236"/>
    </row>
    <row r="4" spans="2:6" ht="16.5" x14ac:dyDescent="0.2">
      <c r="B4" s="237" t="s">
        <v>209</v>
      </c>
      <c r="C4" s="237"/>
      <c r="D4" s="237"/>
      <c r="E4" s="237"/>
    </row>
    <row r="5" spans="2:6" x14ac:dyDescent="0.2">
      <c r="B5" s="233" t="s">
        <v>210</v>
      </c>
      <c r="C5" s="233"/>
      <c r="D5" s="233"/>
    </row>
    <row r="6" spans="2:6" x14ac:dyDescent="0.2">
      <c r="B6" s="233" t="s">
        <v>211</v>
      </c>
      <c r="C6" s="233"/>
      <c r="D6" s="233"/>
      <c r="E6" s="233"/>
    </row>
    <row r="7" spans="2:6" ht="15" x14ac:dyDescent="0.2">
      <c r="B7" s="120" t="s">
        <v>206</v>
      </c>
      <c r="C7" s="156"/>
    </row>
    <row r="8" spans="2:6" x14ac:dyDescent="0.2">
      <c r="B8" s="234" t="s">
        <v>212</v>
      </c>
      <c r="C8" s="225">
        <v>2014</v>
      </c>
      <c r="D8" s="225">
        <v>2015</v>
      </c>
      <c r="E8" s="225">
        <v>2016</v>
      </c>
    </row>
    <row r="9" spans="2:6" x14ac:dyDescent="0.2">
      <c r="B9" s="234"/>
      <c r="C9" s="225"/>
      <c r="D9" s="225"/>
      <c r="E9" s="225"/>
    </row>
    <row r="10" spans="2:6" s="161" customFormat="1" x14ac:dyDescent="0.2">
      <c r="B10" s="157" t="s">
        <v>213</v>
      </c>
      <c r="C10" s="158">
        <f>414328365900.35/1000000</f>
        <v>414328.36590034998</v>
      </c>
      <c r="D10" s="159">
        <v>442292</v>
      </c>
      <c r="E10" s="160">
        <v>484528.39913432015</v>
      </c>
    </row>
    <row r="11" spans="2:6" s="161" customFormat="1" x14ac:dyDescent="0.2">
      <c r="B11" s="162" t="s">
        <v>214</v>
      </c>
      <c r="C11" s="158">
        <v>391642.20180666941</v>
      </c>
      <c r="D11" s="159">
        <v>412762.1</v>
      </c>
      <c r="E11" s="160">
        <v>451640.97306781012</v>
      </c>
      <c r="F11" s="163"/>
    </row>
    <row r="12" spans="2:6" s="161" customFormat="1" x14ac:dyDescent="0.2">
      <c r="B12" s="164" t="s">
        <v>215</v>
      </c>
      <c r="C12" s="158">
        <v>125097.66791380967</v>
      </c>
      <c r="D12" s="159">
        <v>119819.2</v>
      </c>
      <c r="E12" s="160">
        <v>135699.41592222996</v>
      </c>
      <c r="F12" s="163"/>
    </row>
    <row r="13" spans="2:6" x14ac:dyDescent="0.2">
      <c r="B13" s="165" t="s">
        <v>216</v>
      </c>
      <c r="C13" s="166">
        <v>32020.278886730037</v>
      </c>
      <c r="D13" s="167">
        <v>35548.400000000001</v>
      </c>
      <c r="E13" s="168">
        <v>40193.086445399997</v>
      </c>
      <c r="F13" s="169"/>
    </row>
    <row r="14" spans="2:6" x14ac:dyDescent="0.2">
      <c r="B14" s="165" t="s">
        <v>217</v>
      </c>
      <c r="C14" s="166">
        <v>73283.742692289961</v>
      </c>
      <c r="D14" s="167">
        <v>62740.800000000003</v>
      </c>
      <c r="E14" s="168">
        <v>70239.350629379944</v>
      </c>
      <c r="F14" s="169"/>
    </row>
    <row r="15" spans="2:6" x14ac:dyDescent="0.2">
      <c r="B15" s="165" t="s">
        <v>218</v>
      </c>
      <c r="C15" s="166">
        <v>19793.646334790035</v>
      </c>
      <c r="D15" s="167">
        <v>21530</v>
      </c>
      <c r="E15" s="168">
        <v>25266.978847450006</v>
      </c>
      <c r="F15" s="169"/>
    </row>
    <row r="16" spans="2:6" s="161" customFormat="1" x14ac:dyDescent="0.2">
      <c r="B16" s="164" t="s">
        <v>219</v>
      </c>
      <c r="C16" s="158">
        <v>18183.096748599997</v>
      </c>
      <c r="D16" s="159">
        <v>19044.099999999999</v>
      </c>
      <c r="E16" s="160">
        <v>20717.283910549999</v>
      </c>
    </row>
    <row r="17" spans="2:7" x14ac:dyDescent="0.2">
      <c r="B17" s="170" t="s">
        <v>220</v>
      </c>
      <c r="C17" s="166">
        <v>1578.6336270900013</v>
      </c>
      <c r="D17" s="167">
        <v>1754.8</v>
      </c>
      <c r="E17" s="168">
        <v>1871.2854521099998</v>
      </c>
      <c r="F17" s="169"/>
      <c r="G17" s="169"/>
    </row>
    <row r="18" spans="2:7" x14ac:dyDescent="0.2">
      <c r="B18" s="170" t="s">
        <v>221</v>
      </c>
      <c r="C18" s="166">
        <v>3453.6837673300024</v>
      </c>
      <c r="D18" s="167">
        <v>3445</v>
      </c>
      <c r="E18" s="168">
        <v>3544.0365758299999</v>
      </c>
    </row>
    <row r="19" spans="2:7" x14ac:dyDescent="0.2">
      <c r="B19" s="170" t="s">
        <v>222</v>
      </c>
      <c r="C19" s="166">
        <v>4875.9860493600008</v>
      </c>
      <c r="D19" s="167">
        <v>5169.3</v>
      </c>
      <c r="E19" s="168">
        <v>5668.3035668100001</v>
      </c>
      <c r="F19" s="169"/>
    </row>
    <row r="20" spans="2:7" x14ac:dyDescent="0.2">
      <c r="B20" s="170" t="s">
        <v>223</v>
      </c>
      <c r="C20" s="166">
        <v>897.48793530000023</v>
      </c>
      <c r="D20" s="167">
        <v>947.2</v>
      </c>
      <c r="E20" s="168">
        <v>1005.4355194799999</v>
      </c>
    </row>
    <row r="21" spans="2:7" x14ac:dyDescent="0.2">
      <c r="B21" s="170" t="s">
        <v>224</v>
      </c>
      <c r="C21" s="166">
        <v>5620.0329083600009</v>
      </c>
      <c r="D21" s="167">
        <v>5950.8</v>
      </c>
      <c r="E21" s="168">
        <v>6590.7469916900009</v>
      </c>
    </row>
    <row r="22" spans="2:7" x14ac:dyDescent="0.2">
      <c r="B22" s="170" t="s">
        <v>225</v>
      </c>
      <c r="C22" s="166">
        <v>1757.2724611599915</v>
      </c>
      <c r="D22" s="167">
        <v>1777</v>
      </c>
      <c r="E22" s="168">
        <v>2037.475804630001</v>
      </c>
    </row>
    <row r="23" spans="2:7" s="175" customFormat="1" x14ac:dyDescent="0.2">
      <c r="B23" s="171" t="s">
        <v>226</v>
      </c>
      <c r="C23" s="172">
        <v>221382.34766880999</v>
      </c>
      <c r="D23" s="173">
        <v>242282.4</v>
      </c>
      <c r="E23" s="174">
        <v>261055.26944846992</v>
      </c>
    </row>
    <row r="24" spans="2:7" x14ac:dyDescent="0.2">
      <c r="B24" s="170" t="s">
        <v>227</v>
      </c>
      <c r="C24" s="166">
        <v>130446.61105897999</v>
      </c>
      <c r="D24" s="167">
        <v>147038.79999999999</v>
      </c>
      <c r="E24" s="168">
        <v>159212.07367847994</v>
      </c>
    </row>
    <row r="25" spans="2:7" x14ac:dyDescent="0.2">
      <c r="B25" s="170" t="s">
        <v>228</v>
      </c>
      <c r="C25" s="166">
        <f>77082350622.27/1000000</f>
        <v>77082.350622270009</v>
      </c>
      <c r="D25" s="167">
        <v>84921.547251949873</v>
      </c>
      <c r="E25" s="176">
        <v>92049.651286420005</v>
      </c>
    </row>
    <row r="26" spans="2:7" x14ac:dyDescent="0.2">
      <c r="B26" s="170" t="s">
        <v>229</v>
      </c>
      <c r="C26" s="166">
        <f>53364260436.71/1000000</f>
        <v>53364.260436709999</v>
      </c>
      <c r="D26" s="167">
        <v>62117.245369730044</v>
      </c>
      <c r="E26" s="176">
        <v>67162.422392060005</v>
      </c>
    </row>
    <row r="27" spans="2:7" x14ac:dyDescent="0.2">
      <c r="B27" s="170" t="s">
        <v>230</v>
      </c>
      <c r="C27" s="166">
        <v>25473.541118329991</v>
      </c>
      <c r="D27" s="167">
        <v>29988.400000000001</v>
      </c>
      <c r="E27" s="168">
        <v>32697.298304740001</v>
      </c>
    </row>
    <row r="28" spans="2:7" x14ac:dyDescent="0.2">
      <c r="B28" s="170" t="s">
        <v>231</v>
      </c>
      <c r="C28" s="166">
        <v>18861.347837950005</v>
      </c>
      <c r="D28" s="167">
        <v>13326.7</v>
      </c>
      <c r="E28" s="168">
        <v>13000.334474069999</v>
      </c>
    </row>
    <row r="29" spans="2:7" ht="11.25" customHeight="1" x14ac:dyDescent="0.2">
      <c r="B29" s="170" t="s">
        <v>232</v>
      </c>
      <c r="C29" s="166">
        <v>46600.847653549776</v>
      </c>
      <c r="D29" s="167">
        <v>51928.4</v>
      </c>
      <c r="E29" s="168">
        <f t="shared" ref="E29" si="0">+E23-E24-E27-E28</f>
        <v>56145.562991179977</v>
      </c>
    </row>
    <row r="30" spans="2:7" s="175" customFormat="1" x14ac:dyDescent="0.2">
      <c r="B30" s="177" t="s">
        <v>233</v>
      </c>
      <c r="C30" s="178">
        <v>26562.847396389941</v>
      </c>
      <c r="D30" s="178">
        <v>31099.968939520004</v>
      </c>
      <c r="E30" s="179">
        <v>33500.966281120011</v>
      </c>
      <c r="F30" s="180"/>
    </row>
    <row r="31" spans="2:7" x14ac:dyDescent="0.2">
      <c r="B31" s="170" t="s">
        <v>234</v>
      </c>
      <c r="C31" s="166">
        <v>21238.314184169991</v>
      </c>
      <c r="D31" s="167">
        <v>24377.940203270002</v>
      </c>
      <c r="E31" s="168">
        <v>26397.038405350006</v>
      </c>
    </row>
    <row r="32" spans="2:7" x14ac:dyDescent="0.2">
      <c r="B32" s="170" t="s">
        <v>235</v>
      </c>
      <c r="C32" s="166">
        <v>141.857765</v>
      </c>
      <c r="D32" s="167">
        <v>136.46899999999999</v>
      </c>
      <c r="E32" s="168">
        <v>148.88983540000001</v>
      </c>
    </row>
    <row r="33" spans="2:5" x14ac:dyDescent="0.2">
      <c r="B33" s="170" t="s">
        <v>236</v>
      </c>
      <c r="C33" s="166">
        <v>5182.67544721995</v>
      </c>
      <c r="D33" s="167">
        <v>6585.559736250003</v>
      </c>
      <c r="E33" s="168">
        <f t="shared" ref="E33" si="1">+E30-E31-E32</f>
        <v>6955.0380403700046</v>
      </c>
    </row>
    <row r="34" spans="2:5" s="175" customFormat="1" x14ac:dyDescent="0.2">
      <c r="B34" s="171" t="s">
        <v>237</v>
      </c>
      <c r="C34" s="172">
        <v>415.58277805999978</v>
      </c>
      <c r="D34" s="173">
        <v>515.29999999999995</v>
      </c>
      <c r="E34" s="174">
        <v>666.82972060999987</v>
      </c>
    </row>
    <row r="35" spans="2:5" s="161" customFormat="1" x14ac:dyDescent="0.2">
      <c r="B35" s="164" t="s">
        <v>238</v>
      </c>
      <c r="C35" s="158">
        <v>0.65910105000000008</v>
      </c>
      <c r="D35" s="159">
        <v>1.1000000000000001</v>
      </c>
      <c r="E35" s="160">
        <v>1.20778483</v>
      </c>
    </row>
    <row r="36" spans="2:5" s="175" customFormat="1" x14ac:dyDescent="0.2">
      <c r="B36" s="181" t="s">
        <v>239</v>
      </c>
      <c r="C36" s="172">
        <v>1514.9982607899999</v>
      </c>
      <c r="D36" s="173">
        <v>1483.2</v>
      </c>
      <c r="E36" s="174">
        <v>1549.9613306499996</v>
      </c>
    </row>
    <row r="37" spans="2:5" hidden="1" x14ac:dyDescent="0.2">
      <c r="B37" s="182" t="s">
        <v>240</v>
      </c>
      <c r="C37" s="166">
        <v>1.6029464483E-4</v>
      </c>
      <c r="D37" s="167">
        <v>162.57340726000001</v>
      </c>
      <c r="E37" s="168">
        <v>0</v>
      </c>
    </row>
    <row r="38" spans="2:5" hidden="1" x14ac:dyDescent="0.2">
      <c r="B38" s="182" t="s">
        <v>241</v>
      </c>
      <c r="C38" s="166">
        <v>1.3547036159599997E-3</v>
      </c>
      <c r="D38" s="167">
        <v>1320.6604189600002</v>
      </c>
      <c r="E38" s="168">
        <v>0</v>
      </c>
    </row>
    <row r="39" spans="2:5" hidden="1" x14ac:dyDescent="0.2">
      <c r="B39" s="182" t="s">
        <v>242</v>
      </c>
      <c r="C39" s="166">
        <v>0</v>
      </c>
      <c r="D39" s="167">
        <v>0</v>
      </c>
      <c r="E39" s="168">
        <v>0</v>
      </c>
    </row>
    <row r="40" spans="2:5" s="161" customFormat="1" x14ac:dyDescent="0.2">
      <c r="B40" s="162" t="s">
        <v>243</v>
      </c>
      <c r="C40" s="158">
        <v>13996.899023359998</v>
      </c>
      <c r="D40" s="159">
        <v>15705.490594659999</v>
      </c>
      <c r="E40" s="160">
        <v>19099.898492140012</v>
      </c>
    </row>
    <row r="41" spans="2:5" hidden="1" x14ac:dyDescent="0.2">
      <c r="B41" s="182" t="s">
        <v>244</v>
      </c>
      <c r="C41" s="166">
        <v>1.0313088057979989E-2</v>
      </c>
      <c r="D41" s="167">
        <v>12922.479325319999</v>
      </c>
      <c r="E41" s="168">
        <v>0</v>
      </c>
    </row>
    <row r="42" spans="2:5" hidden="1" x14ac:dyDescent="0.2">
      <c r="B42" s="182" t="s">
        <v>245</v>
      </c>
      <c r="C42" s="166">
        <v>2.5928588600700022E-3</v>
      </c>
      <c r="D42" s="167">
        <v>2783.0112693399997</v>
      </c>
      <c r="E42" s="168">
        <v>0</v>
      </c>
    </row>
    <row r="43" spans="2:5" s="161" customFormat="1" x14ac:dyDescent="0.2">
      <c r="B43" s="162" t="s">
        <v>246</v>
      </c>
      <c r="C43" s="158">
        <v>7052.4234322300008</v>
      </c>
      <c r="D43" s="159">
        <v>11281.40568863</v>
      </c>
      <c r="E43" s="174">
        <v>11976.241405569999</v>
      </c>
    </row>
    <row r="44" spans="2:5" hidden="1" x14ac:dyDescent="0.2">
      <c r="B44" s="182" t="s">
        <v>247</v>
      </c>
      <c r="C44" s="166">
        <v>2847.5149012400002</v>
      </c>
      <c r="D44" s="167">
        <v>4810.0705870299998</v>
      </c>
      <c r="E44" s="174">
        <v>0</v>
      </c>
    </row>
    <row r="45" spans="2:5" hidden="1" x14ac:dyDescent="0.2">
      <c r="B45" s="182" t="s">
        <v>248</v>
      </c>
      <c r="C45" s="166">
        <v>4204.9085309900001</v>
      </c>
      <c r="D45" s="167">
        <v>6471.3351015999997</v>
      </c>
      <c r="E45" s="174">
        <v>0</v>
      </c>
    </row>
    <row r="46" spans="2:5" s="175" customFormat="1" x14ac:dyDescent="0.2">
      <c r="B46" s="181" t="s">
        <v>249</v>
      </c>
      <c r="C46" s="172">
        <f>30000/1000000</f>
        <v>0.03</v>
      </c>
      <c r="D46" s="173">
        <v>0</v>
      </c>
      <c r="E46" s="174">
        <v>3.2500000000000001E-2</v>
      </c>
    </row>
    <row r="47" spans="2:5" hidden="1" x14ac:dyDescent="0.2">
      <c r="B47" s="182" t="s">
        <v>250</v>
      </c>
      <c r="C47" s="166">
        <v>0.03</v>
      </c>
      <c r="D47" s="167">
        <v>0.03</v>
      </c>
      <c r="E47" s="168">
        <v>0</v>
      </c>
    </row>
    <row r="48" spans="2:5" hidden="1" x14ac:dyDescent="0.2">
      <c r="B48" s="182" t="s">
        <v>251</v>
      </c>
      <c r="C48" s="166">
        <v>0</v>
      </c>
      <c r="D48" s="167">
        <v>0</v>
      </c>
      <c r="E48" s="168">
        <v>0</v>
      </c>
    </row>
    <row r="49" spans="2:5" s="161" customFormat="1" x14ac:dyDescent="0.2">
      <c r="B49" s="162" t="s">
        <v>252</v>
      </c>
      <c r="C49" s="158">
        <v>73.526436389999986</v>
      </c>
      <c r="D49" s="159">
        <v>432.11238443999997</v>
      </c>
      <c r="E49" s="160">
        <v>107.80717304999999</v>
      </c>
    </row>
    <row r="50" spans="2:5" s="175" customFormat="1" x14ac:dyDescent="0.2">
      <c r="B50" s="181" t="s">
        <v>253</v>
      </c>
      <c r="C50" s="172">
        <v>48.2869409105042</v>
      </c>
      <c r="D50" s="173">
        <v>627.54861033998918</v>
      </c>
      <c r="E50" s="174">
        <v>153.48516509999999</v>
      </c>
    </row>
    <row r="51" spans="2:5" s="161" customFormat="1" x14ac:dyDescent="0.2">
      <c r="B51" s="157" t="s">
        <v>254</v>
      </c>
      <c r="C51" s="158">
        <v>3061.3417381100003</v>
      </c>
      <c r="D51" s="159">
        <v>119.47365739999999</v>
      </c>
      <c r="E51" s="160">
        <v>110.86979393</v>
      </c>
    </row>
    <row r="52" spans="2:5" s="161" customFormat="1" x14ac:dyDescent="0.2">
      <c r="B52" s="162" t="s">
        <v>255</v>
      </c>
      <c r="C52" s="158">
        <v>3061.3417381100003</v>
      </c>
      <c r="D52" s="159">
        <v>15.095096959999999</v>
      </c>
      <c r="E52" s="160">
        <v>110.86979393</v>
      </c>
    </row>
    <row r="53" spans="2:5" x14ac:dyDescent="0.2">
      <c r="B53" s="182" t="s">
        <v>256</v>
      </c>
      <c r="C53" s="166">
        <v>3061.3417381100003</v>
      </c>
      <c r="D53" s="167">
        <v>15.095096959999999</v>
      </c>
      <c r="E53" s="168">
        <v>22.8479174</v>
      </c>
    </row>
    <row r="54" spans="2:5" x14ac:dyDescent="0.2">
      <c r="B54" s="182" t="s">
        <v>257</v>
      </c>
      <c r="C54" s="166">
        <v>0</v>
      </c>
      <c r="D54" s="167">
        <v>0</v>
      </c>
      <c r="E54" s="168"/>
    </row>
    <row r="55" spans="2:5" s="161" customFormat="1" x14ac:dyDescent="0.2">
      <c r="B55" s="162" t="s">
        <v>258</v>
      </c>
      <c r="C55" s="158">
        <v>0</v>
      </c>
      <c r="D55" s="159">
        <v>104.37856044000002</v>
      </c>
      <c r="E55" s="160">
        <v>88.02187653</v>
      </c>
    </row>
    <row r="56" spans="2:5" x14ac:dyDescent="0.2">
      <c r="B56" s="182" t="s">
        <v>259</v>
      </c>
      <c r="C56" s="166">
        <v>0</v>
      </c>
      <c r="D56" s="167">
        <v>104.37856044000002</v>
      </c>
      <c r="E56" s="168">
        <v>88.02187653</v>
      </c>
    </row>
    <row r="57" spans="2:5" x14ac:dyDescent="0.2">
      <c r="B57" s="183" t="s">
        <v>260</v>
      </c>
      <c r="C57" s="184">
        <f>+C10+C51</f>
        <v>417389.70763845998</v>
      </c>
      <c r="D57" s="183">
        <v>442411.4</v>
      </c>
      <c r="E57" s="183">
        <f t="shared" ref="E57" si="2">+E10+E51</f>
        <v>484639.26892825012</v>
      </c>
    </row>
    <row r="58" spans="2:5" s="188" customFormat="1" x14ac:dyDescent="0.2">
      <c r="B58" s="185"/>
      <c r="C58" s="186"/>
      <c r="D58" s="187"/>
    </row>
    <row r="59" spans="2:5" x14ac:dyDescent="0.2">
      <c r="B59" s="189" t="s">
        <v>261</v>
      </c>
      <c r="C59" s="190">
        <f>+C61+C68</f>
        <v>2101.0914739700002</v>
      </c>
      <c r="D59" s="189">
        <v>96157.596263429979</v>
      </c>
      <c r="E59" s="190">
        <f t="shared" ref="E59" si="3">+E61+E68</f>
        <v>1023.6856548000001</v>
      </c>
    </row>
    <row r="60" spans="2:5" x14ac:dyDescent="0.2">
      <c r="B60" s="191" t="s">
        <v>262</v>
      </c>
      <c r="C60" s="192">
        <f t="shared" ref="C60" si="4">+C61+C77</f>
        <v>2101.0914739700002</v>
      </c>
      <c r="D60" s="191">
        <v>2682.0455425199998</v>
      </c>
      <c r="E60" s="192">
        <f t="shared" ref="E60" si="5">+E61+E77</f>
        <v>1023.6856548000001</v>
      </c>
    </row>
    <row r="61" spans="2:5" s="175" customFormat="1" x14ac:dyDescent="0.2">
      <c r="B61" s="193" t="s">
        <v>263</v>
      </c>
      <c r="C61" s="173">
        <v>1586.9150801400001</v>
      </c>
      <c r="D61" s="173">
        <v>287.65575541999999</v>
      </c>
      <c r="E61" s="174">
        <v>169.8695879</v>
      </c>
    </row>
    <row r="62" spans="2:5" x14ac:dyDescent="0.2">
      <c r="B62" s="194" t="s">
        <v>264</v>
      </c>
      <c r="C62" s="167">
        <v>38.828655659999995</v>
      </c>
      <c r="D62" s="167">
        <v>74.159807790000002</v>
      </c>
      <c r="E62" s="168">
        <v>0</v>
      </c>
    </row>
    <row r="63" spans="2:5" x14ac:dyDescent="0.2">
      <c r="B63" s="182" t="s">
        <v>265</v>
      </c>
      <c r="C63" s="167">
        <v>36.086954409999997</v>
      </c>
      <c r="D63" s="167">
        <v>74.159807790000002</v>
      </c>
      <c r="E63" s="168">
        <v>0</v>
      </c>
    </row>
    <row r="64" spans="2:5" s="198" customFormat="1" x14ac:dyDescent="0.2">
      <c r="B64" s="195" t="s">
        <v>266</v>
      </c>
      <c r="C64" s="196">
        <v>1548.08642448</v>
      </c>
      <c r="D64" s="197">
        <v>213.49594762999999</v>
      </c>
      <c r="E64" s="196">
        <v>169.8695879</v>
      </c>
    </row>
    <row r="65" spans="2:5" s="198" customFormat="1" x14ac:dyDescent="0.2">
      <c r="B65" s="199" t="s">
        <v>267</v>
      </c>
      <c r="C65" s="196">
        <v>1548.08642448</v>
      </c>
      <c r="D65" s="197">
        <v>213.49594762999999</v>
      </c>
      <c r="E65" s="196">
        <v>169.8695879</v>
      </c>
    </row>
    <row r="66" spans="2:5" x14ac:dyDescent="0.2">
      <c r="B66" s="194" t="s">
        <v>268</v>
      </c>
      <c r="C66" s="168">
        <v>0</v>
      </c>
      <c r="D66" s="168">
        <v>0</v>
      </c>
      <c r="E66" s="168">
        <v>0</v>
      </c>
    </row>
    <row r="67" spans="2:5" x14ac:dyDescent="0.2">
      <c r="B67" s="182" t="s">
        <v>269</v>
      </c>
      <c r="C67" s="168">
        <v>0</v>
      </c>
      <c r="D67" s="168">
        <v>0</v>
      </c>
      <c r="E67" s="168">
        <v>0</v>
      </c>
    </row>
    <row r="68" spans="2:5" s="175" customFormat="1" x14ac:dyDescent="0.2">
      <c r="B68" s="193" t="s">
        <v>270</v>
      </c>
      <c r="C68" s="173">
        <v>514.17639383000005</v>
      </c>
      <c r="D68" s="173">
        <v>95869.940508009982</v>
      </c>
      <c r="E68" s="174">
        <v>853.81606690000012</v>
      </c>
    </row>
    <row r="69" spans="2:5" x14ac:dyDescent="0.2">
      <c r="B69" s="194" t="s">
        <v>271</v>
      </c>
      <c r="C69" s="167">
        <v>183.18453846</v>
      </c>
      <c r="D69" s="167">
        <v>93597.688890910009</v>
      </c>
      <c r="E69" s="168">
        <v>167.14722459999999</v>
      </c>
    </row>
    <row r="70" spans="2:5" x14ac:dyDescent="0.2">
      <c r="B70" s="182" t="s">
        <v>272</v>
      </c>
      <c r="C70" s="167">
        <v>183.18453846</v>
      </c>
      <c r="D70" s="167">
        <v>122.13817</v>
      </c>
      <c r="E70" s="168">
        <v>167.14722459999999</v>
      </c>
    </row>
    <row r="71" spans="2:5" x14ac:dyDescent="0.2">
      <c r="B71" s="200" t="s">
        <v>273</v>
      </c>
      <c r="C71" s="201">
        <v>0</v>
      </c>
      <c r="D71" s="202">
        <v>93475.550720910003</v>
      </c>
      <c r="E71" s="201">
        <v>0</v>
      </c>
    </row>
    <row r="72" spans="2:5" x14ac:dyDescent="0.2">
      <c r="B72" s="194" t="s">
        <v>274</v>
      </c>
      <c r="C72" s="167">
        <v>330.99185537</v>
      </c>
      <c r="D72" s="167">
        <v>2272.2516170999997</v>
      </c>
      <c r="E72" s="168">
        <v>686.66884230000005</v>
      </c>
    </row>
    <row r="73" spans="2:5" hidden="1" x14ac:dyDescent="0.2">
      <c r="B73" s="182" t="s">
        <v>275</v>
      </c>
      <c r="C73" s="167"/>
      <c r="D73" s="167">
        <v>2270.0030270999996</v>
      </c>
      <c r="E73" s="168">
        <v>0</v>
      </c>
    </row>
    <row r="74" spans="2:5" hidden="1" x14ac:dyDescent="0.2">
      <c r="B74" s="182" t="s">
        <v>276</v>
      </c>
      <c r="C74" s="167"/>
      <c r="D74" s="167">
        <v>2.2485900000000001</v>
      </c>
      <c r="E74" s="168">
        <v>0</v>
      </c>
    </row>
    <row r="75" spans="2:5" x14ac:dyDescent="0.2">
      <c r="B75" s="194" t="s">
        <v>277</v>
      </c>
      <c r="C75" s="167"/>
      <c r="D75" s="168">
        <v>0</v>
      </c>
      <c r="E75" s="168">
        <v>0</v>
      </c>
    </row>
    <row r="76" spans="2:5" hidden="1" x14ac:dyDescent="0.2">
      <c r="B76" s="182" t="s">
        <v>278</v>
      </c>
      <c r="C76" s="167"/>
      <c r="D76" s="168">
        <v>0</v>
      </c>
      <c r="E76" s="168"/>
    </row>
    <row r="77" spans="2:5" s="188" customFormat="1" x14ac:dyDescent="0.2">
      <c r="B77" s="193" t="s">
        <v>279</v>
      </c>
      <c r="C77" s="173">
        <v>514.17639383000005</v>
      </c>
      <c r="D77" s="173">
        <v>2394.3897870999999</v>
      </c>
      <c r="E77" s="174">
        <v>853.81606690000012</v>
      </c>
    </row>
    <row r="78" spans="2:5" x14ac:dyDescent="0.2">
      <c r="B78" s="194" t="s">
        <v>271</v>
      </c>
      <c r="C78" s="167">
        <v>183.18453846</v>
      </c>
      <c r="D78" s="167">
        <v>122.13817</v>
      </c>
      <c r="E78" s="168">
        <v>167.14722459999999</v>
      </c>
    </row>
    <row r="79" spans="2:5" x14ac:dyDescent="0.2">
      <c r="B79" s="182" t="s">
        <v>272</v>
      </c>
      <c r="C79" s="167">
        <v>183.18453846</v>
      </c>
      <c r="D79" s="167">
        <v>122.13817</v>
      </c>
      <c r="E79" s="168">
        <v>167.14722459999999</v>
      </c>
    </row>
    <row r="80" spans="2:5" x14ac:dyDescent="0.2">
      <c r="B80" s="194" t="s">
        <v>274</v>
      </c>
      <c r="C80" s="167">
        <v>330.99185537</v>
      </c>
      <c r="D80" s="167">
        <v>2272.2516170999997</v>
      </c>
      <c r="E80" s="168">
        <v>0</v>
      </c>
    </row>
    <row r="81" spans="2:5" hidden="1" x14ac:dyDescent="0.2">
      <c r="B81" s="182" t="s">
        <v>275</v>
      </c>
      <c r="C81" s="167"/>
      <c r="D81" s="167">
        <v>2270.0030270999996</v>
      </c>
      <c r="E81" s="168">
        <v>686.66884230000005</v>
      </c>
    </row>
    <row r="82" spans="2:5" hidden="1" x14ac:dyDescent="0.2">
      <c r="B82" s="182" t="s">
        <v>276</v>
      </c>
      <c r="C82" s="167"/>
      <c r="D82" s="167">
        <v>2.2485900000000001</v>
      </c>
      <c r="E82" s="168"/>
    </row>
    <row r="83" spans="2:5" x14ac:dyDescent="0.2">
      <c r="B83" s="194" t="s">
        <v>277</v>
      </c>
      <c r="C83" s="167"/>
      <c r="D83" s="168">
        <v>0</v>
      </c>
      <c r="E83" s="168">
        <v>0</v>
      </c>
    </row>
    <row r="84" spans="2:5" hidden="1" x14ac:dyDescent="0.2">
      <c r="B84" s="182" t="s">
        <v>278</v>
      </c>
      <c r="C84" s="167"/>
      <c r="D84" s="168">
        <v>0</v>
      </c>
      <c r="E84" s="168"/>
    </row>
    <row r="85" spans="2:5" x14ac:dyDescent="0.2">
      <c r="B85" s="189" t="s">
        <v>280</v>
      </c>
      <c r="C85" s="189">
        <f t="shared" ref="C85" si="6">+C57+C59</f>
        <v>419490.79911242996</v>
      </c>
      <c r="D85" s="189">
        <v>538569.02089280984</v>
      </c>
      <c r="E85" s="189">
        <f t="shared" ref="E85" si="7">+E57+E59</f>
        <v>485662.9545830501</v>
      </c>
    </row>
    <row r="86" spans="2:5" ht="14.25" customHeight="1" x14ac:dyDescent="0.2">
      <c r="B86" s="191" t="s">
        <v>281</v>
      </c>
      <c r="C86" s="191">
        <f>+C57+C60</f>
        <v>419490.79911242996</v>
      </c>
      <c r="D86" s="191">
        <v>445093.47017189988</v>
      </c>
      <c r="E86" s="191">
        <f t="shared" ref="E86" si="8">+E57+E60</f>
        <v>485662.9545830501</v>
      </c>
    </row>
    <row r="87" spans="2:5" x14ac:dyDescent="0.2">
      <c r="C87" s="167"/>
      <c r="D87" s="168"/>
      <c r="E87" s="168"/>
    </row>
    <row r="88" spans="2:5" ht="13.5" customHeight="1" x14ac:dyDescent="0.2">
      <c r="B88" s="189" t="s">
        <v>282</v>
      </c>
      <c r="C88" s="189">
        <f>C89+C92+C93+C96</f>
        <v>136946.27682340998</v>
      </c>
      <c r="D88" s="203">
        <v>253402.81464711999</v>
      </c>
      <c r="E88" s="203">
        <f t="shared" ref="E88" si="9">+E89+E96</f>
        <v>180311.63875211001</v>
      </c>
    </row>
    <row r="89" spans="2:5" s="161" customFormat="1" x14ac:dyDescent="0.2">
      <c r="B89" s="162" t="s">
        <v>283</v>
      </c>
      <c r="C89" s="158">
        <v>0</v>
      </c>
      <c r="D89" s="160">
        <v>0</v>
      </c>
      <c r="E89" s="160">
        <v>0</v>
      </c>
    </row>
    <row r="90" spans="2:5" x14ac:dyDescent="0.2">
      <c r="B90" s="182" t="s">
        <v>284</v>
      </c>
      <c r="C90" s="166">
        <v>0</v>
      </c>
      <c r="D90" s="168">
        <v>0</v>
      </c>
      <c r="E90" s="168">
        <v>0</v>
      </c>
    </row>
    <row r="91" spans="2:5" hidden="1" x14ac:dyDescent="0.2">
      <c r="B91" s="204" t="s">
        <v>285</v>
      </c>
      <c r="C91" s="166">
        <v>0</v>
      </c>
      <c r="D91" s="168">
        <v>0</v>
      </c>
      <c r="E91" s="168">
        <v>0</v>
      </c>
    </row>
    <row r="92" spans="2:5" s="161" customFormat="1" x14ac:dyDescent="0.2">
      <c r="B92" s="162" t="s">
        <v>286</v>
      </c>
      <c r="C92" s="158">
        <v>99.696626230000007</v>
      </c>
      <c r="D92" s="160"/>
      <c r="E92" s="160">
        <v>0</v>
      </c>
    </row>
    <row r="93" spans="2:5" s="161" customFormat="1" x14ac:dyDescent="0.2">
      <c r="B93" s="162" t="s">
        <v>287</v>
      </c>
      <c r="C93" s="158">
        <v>0</v>
      </c>
      <c r="D93" s="160">
        <v>115.00942809999999</v>
      </c>
      <c r="E93" s="160">
        <v>0</v>
      </c>
    </row>
    <row r="94" spans="2:5" x14ac:dyDescent="0.2">
      <c r="B94" s="182" t="s">
        <v>288</v>
      </c>
      <c r="C94" s="166">
        <v>0</v>
      </c>
      <c r="D94" s="168">
        <v>115.00942809999999</v>
      </c>
      <c r="E94" s="168">
        <v>0</v>
      </c>
    </row>
    <row r="95" spans="2:5" x14ac:dyDescent="0.2">
      <c r="B95" s="204" t="s">
        <v>289</v>
      </c>
      <c r="C95" s="166">
        <v>0</v>
      </c>
      <c r="D95" s="168">
        <v>115.00942809999999</v>
      </c>
      <c r="E95" s="168">
        <v>0</v>
      </c>
    </row>
    <row r="96" spans="2:5" s="161" customFormat="1" x14ac:dyDescent="0.2">
      <c r="B96" s="162" t="s">
        <v>290</v>
      </c>
      <c r="C96" s="158">
        <v>136846.58019717998</v>
      </c>
      <c r="D96" s="160">
        <v>253287.80521901997</v>
      </c>
      <c r="E96" s="160">
        <v>180311.63875211001</v>
      </c>
    </row>
    <row r="97" spans="2:5" x14ac:dyDescent="0.2">
      <c r="B97" s="182" t="s">
        <v>291</v>
      </c>
      <c r="C97" s="166">
        <v>98717.056847200001</v>
      </c>
      <c r="D97" s="168">
        <v>198325.94999999998</v>
      </c>
      <c r="E97" s="168">
        <v>146011.16949999999</v>
      </c>
    </row>
    <row r="98" spans="2:5" x14ac:dyDescent="0.2">
      <c r="B98" s="204" t="s">
        <v>292</v>
      </c>
      <c r="C98" s="166">
        <v>33647.805119199998</v>
      </c>
      <c r="D98" s="168">
        <v>42000</v>
      </c>
      <c r="E98" s="168">
        <v>77425.869500000001</v>
      </c>
    </row>
    <row r="99" spans="2:5" x14ac:dyDescent="0.2">
      <c r="B99" s="204" t="s">
        <v>293</v>
      </c>
      <c r="C99" s="166">
        <v>65069.251728000003</v>
      </c>
      <c r="D99" s="168">
        <v>70001.667492699999</v>
      </c>
      <c r="E99" s="168">
        <v>68585.3</v>
      </c>
    </row>
    <row r="100" spans="2:5" x14ac:dyDescent="0.2">
      <c r="B100" s="205" t="s">
        <v>294</v>
      </c>
      <c r="C100" s="206"/>
      <c r="D100" s="201">
        <v>86324.282507299999</v>
      </c>
      <c r="E100" s="201">
        <v>0</v>
      </c>
    </row>
    <row r="101" spans="2:5" x14ac:dyDescent="0.2">
      <c r="B101" s="182" t="s">
        <v>295</v>
      </c>
      <c r="C101" s="166">
        <v>38129.523349980002</v>
      </c>
      <c r="D101" s="168">
        <v>54961.855219019992</v>
      </c>
      <c r="E101" s="168">
        <v>34300.469252110008</v>
      </c>
    </row>
    <row r="102" spans="2:5" hidden="1" x14ac:dyDescent="0.2">
      <c r="B102" s="204" t="s">
        <v>296</v>
      </c>
      <c r="C102" s="166"/>
      <c r="D102" s="168">
        <v>0</v>
      </c>
      <c r="E102" s="168"/>
    </row>
    <row r="103" spans="2:5" hidden="1" x14ac:dyDescent="0.2">
      <c r="B103" s="204" t="s">
        <v>297</v>
      </c>
      <c r="C103" s="166"/>
      <c r="D103" s="168">
        <v>54961.855219019992</v>
      </c>
      <c r="E103" s="168"/>
    </row>
    <row r="104" spans="2:5" x14ac:dyDescent="0.2">
      <c r="B104" s="191" t="s">
        <v>298</v>
      </c>
      <c r="C104" s="191">
        <f>C105+C108+C109+C112</f>
        <v>136946.27682340998</v>
      </c>
      <c r="D104" s="207">
        <v>167078.53213982002</v>
      </c>
      <c r="E104" s="207">
        <f t="shared" ref="E104" si="10">+E105+E112</f>
        <v>180311.63875211001</v>
      </c>
    </row>
    <row r="105" spans="2:5" x14ac:dyDescent="0.2">
      <c r="B105" s="162" t="s">
        <v>283</v>
      </c>
      <c r="C105" s="158">
        <v>0</v>
      </c>
      <c r="D105" s="160">
        <v>0</v>
      </c>
      <c r="E105" s="160">
        <v>0</v>
      </c>
    </row>
    <row r="106" spans="2:5" x14ac:dyDescent="0.2">
      <c r="B106" s="182" t="s">
        <v>284</v>
      </c>
      <c r="C106" s="166">
        <v>0</v>
      </c>
      <c r="D106" s="168">
        <v>0</v>
      </c>
      <c r="E106" s="168">
        <v>0</v>
      </c>
    </row>
    <row r="107" spans="2:5" hidden="1" x14ac:dyDescent="0.2">
      <c r="B107" s="204" t="s">
        <v>285</v>
      </c>
      <c r="C107" s="166">
        <v>0</v>
      </c>
      <c r="D107" s="168">
        <v>0</v>
      </c>
      <c r="E107" s="168">
        <v>0</v>
      </c>
    </row>
    <row r="108" spans="2:5" s="161" customFormat="1" x14ac:dyDescent="0.2">
      <c r="B108" s="162" t="s">
        <v>286</v>
      </c>
      <c r="C108" s="158">
        <f>99696626.23/1000000</f>
        <v>99.696626230000007</v>
      </c>
      <c r="D108" s="160"/>
      <c r="E108" s="160">
        <v>0</v>
      </c>
    </row>
    <row r="109" spans="2:5" x14ac:dyDescent="0.2">
      <c r="B109" s="162" t="s">
        <v>287</v>
      </c>
      <c r="C109" s="158">
        <v>0</v>
      </c>
      <c r="D109" s="160">
        <v>115.00942809999999</v>
      </c>
      <c r="E109" s="160">
        <v>0</v>
      </c>
    </row>
    <row r="110" spans="2:5" x14ac:dyDescent="0.2">
      <c r="B110" s="182" t="s">
        <v>288</v>
      </c>
      <c r="C110" s="166">
        <v>0</v>
      </c>
      <c r="D110" s="168">
        <v>115.00942809999999</v>
      </c>
      <c r="E110" s="168">
        <v>0</v>
      </c>
    </row>
    <row r="111" spans="2:5" x14ac:dyDescent="0.2">
      <c r="B111" s="204" t="s">
        <v>289</v>
      </c>
      <c r="C111" s="166">
        <v>0</v>
      </c>
      <c r="D111" s="168">
        <v>115.00942809999999</v>
      </c>
      <c r="E111" s="168">
        <v>0</v>
      </c>
    </row>
    <row r="112" spans="2:5" x14ac:dyDescent="0.2">
      <c r="B112" s="162" t="s">
        <v>290</v>
      </c>
      <c r="C112" s="158">
        <v>136846.58019717998</v>
      </c>
      <c r="D112" s="160">
        <v>166963.52271172</v>
      </c>
      <c r="E112" s="160">
        <v>180311.63875211001</v>
      </c>
    </row>
    <row r="113" spans="2:5" x14ac:dyDescent="0.2">
      <c r="B113" s="182" t="s">
        <v>291</v>
      </c>
      <c r="C113" s="166">
        <v>98717.056847200001</v>
      </c>
      <c r="D113" s="168">
        <v>112001.66749269998</v>
      </c>
      <c r="E113" s="168">
        <v>146011.16949999999</v>
      </c>
    </row>
    <row r="114" spans="2:5" x14ac:dyDescent="0.2">
      <c r="B114" s="204" t="s">
        <v>292</v>
      </c>
      <c r="C114" s="166">
        <v>33647.805119199998</v>
      </c>
      <c r="D114" s="168">
        <v>42000</v>
      </c>
      <c r="E114" s="168">
        <v>77425.869500000001</v>
      </c>
    </row>
    <row r="115" spans="2:5" x14ac:dyDescent="0.2">
      <c r="B115" s="204" t="s">
        <v>293</v>
      </c>
      <c r="C115" s="166">
        <v>65069.251728000003</v>
      </c>
      <c r="D115" s="168">
        <v>70001.667492699999</v>
      </c>
      <c r="E115" s="168">
        <v>68585.3</v>
      </c>
    </row>
    <row r="116" spans="2:5" x14ac:dyDescent="0.2">
      <c r="B116" s="182" t="s">
        <v>295</v>
      </c>
      <c r="C116" s="166">
        <v>38129.523349980002</v>
      </c>
      <c r="D116" s="168">
        <v>54961.855219019992</v>
      </c>
      <c r="E116" s="168">
        <v>34300.469252110008</v>
      </c>
    </row>
    <row r="117" spans="2:5" hidden="1" x14ac:dyDescent="0.2">
      <c r="B117" s="204" t="s">
        <v>296</v>
      </c>
      <c r="C117" s="166"/>
      <c r="D117" s="168">
        <v>0</v>
      </c>
      <c r="E117" s="168">
        <v>34300.469252110008</v>
      </c>
    </row>
    <row r="118" spans="2:5" hidden="1" x14ac:dyDescent="0.2">
      <c r="B118" s="204" t="s">
        <v>297</v>
      </c>
      <c r="C118" s="166"/>
      <c r="D118" s="168">
        <v>54961.855219019992</v>
      </c>
      <c r="E118" s="168"/>
    </row>
    <row r="119" spans="2:5" x14ac:dyDescent="0.2">
      <c r="B119" s="208" t="s">
        <v>299</v>
      </c>
      <c r="C119" s="209">
        <f>+C85+C88</f>
        <v>556437.07593583991</v>
      </c>
      <c r="D119" s="210">
        <v>791971.83553993003</v>
      </c>
      <c r="E119" s="210">
        <f>+E85+E88</f>
        <v>665974.59333516005</v>
      </c>
    </row>
    <row r="120" spans="2:5" x14ac:dyDescent="0.2">
      <c r="B120" s="211" t="s">
        <v>300</v>
      </c>
      <c r="C120" s="212">
        <f>+C86+C88</f>
        <v>556437.07593583991</v>
      </c>
      <c r="D120" s="212">
        <v>612172.00231171993</v>
      </c>
      <c r="E120" s="212">
        <f t="shared" ref="E120" si="11">+E86+E104</f>
        <v>665974.59333516005</v>
      </c>
    </row>
    <row r="121" spans="2:5" ht="18.75" customHeight="1" x14ac:dyDescent="0.2">
      <c r="B121" s="161" t="s">
        <v>301</v>
      </c>
      <c r="C121" s="213"/>
    </row>
    <row r="122" spans="2:5" ht="122.25" customHeight="1" x14ac:dyDescent="0.2">
      <c r="B122" s="235" t="s">
        <v>302</v>
      </c>
      <c r="C122" s="235"/>
    </row>
  </sheetData>
  <mergeCells count="9">
    <mergeCell ref="B122:C122"/>
    <mergeCell ref="C8:C9"/>
    <mergeCell ref="D8:D9"/>
    <mergeCell ref="E8:E9"/>
    <mergeCell ref="B3:E3"/>
    <mergeCell ref="B4:E4"/>
    <mergeCell ref="B5:D5"/>
    <mergeCell ref="B6:E6"/>
    <mergeCell ref="B8:B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J230"/>
  <sheetViews>
    <sheetView showGridLines="0" zoomScale="110" zoomScaleNormal="110" zoomScaleSheetLayoutView="75" workbookViewId="0">
      <selection activeCell="C22" sqref="C22"/>
    </sheetView>
  </sheetViews>
  <sheetFormatPr baseColWidth="10" defaultColWidth="9.140625" defaultRowHeight="15" x14ac:dyDescent="0.25"/>
  <cols>
    <col min="1" max="1" width="5.85546875" style="3" customWidth="1"/>
    <col min="2" max="2" width="12.5703125" style="24" customWidth="1"/>
    <col min="3" max="3" width="52" style="12" customWidth="1"/>
    <col min="4" max="4" width="13.140625" style="25" customWidth="1"/>
    <col min="5" max="5" width="14" style="3" customWidth="1"/>
    <col min="6" max="6" width="12.5703125" style="28" bestFit="1" customWidth="1"/>
    <col min="7" max="7" width="12.5703125" style="3" bestFit="1" customWidth="1"/>
    <col min="8" max="8" width="13.7109375" style="3" customWidth="1"/>
    <col min="9" max="9" width="9.140625" style="3"/>
    <col min="10" max="10" width="12.28515625" style="3" bestFit="1" customWidth="1"/>
    <col min="11" max="16384" width="9.140625" style="3"/>
  </cols>
  <sheetData>
    <row r="1" spans="2:9" ht="30.75" customHeight="1" x14ac:dyDescent="0.4">
      <c r="B1" s="221" t="s">
        <v>0</v>
      </c>
      <c r="C1" s="221"/>
      <c r="D1" s="221"/>
      <c r="E1" s="221"/>
      <c r="F1" s="221"/>
      <c r="G1" s="221"/>
      <c r="H1" s="221"/>
    </row>
    <row r="2" spans="2:9" ht="16.5" customHeight="1" x14ac:dyDescent="0.3">
      <c r="B2" s="222" t="s">
        <v>1</v>
      </c>
      <c r="C2" s="222"/>
      <c r="D2" s="222"/>
      <c r="E2" s="222"/>
      <c r="F2" s="222"/>
      <c r="G2" s="222"/>
      <c r="H2" s="222"/>
    </row>
    <row r="3" spans="2:9" ht="16.5" customHeight="1" x14ac:dyDescent="0.25">
      <c r="B3" s="223" t="s">
        <v>2</v>
      </c>
      <c r="C3" s="223"/>
      <c r="D3" s="223"/>
      <c r="E3" s="223"/>
      <c r="F3" s="223"/>
      <c r="G3" s="223"/>
      <c r="H3" s="223"/>
    </row>
    <row r="4" spans="2:9" ht="16.5" customHeight="1" x14ac:dyDescent="0.25">
      <c r="B4" s="224" t="s">
        <v>3</v>
      </c>
      <c r="C4" s="224"/>
      <c r="D4" s="224"/>
      <c r="E4" s="224"/>
      <c r="F4" s="224"/>
      <c r="G4" s="224"/>
      <c r="H4" s="224"/>
    </row>
    <row r="5" spans="2:9" ht="16.5" customHeight="1" x14ac:dyDescent="0.25">
      <c r="B5" s="223" t="s">
        <v>76</v>
      </c>
      <c r="C5" s="223"/>
      <c r="D5" s="223"/>
      <c r="E5" s="223"/>
      <c r="F5" s="223"/>
      <c r="G5" s="223"/>
      <c r="H5" s="223"/>
    </row>
    <row r="6" spans="2:9" ht="16.5" customHeight="1" x14ac:dyDescent="0.25">
      <c r="B6" s="223"/>
      <c r="C6" s="223"/>
      <c r="D6" s="223"/>
      <c r="E6" s="223"/>
      <c r="F6" s="223"/>
      <c r="G6" s="223"/>
      <c r="H6" s="223"/>
    </row>
    <row r="7" spans="2:9" ht="16.5" x14ac:dyDescent="0.3">
      <c r="B7" s="4"/>
      <c r="C7" s="5"/>
      <c r="D7" s="6"/>
      <c r="E7" s="8"/>
      <c r="F7" s="2"/>
    </row>
    <row r="8" spans="2:9" x14ac:dyDescent="0.25">
      <c r="B8" s="38" t="s">
        <v>6</v>
      </c>
      <c r="C8" s="38" t="s">
        <v>7</v>
      </c>
      <c r="D8" s="39">
        <v>1966</v>
      </c>
      <c r="E8" s="39">
        <v>1967</v>
      </c>
      <c r="F8" s="39">
        <v>1968</v>
      </c>
      <c r="G8" s="39">
        <v>1969</v>
      </c>
      <c r="H8" s="39">
        <v>1970</v>
      </c>
    </row>
    <row r="9" spans="2:9" s="9" customFormat="1" x14ac:dyDescent="0.25">
      <c r="B9" s="40"/>
      <c r="C9" s="41" t="s">
        <v>9</v>
      </c>
      <c r="D9" s="75">
        <f>D10+D24</f>
        <v>161386260</v>
      </c>
      <c r="E9" s="75">
        <f>E10+E24</f>
        <v>173191019</v>
      </c>
      <c r="F9" s="75">
        <f>F10+F24</f>
        <v>189233263</v>
      </c>
      <c r="G9" s="75">
        <f>G10+G24</f>
        <v>216620630</v>
      </c>
      <c r="H9" s="75">
        <f>H10+H24</f>
        <v>242227721</v>
      </c>
    </row>
    <row r="10" spans="2:9" s="10" customFormat="1" x14ac:dyDescent="0.25">
      <c r="B10" s="44"/>
      <c r="C10" s="45" t="s">
        <v>11</v>
      </c>
      <c r="D10" s="76">
        <f>D11+D18</f>
        <v>148228803</v>
      </c>
      <c r="E10" s="76">
        <f t="shared" ref="E10:G10" si="0">E11+E18</f>
        <v>156702032</v>
      </c>
      <c r="F10" s="76">
        <f t="shared" si="0"/>
        <v>169489337</v>
      </c>
      <c r="G10" s="76">
        <f t="shared" si="0"/>
        <v>194352392</v>
      </c>
      <c r="H10" s="76">
        <f t="shared" ref="H10" si="1">H11+H18</f>
        <v>219334668</v>
      </c>
      <c r="I10" s="76"/>
    </row>
    <row r="11" spans="2:9" s="10" customFormat="1" x14ac:dyDescent="0.25">
      <c r="B11" s="80">
        <v>10000</v>
      </c>
      <c r="C11" s="45" t="s">
        <v>50</v>
      </c>
      <c r="D11" s="76">
        <f>SUM(D12:D17)</f>
        <v>35744689</v>
      </c>
      <c r="E11" s="76">
        <f t="shared" ref="E11:H11" si="2">SUM(E12:E17)</f>
        <v>44426266</v>
      </c>
      <c r="F11" s="76">
        <f t="shared" si="2"/>
        <v>46003813</v>
      </c>
      <c r="G11" s="76">
        <f t="shared" si="2"/>
        <v>54403863</v>
      </c>
      <c r="H11" s="76">
        <f t="shared" si="2"/>
        <v>66069003</v>
      </c>
    </row>
    <row r="12" spans="2:9" s="11" customFormat="1" x14ac:dyDescent="0.25">
      <c r="B12" s="52">
        <v>11000</v>
      </c>
      <c r="C12" s="68" t="s">
        <v>77</v>
      </c>
      <c r="D12" s="70">
        <v>24553836</v>
      </c>
      <c r="E12" s="71">
        <v>30127158</v>
      </c>
      <c r="F12" s="25">
        <v>30611535</v>
      </c>
      <c r="G12" s="25">
        <v>37528348</v>
      </c>
      <c r="H12" s="25">
        <v>46950812</v>
      </c>
    </row>
    <row r="13" spans="2:9" s="12" customFormat="1" x14ac:dyDescent="0.25">
      <c r="B13" s="52">
        <v>12000</v>
      </c>
      <c r="C13" s="68" t="s">
        <v>78</v>
      </c>
      <c r="D13" s="71">
        <v>5911968</v>
      </c>
      <c r="E13" s="71">
        <v>7841978</v>
      </c>
      <c r="F13" s="25">
        <v>8262878</v>
      </c>
      <c r="G13" s="25">
        <v>8487858</v>
      </c>
      <c r="H13" s="25">
        <v>9779175</v>
      </c>
    </row>
    <row r="14" spans="2:9" s="12" customFormat="1" x14ac:dyDescent="0.25">
      <c r="B14" s="52">
        <v>13000</v>
      </c>
      <c r="C14" s="68" t="s">
        <v>79</v>
      </c>
      <c r="D14" s="71">
        <v>388001</v>
      </c>
      <c r="E14" s="71">
        <v>471208</v>
      </c>
      <c r="F14" s="25">
        <v>527896</v>
      </c>
      <c r="G14" s="25">
        <v>615507</v>
      </c>
      <c r="H14" s="25">
        <v>811886</v>
      </c>
    </row>
    <row r="15" spans="2:9" s="12" customFormat="1" x14ac:dyDescent="0.25">
      <c r="B15" s="52">
        <v>14000</v>
      </c>
      <c r="C15" s="69" t="s">
        <v>81</v>
      </c>
      <c r="D15" s="71">
        <v>3393282</v>
      </c>
      <c r="E15" s="71">
        <v>4191827</v>
      </c>
      <c r="F15" s="25">
        <v>4464536</v>
      </c>
      <c r="G15" s="25">
        <v>5506292</v>
      </c>
      <c r="H15" s="25">
        <v>6107350</v>
      </c>
    </row>
    <row r="16" spans="2:9" s="12" customFormat="1" x14ac:dyDescent="0.25">
      <c r="B16" s="52">
        <v>15000</v>
      </c>
      <c r="C16" s="69" t="s">
        <v>80</v>
      </c>
      <c r="D16" s="71">
        <v>801101</v>
      </c>
      <c r="E16" s="71">
        <v>654957</v>
      </c>
      <c r="F16" s="25">
        <v>1022721</v>
      </c>
      <c r="G16" s="25">
        <v>1047849</v>
      </c>
      <c r="H16" s="25">
        <v>1111773</v>
      </c>
    </row>
    <row r="17" spans="2:10" s="12" customFormat="1" x14ac:dyDescent="0.25">
      <c r="B17" s="52">
        <v>19000</v>
      </c>
      <c r="C17" s="68" t="s">
        <v>54</v>
      </c>
      <c r="D17" s="71">
        <v>696501</v>
      </c>
      <c r="E17" s="71">
        <v>1139138</v>
      </c>
      <c r="F17" s="25">
        <v>1114247</v>
      </c>
      <c r="G17" s="25">
        <v>1218009</v>
      </c>
      <c r="H17" s="25">
        <v>1308007</v>
      </c>
    </row>
    <row r="18" spans="2:10" s="12" customFormat="1" x14ac:dyDescent="0.25">
      <c r="B18" s="81">
        <v>20000</v>
      </c>
      <c r="C18" s="45" t="s">
        <v>56</v>
      </c>
      <c r="D18" s="77">
        <f>SUM(D19:D23)</f>
        <v>112484114</v>
      </c>
      <c r="E18" s="77">
        <f>SUM(E19:E23)</f>
        <v>112275766</v>
      </c>
      <c r="F18" s="77">
        <f>SUM(F19:F23)</f>
        <v>123485524</v>
      </c>
      <c r="G18" s="77">
        <f>SUM(G19:G23)</f>
        <v>139948529</v>
      </c>
      <c r="H18" s="77">
        <f>SUM(H19:H23)</f>
        <v>153265665</v>
      </c>
    </row>
    <row r="19" spans="2:10" s="12" customFormat="1" x14ac:dyDescent="0.25">
      <c r="B19" s="52">
        <v>21000</v>
      </c>
      <c r="C19" s="69" t="s">
        <v>57</v>
      </c>
      <c r="D19" s="71">
        <v>72294590</v>
      </c>
      <c r="E19" s="71">
        <v>69960073</v>
      </c>
      <c r="F19" s="25">
        <v>76670949</v>
      </c>
      <c r="G19" s="25">
        <v>88991949</v>
      </c>
      <c r="H19" s="25">
        <v>96264480</v>
      </c>
    </row>
    <row r="20" spans="2:10" s="12" customFormat="1" x14ac:dyDescent="0.25">
      <c r="B20" s="52">
        <v>22000</v>
      </c>
      <c r="C20" s="69" t="s">
        <v>58</v>
      </c>
      <c r="D20" s="71">
        <v>2871172</v>
      </c>
      <c r="E20" s="71">
        <v>6170625</v>
      </c>
      <c r="F20" s="25">
        <v>9527483</v>
      </c>
      <c r="G20" s="25">
        <v>9200733</v>
      </c>
      <c r="H20" s="25">
        <v>9013094</v>
      </c>
    </row>
    <row r="21" spans="2:10" s="12" customFormat="1" x14ac:dyDescent="0.25">
      <c r="B21" s="52">
        <v>23000</v>
      </c>
      <c r="C21" s="12" t="s">
        <v>59</v>
      </c>
      <c r="D21" s="71">
        <v>21675772</v>
      </c>
      <c r="E21" s="71">
        <v>21296570</v>
      </c>
      <c r="F21" s="25">
        <v>24724541</v>
      </c>
      <c r="G21" s="25">
        <v>28981798</v>
      </c>
      <c r="H21" s="25">
        <v>33054868</v>
      </c>
    </row>
    <row r="22" spans="2:10" s="12" customFormat="1" x14ac:dyDescent="0.25">
      <c r="B22" s="52">
        <v>24000</v>
      </c>
      <c r="C22" s="53" t="s">
        <v>60</v>
      </c>
      <c r="D22" s="71">
        <v>11286574</v>
      </c>
      <c r="E22" s="71">
        <v>10680839</v>
      </c>
      <c r="F22" s="25">
        <v>9137412</v>
      </c>
      <c r="G22" s="25">
        <v>9696995</v>
      </c>
      <c r="H22" s="25">
        <v>11244998</v>
      </c>
    </row>
    <row r="23" spans="2:10" s="11" customFormat="1" x14ac:dyDescent="0.25">
      <c r="B23" s="52">
        <v>29000</v>
      </c>
      <c r="C23" s="53" t="s">
        <v>54</v>
      </c>
      <c r="D23" s="71">
        <v>4356006</v>
      </c>
      <c r="E23" s="73">
        <v>4167659</v>
      </c>
      <c r="F23" s="78">
        <v>3425139</v>
      </c>
      <c r="G23" s="78">
        <v>3077054</v>
      </c>
      <c r="H23" s="78">
        <v>3688225</v>
      </c>
    </row>
    <row r="24" spans="2:10" s="13" customFormat="1" x14ac:dyDescent="0.25">
      <c r="C24" s="45" t="s">
        <v>31</v>
      </c>
      <c r="D24" s="77">
        <f>D25+D29+D32</f>
        <v>13157457</v>
      </c>
      <c r="E24" s="77">
        <f>E25+E29+E32</f>
        <v>16488987</v>
      </c>
      <c r="F24" s="77">
        <f>F25+F29+F32</f>
        <v>19743926</v>
      </c>
      <c r="G24" s="77">
        <f>G25+G29+G32</f>
        <v>22268238</v>
      </c>
      <c r="H24" s="77">
        <f>H25+H29+H32</f>
        <v>22893053</v>
      </c>
      <c r="I24" s="82"/>
      <c r="J24" s="82"/>
    </row>
    <row r="25" spans="2:10" s="13" customFormat="1" x14ac:dyDescent="0.25">
      <c r="B25" s="81">
        <v>30000</v>
      </c>
      <c r="C25" s="45" t="s">
        <v>63</v>
      </c>
      <c r="D25" s="77">
        <f>SUM(D26:D28)</f>
        <v>4785511</v>
      </c>
      <c r="E25" s="77">
        <f>SUM(E26:E28)</f>
        <v>4358431</v>
      </c>
      <c r="F25" s="77">
        <f>SUM(F26:F28)</f>
        <v>4623240</v>
      </c>
      <c r="G25" s="77">
        <f>SUM(G26:G28)</f>
        <v>4941793</v>
      </c>
      <c r="H25" s="77">
        <f>SUM(H26:H28)</f>
        <v>5172184</v>
      </c>
    </row>
    <row r="26" spans="2:10" s="11" customFormat="1" x14ac:dyDescent="0.25">
      <c r="B26" s="52">
        <v>31000</v>
      </c>
      <c r="C26" s="69" t="s">
        <v>65</v>
      </c>
      <c r="D26" s="71">
        <v>1000258</v>
      </c>
      <c r="E26" s="71">
        <v>1152560</v>
      </c>
      <c r="F26" s="25">
        <v>1249637</v>
      </c>
      <c r="G26" s="25">
        <v>1416707</v>
      </c>
      <c r="H26" s="25">
        <v>1495436</v>
      </c>
    </row>
    <row r="27" spans="2:10" s="11" customFormat="1" ht="14.25" customHeight="1" x14ac:dyDescent="0.25">
      <c r="B27" s="52">
        <v>32000</v>
      </c>
      <c r="C27" s="69" t="s">
        <v>66</v>
      </c>
      <c r="D27" s="71">
        <v>3633940</v>
      </c>
      <c r="E27" s="71">
        <v>2894653</v>
      </c>
      <c r="F27" s="25">
        <v>2907471</v>
      </c>
      <c r="G27" s="25">
        <v>2952858</v>
      </c>
      <c r="H27" s="25">
        <v>3308070</v>
      </c>
    </row>
    <row r="28" spans="2:10" s="11" customFormat="1" x14ac:dyDescent="0.25">
      <c r="B28" s="52">
        <v>39000</v>
      </c>
      <c r="C28" s="69" t="s">
        <v>54</v>
      </c>
      <c r="D28" s="71">
        <v>151313</v>
      </c>
      <c r="E28" s="71">
        <v>311218</v>
      </c>
      <c r="F28" s="25">
        <v>466132</v>
      </c>
      <c r="G28" s="25">
        <v>572228</v>
      </c>
      <c r="H28" s="25">
        <v>368678</v>
      </c>
    </row>
    <row r="29" spans="2:10" s="11" customFormat="1" x14ac:dyDescent="0.25">
      <c r="B29" s="81">
        <v>40000</v>
      </c>
      <c r="C29" s="72" t="s">
        <v>64</v>
      </c>
      <c r="D29" s="77">
        <f>SUM(D30:D31)</f>
        <v>7537673</v>
      </c>
      <c r="E29" s="77">
        <f t="shared" ref="E29:H29" si="3">SUM(E30:E31)</f>
        <v>10211313</v>
      </c>
      <c r="F29" s="77">
        <f t="shared" si="3"/>
        <v>11081278</v>
      </c>
      <c r="G29" s="77">
        <f t="shared" si="3"/>
        <v>13797311</v>
      </c>
      <c r="H29" s="77">
        <f t="shared" si="3"/>
        <v>14660622</v>
      </c>
    </row>
    <row r="30" spans="2:10" s="11" customFormat="1" x14ac:dyDescent="0.25">
      <c r="B30" s="52">
        <v>41000</v>
      </c>
      <c r="C30" s="69" t="s">
        <v>68</v>
      </c>
      <c r="D30" s="71">
        <v>397290</v>
      </c>
      <c r="E30" s="71">
        <v>284264</v>
      </c>
      <c r="F30" s="25">
        <v>300965</v>
      </c>
      <c r="G30" s="25">
        <v>317570</v>
      </c>
      <c r="H30" s="25">
        <v>349830</v>
      </c>
    </row>
    <row r="31" spans="2:10" s="11" customFormat="1" x14ac:dyDescent="0.25">
      <c r="B31" s="52">
        <v>42000</v>
      </c>
      <c r="C31" s="69" t="s">
        <v>69</v>
      </c>
      <c r="D31" s="71">
        <v>7140383</v>
      </c>
      <c r="E31" s="71">
        <v>9927049</v>
      </c>
      <c r="F31" s="25">
        <v>10780313</v>
      </c>
      <c r="G31" s="25">
        <v>13479741</v>
      </c>
      <c r="H31" s="25">
        <v>14310792</v>
      </c>
    </row>
    <row r="32" spans="2:10" s="11" customFormat="1" x14ac:dyDescent="0.25">
      <c r="B32" s="81">
        <v>50000</v>
      </c>
      <c r="C32" s="72" t="s">
        <v>85</v>
      </c>
      <c r="D32" s="77">
        <f>SUM(D33:D35)</f>
        <v>834273</v>
      </c>
      <c r="E32" s="77">
        <f t="shared" ref="E32:H32" si="4">SUM(E33:E35)</f>
        <v>1919243</v>
      </c>
      <c r="F32" s="77">
        <f t="shared" si="4"/>
        <v>4039408</v>
      </c>
      <c r="G32" s="77">
        <f t="shared" si="4"/>
        <v>3529134</v>
      </c>
      <c r="H32" s="77">
        <f t="shared" si="4"/>
        <v>3060247</v>
      </c>
    </row>
    <row r="33" spans="2:8" s="11" customFormat="1" x14ac:dyDescent="0.25">
      <c r="B33" s="52">
        <v>51000</v>
      </c>
      <c r="C33" s="69" t="s">
        <v>70</v>
      </c>
      <c r="D33" s="71">
        <v>260965</v>
      </c>
      <c r="E33" s="71">
        <v>1449381</v>
      </c>
      <c r="F33" s="25">
        <v>3701617</v>
      </c>
      <c r="G33" s="25">
        <v>3209828</v>
      </c>
      <c r="H33" s="25">
        <v>2713177</v>
      </c>
    </row>
    <row r="34" spans="2:8" s="11" customFormat="1" x14ac:dyDescent="0.25">
      <c r="B34" s="52">
        <v>52000</v>
      </c>
      <c r="C34" s="69" t="s">
        <v>71</v>
      </c>
      <c r="D34" s="71">
        <v>198545</v>
      </c>
      <c r="E34" s="71">
        <v>372777</v>
      </c>
      <c r="F34" s="25">
        <v>317778</v>
      </c>
      <c r="G34" s="25">
        <v>280827</v>
      </c>
      <c r="H34" s="25">
        <v>242656</v>
      </c>
    </row>
    <row r="35" spans="2:8" s="12" customFormat="1" x14ac:dyDescent="0.25">
      <c r="B35" s="52">
        <v>53000</v>
      </c>
      <c r="C35" s="69" t="s">
        <v>54</v>
      </c>
      <c r="D35" s="71">
        <v>374763</v>
      </c>
      <c r="E35" s="71">
        <v>97085</v>
      </c>
      <c r="F35" s="25">
        <v>20013</v>
      </c>
      <c r="G35" s="25">
        <v>38479</v>
      </c>
      <c r="H35" s="25">
        <v>104414</v>
      </c>
    </row>
    <row r="36" spans="2:8" s="14" customFormat="1" x14ac:dyDescent="0.25">
      <c r="B36" s="40"/>
      <c r="C36" s="41" t="s">
        <v>38</v>
      </c>
      <c r="D36" s="75">
        <f>D37+D40</f>
        <v>0</v>
      </c>
      <c r="E36" s="75">
        <f>E37+E40</f>
        <v>25469075</v>
      </c>
      <c r="F36" s="75">
        <f>F37+F40</f>
        <v>16455708</v>
      </c>
      <c r="G36" s="75">
        <f>G37+G40</f>
        <v>17918581</v>
      </c>
      <c r="H36" s="75">
        <f>H37+H40</f>
        <v>24615888</v>
      </c>
    </row>
    <row r="37" spans="2:8" s="13" customFormat="1" x14ac:dyDescent="0.25">
      <c r="B37" s="81">
        <v>60000</v>
      </c>
      <c r="C37" s="74" t="s">
        <v>44</v>
      </c>
      <c r="D37" s="77">
        <f>SUM(D38:D39)</f>
        <v>0</v>
      </c>
      <c r="E37" s="77">
        <f>SUM(E38:E39)</f>
        <v>20219075</v>
      </c>
      <c r="F37" s="77">
        <f>SUM(F38:F39)</f>
        <v>10755708</v>
      </c>
      <c r="G37" s="77">
        <f>SUM(G38:G39)</f>
        <v>10034652</v>
      </c>
      <c r="H37" s="77">
        <f>SUM(H38:H39)</f>
        <v>14354441</v>
      </c>
    </row>
    <row r="38" spans="2:8" s="12" customFormat="1" x14ac:dyDescent="0.25">
      <c r="B38" s="52">
        <v>61000</v>
      </c>
      <c r="C38" s="53" t="s">
        <v>45</v>
      </c>
      <c r="D38" s="71">
        <v>0</v>
      </c>
      <c r="E38" s="71">
        <v>20219075</v>
      </c>
      <c r="F38" s="25">
        <v>10713770</v>
      </c>
      <c r="G38" s="25">
        <v>9968286</v>
      </c>
      <c r="H38" s="25">
        <v>14335318</v>
      </c>
    </row>
    <row r="39" spans="2:8" s="12" customFormat="1" x14ac:dyDescent="0.25">
      <c r="B39" s="52">
        <v>62000</v>
      </c>
      <c r="C39" s="67" t="s">
        <v>46</v>
      </c>
      <c r="D39" s="71">
        <v>0</v>
      </c>
      <c r="E39" s="71">
        <v>0</v>
      </c>
      <c r="F39" s="25">
        <v>41938</v>
      </c>
      <c r="G39" s="25">
        <v>66366</v>
      </c>
      <c r="H39" s="25">
        <v>19123</v>
      </c>
    </row>
    <row r="40" spans="2:8" s="12" customFormat="1" x14ac:dyDescent="0.25">
      <c r="B40" s="81">
        <v>70000</v>
      </c>
      <c r="C40" s="74" t="s">
        <v>39</v>
      </c>
      <c r="D40" s="77">
        <f>SUM(D41:D45)</f>
        <v>0</v>
      </c>
      <c r="E40" s="77">
        <f>SUM(E41:E45)</f>
        <v>5250000</v>
      </c>
      <c r="F40" s="77">
        <f>SUM(F41:F45)</f>
        <v>5700000</v>
      </c>
      <c r="G40" s="77">
        <f>SUM(G41:G45)</f>
        <v>7883929</v>
      </c>
      <c r="H40" s="77">
        <f>SUM(H41:H45)</f>
        <v>10261447</v>
      </c>
    </row>
    <row r="41" spans="2:8" s="12" customFormat="1" x14ac:dyDescent="0.25">
      <c r="B41" s="52">
        <v>71000</v>
      </c>
      <c r="C41" s="53" t="s">
        <v>82</v>
      </c>
      <c r="D41" s="71">
        <v>0</v>
      </c>
      <c r="E41" s="71">
        <v>0</v>
      </c>
      <c r="F41" s="25">
        <v>0</v>
      </c>
      <c r="G41" s="25">
        <v>0</v>
      </c>
      <c r="H41" s="25">
        <v>0</v>
      </c>
    </row>
    <row r="42" spans="2:8" s="12" customFormat="1" x14ac:dyDescent="0.25">
      <c r="B42" s="52">
        <v>72000</v>
      </c>
      <c r="C42" s="53" t="s">
        <v>83</v>
      </c>
      <c r="D42" s="71">
        <v>0</v>
      </c>
      <c r="E42" s="71">
        <v>5000000</v>
      </c>
      <c r="F42" s="25">
        <v>5500000</v>
      </c>
      <c r="G42" s="25">
        <v>7250000</v>
      </c>
      <c r="H42" s="25">
        <v>8357300</v>
      </c>
    </row>
    <row r="43" spans="2:8" s="12" customFormat="1" x14ac:dyDescent="0.25">
      <c r="B43" s="52">
        <v>73000</v>
      </c>
      <c r="C43" s="53" t="s">
        <v>74</v>
      </c>
      <c r="D43" s="71">
        <v>0</v>
      </c>
      <c r="E43" s="71">
        <v>250000</v>
      </c>
      <c r="F43" s="25">
        <v>200000</v>
      </c>
      <c r="G43" s="25">
        <v>200000</v>
      </c>
      <c r="H43" s="25">
        <v>200000</v>
      </c>
    </row>
    <row r="44" spans="2:8" s="12" customFormat="1" x14ac:dyDescent="0.25">
      <c r="B44" s="52">
        <v>74000</v>
      </c>
      <c r="C44" s="53" t="s">
        <v>46</v>
      </c>
      <c r="D44" s="71">
        <v>0</v>
      </c>
      <c r="E44" s="71">
        <v>0</v>
      </c>
      <c r="F44" s="25">
        <v>0</v>
      </c>
      <c r="G44" s="25">
        <v>433929</v>
      </c>
      <c r="H44" s="25">
        <v>1697734</v>
      </c>
    </row>
    <row r="45" spans="2:8" s="12" customFormat="1" x14ac:dyDescent="0.25">
      <c r="B45" s="52">
        <v>75000</v>
      </c>
      <c r="C45" s="53" t="s">
        <v>84</v>
      </c>
      <c r="D45" s="71">
        <v>0</v>
      </c>
      <c r="E45" s="71">
        <v>0</v>
      </c>
      <c r="F45" s="71">
        <v>0</v>
      </c>
      <c r="G45" s="71">
        <v>0</v>
      </c>
      <c r="H45" s="25">
        <v>6413</v>
      </c>
    </row>
    <row r="46" spans="2:8" s="14" customFormat="1" x14ac:dyDescent="0.25">
      <c r="B46" s="220" t="s">
        <v>47</v>
      </c>
      <c r="C46" s="220"/>
      <c r="D46" s="79">
        <f>D9+D36</f>
        <v>161386260</v>
      </c>
      <c r="E46" s="79">
        <f>E9+E36</f>
        <v>198660094</v>
      </c>
      <c r="F46" s="79">
        <f>F9+F36</f>
        <v>205688971</v>
      </c>
      <c r="G46" s="79">
        <f>G9+G36</f>
        <v>234539211</v>
      </c>
      <c r="H46" s="79">
        <f>H9+H36</f>
        <v>266843609</v>
      </c>
    </row>
    <row r="47" spans="2:8" ht="16.5" x14ac:dyDescent="0.3">
      <c r="B47" s="66"/>
      <c r="C47" s="15"/>
      <c r="D47" s="16"/>
      <c r="E47" s="8"/>
      <c r="F47" s="2"/>
    </row>
    <row r="48" spans="2:8" ht="16.5" x14ac:dyDescent="0.3">
      <c r="B48" s="66"/>
      <c r="C48" s="15"/>
      <c r="D48" s="19"/>
      <c r="E48" s="20"/>
      <c r="F48" s="20"/>
      <c r="G48" s="27"/>
      <c r="H48" s="27"/>
    </row>
    <row r="49" spans="2:8" ht="16.5" x14ac:dyDescent="0.3">
      <c r="B49" s="17"/>
      <c r="C49" s="18"/>
      <c r="D49" s="19"/>
      <c r="E49" s="19"/>
      <c r="F49" s="19"/>
      <c r="G49" s="19"/>
      <c r="H49" s="19"/>
    </row>
    <row r="50" spans="2:8" ht="16.5" x14ac:dyDescent="0.3">
      <c r="B50" s="22"/>
      <c r="C50" s="23"/>
      <c r="D50" s="19"/>
      <c r="E50" s="19"/>
      <c r="F50" s="19"/>
      <c r="G50" s="19"/>
      <c r="H50" s="19"/>
    </row>
    <row r="51" spans="2:8" ht="16.5" x14ac:dyDescent="0.3">
      <c r="B51" s="22"/>
      <c r="C51" s="23"/>
    </row>
    <row r="52" spans="2:8" ht="16.5" x14ac:dyDescent="0.3">
      <c r="B52" s="22"/>
      <c r="C52" s="23"/>
      <c r="D52" s="19"/>
      <c r="E52" s="21"/>
      <c r="F52" s="2"/>
    </row>
    <row r="53" spans="2:8" ht="16.5" x14ac:dyDescent="0.3">
      <c r="B53" s="22"/>
      <c r="C53" s="23"/>
      <c r="D53" s="19"/>
      <c r="E53" s="21"/>
      <c r="F53" s="2"/>
    </row>
    <row r="54" spans="2:8" ht="16.5" x14ac:dyDescent="0.3">
      <c r="B54" s="22"/>
      <c r="C54" s="23"/>
      <c r="D54" s="19"/>
      <c r="E54" s="21"/>
      <c r="F54" s="2"/>
    </row>
    <row r="55" spans="2:8" ht="16.5" x14ac:dyDescent="0.3">
      <c r="B55" s="22"/>
      <c r="C55" s="23"/>
      <c r="D55" s="19"/>
      <c r="E55" s="21"/>
      <c r="F55" s="2"/>
    </row>
    <row r="56" spans="2:8" ht="16.5" x14ac:dyDescent="0.3">
      <c r="B56" s="22"/>
      <c r="C56" s="23"/>
      <c r="D56" s="19"/>
      <c r="E56" s="21"/>
      <c r="F56" s="2"/>
    </row>
    <row r="57" spans="2:8" ht="16.5" x14ac:dyDescent="0.3">
      <c r="B57" s="22"/>
      <c r="C57" s="23"/>
      <c r="D57" s="19"/>
      <c r="E57" s="21"/>
      <c r="F57" s="2"/>
    </row>
    <row r="58" spans="2:8" ht="16.5" x14ac:dyDescent="0.3">
      <c r="B58" s="22"/>
      <c r="C58" s="23"/>
      <c r="D58" s="19"/>
      <c r="E58" s="21"/>
      <c r="F58" s="2"/>
    </row>
    <row r="59" spans="2:8" ht="16.5" x14ac:dyDescent="0.3">
      <c r="B59" s="22"/>
      <c r="C59" s="23"/>
      <c r="D59" s="19"/>
      <c r="E59" s="21"/>
      <c r="F59" s="2"/>
    </row>
    <row r="230" spans="2:7" s="29" customFormat="1" x14ac:dyDescent="0.25">
      <c r="B230" s="24"/>
      <c r="C230" s="12"/>
      <c r="D230" s="25"/>
      <c r="E230" s="3"/>
      <c r="F230" s="28"/>
      <c r="G230" s="3"/>
    </row>
  </sheetData>
  <mergeCells count="7">
    <mergeCell ref="B46:C46"/>
    <mergeCell ref="B1:H1"/>
    <mergeCell ref="B2:H2"/>
    <mergeCell ref="B3:H3"/>
    <mergeCell ref="B4:H4"/>
    <mergeCell ref="B5:H5"/>
    <mergeCell ref="B6:H6"/>
  </mergeCells>
  <printOptions horizontalCentered="1"/>
  <pageMargins left="0.31496062992125984" right="0.23622047244094491" top="0.19685039370078741" bottom="0.51181102362204722" header="0.19685039370078741" footer="0"/>
  <pageSetup paperSize="5"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I230"/>
  <sheetViews>
    <sheetView showGridLines="0" zoomScale="110" zoomScaleNormal="110" zoomScaleSheetLayoutView="75" workbookViewId="0">
      <selection activeCell="B6" sqref="B6:G6"/>
    </sheetView>
  </sheetViews>
  <sheetFormatPr baseColWidth="10" defaultColWidth="9.140625" defaultRowHeight="15" x14ac:dyDescent="0.25"/>
  <cols>
    <col min="1" max="1" width="5.85546875" style="3" customWidth="1"/>
    <col min="2" max="2" width="12.5703125" style="24" customWidth="1"/>
    <col min="3" max="3" width="51.28515625" style="12" customWidth="1"/>
    <col min="4" max="4" width="13.5703125" style="25" customWidth="1"/>
    <col min="5" max="5" width="13" style="3" customWidth="1"/>
    <col min="6" max="6" width="14" style="28" customWidth="1"/>
    <col min="7" max="7" width="13.7109375" style="3" customWidth="1"/>
    <col min="8" max="8" width="9.140625" style="3"/>
    <col min="9" max="9" width="12.28515625" style="3" bestFit="1" customWidth="1"/>
    <col min="10" max="16384" width="9.140625" style="3"/>
  </cols>
  <sheetData>
    <row r="1" spans="2:8" ht="30.75" customHeight="1" x14ac:dyDescent="0.4">
      <c r="B1" s="221" t="s">
        <v>0</v>
      </c>
      <c r="C1" s="221"/>
      <c r="D1" s="221"/>
      <c r="E1" s="221"/>
      <c r="F1" s="221"/>
      <c r="G1" s="221"/>
    </row>
    <row r="2" spans="2:8" ht="16.5" customHeight="1" x14ac:dyDescent="0.3">
      <c r="B2" s="222" t="s">
        <v>1</v>
      </c>
      <c r="C2" s="222"/>
      <c r="D2" s="222"/>
      <c r="E2" s="222"/>
      <c r="F2" s="222"/>
      <c r="G2" s="222"/>
    </row>
    <row r="3" spans="2:8" ht="16.5" customHeight="1" x14ac:dyDescent="0.25">
      <c r="B3" s="223" t="s">
        <v>2</v>
      </c>
      <c r="C3" s="223"/>
      <c r="D3" s="223"/>
      <c r="E3" s="223"/>
      <c r="F3" s="223"/>
      <c r="G3" s="223"/>
    </row>
    <row r="4" spans="2:8" ht="16.5" customHeight="1" x14ac:dyDescent="0.25">
      <c r="B4" s="224" t="s">
        <v>3</v>
      </c>
      <c r="C4" s="224"/>
      <c r="D4" s="224"/>
      <c r="E4" s="224"/>
      <c r="F4" s="224"/>
      <c r="G4" s="224"/>
    </row>
    <row r="5" spans="2:8" ht="16.5" customHeight="1" x14ac:dyDescent="0.25">
      <c r="B5" s="223" t="s">
        <v>86</v>
      </c>
      <c r="C5" s="223"/>
      <c r="D5" s="223"/>
      <c r="E5" s="223"/>
      <c r="F5" s="223"/>
      <c r="G5" s="223"/>
    </row>
    <row r="6" spans="2:8" ht="16.5" customHeight="1" x14ac:dyDescent="0.25">
      <c r="B6" s="223"/>
      <c r="C6" s="223"/>
      <c r="D6" s="223"/>
      <c r="E6" s="223"/>
      <c r="F6" s="223"/>
      <c r="G6" s="223"/>
    </row>
    <row r="7" spans="2:8" ht="16.5" x14ac:dyDescent="0.3">
      <c r="B7" s="4"/>
      <c r="C7" s="5"/>
      <c r="D7" s="6"/>
      <c r="E7" s="8"/>
      <c r="F7" s="2"/>
    </row>
    <row r="8" spans="2:8" x14ac:dyDescent="0.25">
      <c r="B8" s="38" t="s">
        <v>6</v>
      </c>
      <c r="C8" s="38" t="s">
        <v>7</v>
      </c>
      <c r="D8" s="39">
        <v>1971</v>
      </c>
      <c r="E8" s="39">
        <v>1972</v>
      </c>
      <c r="F8" s="39">
        <v>1973</v>
      </c>
      <c r="G8" s="39">
        <v>1974</v>
      </c>
    </row>
    <row r="9" spans="2:8" s="9" customFormat="1" x14ac:dyDescent="0.25">
      <c r="B9" s="40"/>
      <c r="C9" s="41" t="s">
        <v>9</v>
      </c>
      <c r="D9" s="75">
        <f>D10+D24</f>
        <v>276036432</v>
      </c>
      <c r="E9" s="75">
        <f>E10+E24</f>
        <v>315261391</v>
      </c>
      <c r="F9" s="75">
        <f>F10+F24</f>
        <v>360267163</v>
      </c>
      <c r="G9" s="75">
        <f>G10+G24</f>
        <v>473641155</v>
      </c>
    </row>
    <row r="10" spans="2:8" s="10" customFormat="1" x14ac:dyDescent="0.25">
      <c r="B10" s="44"/>
      <c r="C10" s="74" t="s">
        <v>11</v>
      </c>
      <c r="D10" s="76">
        <f>D11+D18</f>
        <v>249514554</v>
      </c>
      <c r="E10" s="76">
        <f t="shared" ref="E10:G10" si="0">E11+E18</f>
        <v>278851014</v>
      </c>
      <c r="F10" s="76">
        <f t="shared" si="0"/>
        <v>319698575</v>
      </c>
      <c r="G10" s="76">
        <f t="shared" si="0"/>
        <v>426243040</v>
      </c>
      <c r="H10" s="76"/>
    </row>
    <row r="11" spans="2:8" s="10" customFormat="1" x14ac:dyDescent="0.25">
      <c r="B11" s="80">
        <v>10000</v>
      </c>
      <c r="C11" s="45" t="s">
        <v>50</v>
      </c>
      <c r="D11" s="76">
        <f>SUM(D12:D17)</f>
        <v>75333497</v>
      </c>
      <c r="E11" s="76">
        <f t="shared" ref="E11:G11" si="1">SUM(E12:E17)</f>
        <v>87026116</v>
      </c>
      <c r="F11" s="76">
        <f t="shared" si="1"/>
        <v>101728267</v>
      </c>
      <c r="G11" s="76">
        <f t="shared" si="1"/>
        <v>131950281</v>
      </c>
    </row>
    <row r="12" spans="2:8" s="11" customFormat="1" x14ac:dyDescent="0.25">
      <c r="B12" s="52">
        <v>11000</v>
      </c>
      <c r="C12" s="68" t="s">
        <v>77</v>
      </c>
      <c r="D12" s="70">
        <v>54737302</v>
      </c>
      <c r="E12" s="71">
        <v>64644081</v>
      </c>
      <c r="F12" s="25">
        <v>75123583</v>
      </c>
      <c r="G12" s="25">
        <v>102160981</v>
      </c>
    </row>
    <row r="13" spans="2:8" s="12" customFormat="1" x14ac:dyDescent="0.25">
      <c r="B13" s="52">
        <v>12000</v>
      </c>
      <c r="C13" s="68" t="s">
        <v>78</v>
      </c>
      <c r="D13" s="71">
        <v>10324593</v>
      </c>
      <c r="E13" s="71">
        <v>10661996</v>
      </c>
      <c r="F13" s="25">
        <v>13247196</v>
      </c>
      <c r="G13" s="25">
        <v>13819794</v>
      </c>
    </row>
    <row r="14" spans="2:8" s="12" customFormat="1" x14ac:dyDescent="0.25">
      <c r="B14" s="52">
        <v>13000</v>
      </c>
      <c r="C14" s="68" t="s">
        <v>79</v>
      </c>
      <c r="D14" s="71">
        <v>868470</v>
      </c>
      <c r="E14" s="71">
        <v>1027829</v>
      </c>
      <c r="F14" s="25">
        <v>1219097</v>
      </c>
      <c r="G14" s="25">
        <v>1908447</v>
      </c>
    </row>
    <row r="15" spans="2:8" s="12" customFormat="1" x14ac:dyDescent="0.25">
      <c r="B15" s="52">
        <v>14000</v>
      </c>
      <c r="C15" s="69" t="s">
        <v>81</v>
      </c>
      <c r="D15" s="71">
        <v>6536467</v>
      </c>
      <c r="E15" s="71">
        <v>7603252</v>
      </c>
      <c r="F15" s="25">
        <v>9141482</v>
      </c>
      <c r="G15" s="25">
        <v>10928947</v>
      </c>
    </row>
    <row r="16" spans="2:8" s="12" customFormat="1" x14ac:dyDescent="0.25">
      <c r="B16" s="52">
        <v>15000</v>
      </c>
      <c r="C16" s="69" t="s">
        <v>80</v>
      </c>
      <c r="D16" s="71">
        <v>1485725</v>
      </c>
      <c r="E16" s="71">
        <v>1548277</v>
      </c>
      <c r="F16" s="25">
        <v>1459845</v>
      </c>
      <c r="G16" s="25">
        <v>1675428</v>
      </c>
    </row>
    <row r="17" spans="2:9" s="12" customFormat="1" x14ac:dyDescent="0.25">
      <c r="B17" s="52">
        <v>19000</v>
      </c>
      <c r="C17" s="68" t="s">
        <v>54</v>
      </c>
      <c r="D17" s="71">
        <v>1380940</v>
      </c>
      <c r="E17" s="71">
        <v>1540681</v>
      </c>
      <c r="F17" s="25">
        <v>1537064</v>
      </c>
      <c r="G17" s="25">
        <v>1456684</v>
      </c>
    </row>
    <row r="18" spans="2:9" s="12" customFormat="1" x14ac:dyDescent="0.25">
      <c r="B18" s="81">
        <v>20000</v>
      </c>
      <c r="C18" s="45" t="s">
        <v>56</v>
      </c>
      <c r="D18" s="77">
        <f>SUM(D19:D23)</f>
        <v>174181057</v>
      </c>
      <c r="E18" s="77">
        <f>SUM(E19:E23)</f>
        <v>191824898</v>
      </c>
      <c r="F18" s="77">
        <f>SUM(F19:F23)</f>
        <v>217970308</v>
      </c>
      <c r="G18" s="77">
        <f>SUM(G19:G23)</f>
        <v>294292759</v>
      </c>
    </row>
    <row r="19" spans="2:9" s="12" customFormat="1" x14ac:dyDescent="0.25">
      <c r="B19" s="52">
        <v>21000</v>
      </c>
      <c r="C19" s="69" t="s">
        <v>57</v>
      </c>
      <c r="D19" s="71">
        <v>108839042</v>
      </c>
      <c r="E19" s="71">
        <v>114831231</v>
      </c>
      <c r="F19" s="25">
        <v>130952943</v>
      </c>
      <c r="G19" s="25">
        <v>162622949</v>
      </c>
    </row>
    <row r="20" spans="2:9" s="12" customFormat="1" x14ac:dyDescent="0.25">
      <c r="B20" s="52">
        <v>22000</v>
      </c>
      <c r="C20" s="69" t="s">
        <v>58</v>
      </c>
      <c r="D20" s="71">
        <v>12752691</v>
      </c>
      <c r="E20" s="71">
        <v>19714995</v>
      </c>
      <c r="F20" s="25">
        <v>30393341</v>
      </c>
      <c r="G20" s="25">
        <v>64815449</v>
      </c>
    </row>
    <row r="21" spans="2:9" s="12" customFormat="1" x14ac:dyDescent="0.25">
      <c r="B21" s="52">
        <v>23000</v>
      </c>
      <c r="C21" s="12" t="s">
        <v>59</v>
      </c>
      <c r="D21" s="71">
        <v>35788608</v>
      </c>
      <c r="E21" s="71">
        <v>38113166</v>
      </c>
      <c r="F21" s="25">
        <v>36233632</v>
      </c>
      <c r="G21" s="25">
        <v>41597519</v>
      </c>
    </row>
    <row r="22" spans="2:9" s="12" customFormat="1" x14ac:dyDescent="0.25">
      <c r="B22" s="52">
        <v>24000</v>
      </c>
      <c r="C22" s="53" t="s">
        <v>60</v>
      </c>
      <c r="D22" s="71">
        <v>12273774</v>
      </c>
      <c r="E22" s="71">
        <v>13199865</v>
      </c>
      <c r="F22" s="25">
        <v>14472989</v>
      </c>
      <c r="G22" s="25">
        <v>18804326</v>
      </c>
    </row>
    <row r="23" spans="2:9" s="11" customFormat="1" x14ac:dyDescent="0.25">
      <c r="B23" s="52">
        <v>29000</v>
      </c>
      <c r="C23" s="53" t="s">
        <v>54</v>
      </c>
      <c r="D23" s="71">
        <v>4526942</v>
      </c>
      <c r="E23" s="73">
        <v>5965641</v>
      </c>
      <c r="F23" s="78">
        <v>5917403</v>
      </c>
      <c r="G23" s="78">
        <v>6452516</v>
      </c>
    </row>
    <row r="24" spans="2:9" s="13" customFormat="1" x14ac:dyDescent="0.25">
      <c r="C24" s="74" t="s">
        <v>31</v>
      </c>
      <c r="D24" s="77">
        <f>D25+D29+D32</f>
        <v>26521878</v>
      </c>
      <c r="E24" s="77">
        <f>E25+E29+E32</f>
        <v>36410377</v>
      </c>
      <c r="F24" s="77">
        <f>F25+F29+F32</f>
        <v>40568588</v>
      </c>
      <c r="G24" s="77">
        <f>G25+G29+G32</f>
        <v>47398115</v>
      </c>
      <c r="H24" s="82"/>
      <c r="I24" s="82"/>
    </row>
    <row r="25" spans="2:9" s="13" customFormat="1" x14ac:dyDescent="0.25">
      <c r="B25" s="81">
        <v>30000</v>
      </c>
      <c r="C25" s="45" t="s">
        <v>63</v>
      </c>
      <c r="D25" s="77">
        <f>SUM(D26:D28)</f>
        <v>5512429</v>
      </c>
      <c r="E25" s="77">
        <f>SUM(E26:E28)</f>
        <v>6679590</v>
      </c>
      <c r="F25" s="77">
        <f>SUM(F26:F28)</f>
        <v>7605181</v>
      </c>
      <c r="G25" s="77">
        <f>SUM(G26:G28)</f>
        <v>8101814</v>
      </c>
    </row>
    <row r="26" spans="2:9" s="11" customFormat="1" x14ac:dyDescent="0.25">
      <c r="B26" s="52">
        <v>31000</v>
      </c>
      <c r="C26" s="69" t="s">
        <v>65</v>
      </c>
      <c r="D26" s="71">
        <v>1552895</v>
      </c>
      <c r="E26" s="71">
        <v>1529777</v>
      </c>
      <c r="F26" s="25">
        <v>1584397</v>
      </c>
      <c r="G26" s="25">
        <v>1685335</v>
      </c>
    </row>
    <row r="27" spans="2:9" s="11" customFormat="1" ht="14.25" customHeight="1" x14ac:dyDescent="0.25">
      <c r="B27" s="52">
        <v>32000</v>
      </c>
      <c r="C27" s="69" t="s">
        <v>66</v>
      </c>
      <c r="D27" s="71">
        <v>3622262</v>
      </c>
      <c r="E27" s="71">
        <v>3645935</v>
      </c>
      <c r="F27" s="25">
        <v>3823131</v>
      </c>
      <c r="G27" s="25">
        <v>4077036</v>
      </c>
    </row>
    <row r="28" spans="2:9" s="11" customFormat="1" x14ac:dyDescent="0.25">
      <c r="B28" s="52">
        <v>39000</v>
      </c>
      <c r="C28" s="69" t="s">
        <v>54</v>
      </c>
      <c r="D28" s="71">
        <v>337272</v>
      </c>
      <c r="E28" s="71">
        <v>1503878</v>
      </c>
      <c r="F28" s="25">
        <v>2197653</v>
      </c>
      <c r="G28" s="25">
        <v>2339443</v>
      </c>
    </row>
    <row r="29" spans="2:9" s="11" customFormat="1" x14ac:dyDescent="0.25">
      <c r="B29" s="81">
        <v>40000</v>
      </c>
      <c r="C29" s="72" t="s">
        <v>64</v>
      </c>
      <c r="D29" s="77">
        <f>SUM(D30:D31)</f>
        <v>17264369</v>
      </c>
      <c r="E29" s="77">
        <f t="shared" ref="E29:G29" si="2">SUM(E30:E31)</f>
        <v>24212574</v>
      </c>
      <c r="F29" s="77">
        <f t="shared" si="2"/>
        <v>26768926</v>
      </c>
      <c r="G29" s="77">
        <f t="shared" si="2"/>
        <v>27673129</v>
      </c>
    </row>
    <row r="30" spans="2:9" s="11" customFormat="1" x14ac:dyDescent="0.25">
      <c r="B30" s="52">
        <v>41000</v>
      </c>
      <c r="C30" s="69" t="s">
        <v>68</v>
      </c>
      <c r="D30" s="71">
        <v>686559</v>
      </c>
      <c r="E30" s="71">
        <v>842432</v>
      </c>
      <c r="F30" s="25">
        <v>888752</v>
      </c>
      <c r="G30" s="25">
        <v>1025375</v>
      </c>
    </row>
    <row r="31" spans="2:9" s="11" customFormat="1" x14ac:dyDescent="0.25">
      <c r="B31" s="52">
        <v>42000</v>
      </c>
      <c r="C31" s="69" t="s">
        <v>69</v>
      </c>
      <c r="D31" s="71">
        <v>16577810</v>
      </c>
      <c r="E31" s="71">
        <v>23370142</v>
      </c>
      <c r="F31" s="25">
        <v>25880174</v>
      </c>
      <c r="G31" s="25">
        <v>26647754</v>
      </c>
    </row>
    <row r="32" spans="2:9" s="11" customFormat="1" x14ac:dyDescent="0.25">
      <c r="B32" s="81">
        <v>50000</v>
      </c>
      <c r="C32" s="72" t="s">
        <v>85</v>
      </c>
      <c r="D32" s="77">
        <f>SUM(D33:D35)</f>
        <v>3745080</v>
      </c>
      <c r="E32" s="77">
        <f t="shared" ref="E32:G32" si="3">SUM(E33:E35)</f>
        <v>5518213</v>
      </c>
      <c r="F32" s="77">
        <f t="shared" si="3"/>
        <v>6194481</v>
      </c>
      <c r="G32" s="77">
        <f t="shared" si="3"/>
        <v>11623172</v>
      </c>
    </row>
    <row r="33" spans="2:7" s="11" customFormat="1" x14ac:dyDescent="0.25">
      <c r="B33" s="52">
        <v>51000</v>
      </c>
      <c r="C33" s="69" t="s">
        <v>87</v>
      </c>
      <c r="D33" s="71">
        <v>3273755</v>
      </c>
      <c r="E33" s="71">
        <v>4300663</v>
      </c>
      <c r="F33" s="25">
        <v>4830791</v>
      </c>
      <c r="G33" s="25">
        <v>10258147</v>
      </c>
    </row>
    <row r="34" spans="2:7" s="11" customFormat="1" x14ac:dyDescent="0.25">
      <c r="B34" s="52">
        <v>52000</v>
      </c>
      <c r="C34" s="69" t="s">
        <v>71</v>
      </c>
      <c r="D34" s="71">
        <v>423756</v>
      </c>
      <c r="E34" s="71">
        <v>376397</v>
      </c>
      <c r="F34" s="25">
        <v>335641</v>
      </c>
      <c r="G34" s="25">
        <v>309715</v>
      </c>
    </row>
    <row r="35" spans="2:7" s="12" customFormat="1" x14ac:dyDescent="0.25">
      <c r="B35" s="52">
        <v>53000</v>
      </c>
      <c r="C35" s="69" t="s">
        <v>54</v>
      </c>
      <c r="D35" s="71">
        <v>47569</v>
      </c>
      <c r="E35" s="71">
        <v>841153</v>
      </c>
      <c r="F35" s="25">
        <v>1028049</v>
      </c>
      <c r="G35" s="25">
        <v>1055310</v>
      </c>
    </row>
    <row r="36" spans="2:7" s="14" customFormat="1" x14ac:dyDescent="0.25">
      <c r="B36" s="40"/>
      <c r="C36" s="41" t="s">
        <v>38</v>
      </c>
      <c r="D36" s="75">
        <f>D37+D40</f>
        <v>27566473</v>
      </c>
      <c r="E36" s="75">
        <f>E37+E40</f>
        <v>20522277</v>
      </c>
      <c r="F36" s="75">
        <f>F37+F40</f>
        <v>26598960</v>
      </c>
      <c r="G36" s="75">
        <f>G37+G40</f>
        <v>46898885</v>
      </c>
    </row>
    <row r="37" spans="2:7" s="13" customFormat="1" x14ac:dyDescent="0.25">
      <c r="B37" s="81">
        <v>60000</v>
      </c>
      <c r="C37" s="74" t="s">
        <v>44</v>
      </c>
      <c r="D37" s="77">
        <f>SUM(D38:D39)</f>
        <v>13552801</v>
      </c>
      <c r="E37" s="77">
        <f>SUM(E38:E39)</f>
        <v>6054327</v>
      </c>
      <c r="F37" s="77">
        <f>SUM(F38:F39)</f>
        <v>14869867</v>
      </c>
      <c r="G37" s="77">
        <f>SUM(G38:G39)</f>
        <v>1954586</v>
      </c>
    </row>
    <row r="38" spans="2:7" s="12" customFormat="1" x14ac:dyDescent="0.25">
      <c r="B38" s="52">
        <v>61000</v>
      </c>
      <c r="C38" s="53" t="s">
        <v>45</v>
      </c>
      <c r="D38" s="71">
        <v>13532079</v>
      </c>
      <c r="E38" s="71">
        <v>6050188</v>
      </c>
      <c r="F38" s="25">
        <v>14869867</v>
      </c>
      <c r="G38" s="25">
        <v>1954586</v>
      </c>
    </row>
    <row r="39" spans="2:7" s="12" customFormat="1" x14ac:dyDescent="0.25">
      <c r="B39" s="52">
        <v>62000</v>
      </c>
      <c r="C39" s="67" t="s">
        <v>46</v>
      </c>
      <c r="D39" s="71">
        <v>20722</v>
      </c>
      <c r="E39" s="71">
        <v>4139</v>
      </c>
      <c r="F39" s="25">
        <v>0</v>
      </c>
      <c r="G39" s="25">
        <v>0</v>
      </c>
    </row>
    <row r="40" spans="2:7" s="12" customFormat="1" x14ac:dyDescent="0.25">
      <c r="B40" s="81">
        <v>70000</v>
      </c>
      <c r="C40" s="74" t="s">
        <v>39</v>
      </c>
      <c r="D40" s="77">
        <f>SUM(D41:D45)</f>
        <v>14013672</v>
      </c>
      <c r="E40" s="77">
        <f>SUM(E41:E45)</f>
        <v>14467950</v>
      </c>
      <c r="F40" s="77">
        <f>SUM(F41:F45)</f>
        <v>11729093</v>
      </c>
      <c r="G40" s="77">
        <f>SUM(G41:G45)</f>
        <v>44944299</v>
      </c>
    </row>
    <row r="41" spans="2:7" s="12" customFormat="1" x14ac:dyDescent="0.25">
      <c r="B41" s="52">
        <v>71000</v>
      </c>
      <c r="C41" s="53" t="s">
        <v>82</v>
      </c>
      <c r="D41" s="71">
        <v>0</v>
      </c>
      <c r="E41" s="71">
        <v>2000000</v>
      </c>
      <c r="F41" s="25">
        <v>3000000</v>
      </c>
      <c r="G41" s="25">
        <v>0</v>
      </c>
    </row>
    <row r="42" spans="2:7" s="12" customFormat="1" x14ac:dyDescent="0.25">
      <c r="B42" s="52">
        <v>72000</v>
      </c>
      <c r="C42" s="53" t="s">
        <v>83</v>
      </c>
      <c r="D42" s="71">
        <v>13623256</v>
      </c>
      <c r="E42" s="71">
        <v>11000000</v>
      </c>
      <c r="F42" s="25">
        <v>8000000</v>
      </c>
      <c r="G42" s="25">
        <v>44300000</v>
      </c>
    </row>
    <row r="43" spans="2:7" s="12" customFormat="1" x14ac:dyDescent="0.25">
      <c r="B43" s="52">
        <v>73000</v>
      </c>
      <c r="C43" s="53" t="s">
        <v>74</v>
      </c>
      <c r="D43" s="71">
        <v>390416</v>
      </c>
      <c r="E43" s="71">
        <v>760278</v>
      </c>
      <c r="F43" s="25">
        <v>22000</v>
      </c>
      <c r="G43" s="25">
        <v>1700</v>
      </c>
    </row>
    <row r="44" spans="2:7" s="12" customFormat="1" x14ac:dyDescent="0.25">
      <c r="B44" s="52">
        <v>74000</v>
      </c>
      <c r="C44" s="53" t="s">
        <v>46</v>
      </c>
      <c r="D44" s="71">
        <v>0</v>
      </c>
      <c r="E44" s="71">
        <v>539030</v>
      </c>
      <c r="F44" s="25">
        <v>632089</v>
      </c>
      <c r="G44" s="25">
        <v>577762</v>
      </c>
    </row>
    <row r="45" spans="2:7" s="12" customFormat="1" x14ac:dyDescent="0.25">
      <c r="B45" s="52">
        <v>75000</v>
      </c>
      <c r="C45" s="53" t="s">
        <v>84</v>
      </c>
      <c r="D45" s="71">
        <v>0</v>
      </c>
      <c r="E45" s="71">
        <v>168642</v>
      </c>
      <c r="F45" s="71">
        <v>75004</v>
      </c>
      <c r="G45" s="71">
        <v>64837</v>
      </c>
    </row>
    <row r="46" spans="2:7" s="14" customFormat="1" x14ac:dyDescent="0.25">
      <c r="B46" s="220" t="s">
        <v>47</v>
      </c>
      <c r="C46" s="220"/>
      <c r="D46" s="79">
        <f>D9+D36</f>
        <v>303602905</v>
      </c>
      <c r="E46" s="79">
        <f>E9+E36</f>
        <v>335783668</v>
      </c>
      <c r="F46" s="79">
        <f>F9+F36</f>
        <v>386866123</v>
      </c>
      <c r="G46" s="79">
        <f>G9+G36</f>
        <v>520540040</v>
      </c>
    </row>
    <row r="47" spans="2:7" ht="16.5" x14ac:dyDescent="0.3">
      <c r="B47" s="66"/>
      <c r="C47" s="15"/>
      <c r="D47" s="16"/>
      <c r="E47" s="8"/>
      <c r="F47" s="2"/>
    </row>
    <row r="48" spans="2:7" x14ac:dyDescent="0.25">
      <c r="B48" s="66"/>
      <c r="C48" s="15"/>
      <c r="D48" s="16"/>
      <c r="E48" s="16"/>
      <c r="F48" s="16"/>
      <c r="G48" s="16"/>
    </row>
    <row r="49" spans="2:7" ht="16.5" x14ac:dyDescent="0.3">
      <c r="B49" s="17"/>
      <c r="C49" s="18"/>
      <c r="D49" s="19"/>
      <c r="E49" s="19"/>
      <c r="F49" s="19"/>
      <c r="G49" s="19"/>
    </row>
    <row r="50" spans="2:7" ht="16.5" x14ac:dyDescent="0.3">
      <c r="B50" s="22"/>
      <c r="C50" s="23"/>
      <c r="D50" s="19"/>
      <c r="E50" s="19"/>
      <c r="F50" s="19"/>
      <c r="G50" s="19"/>
    </row>
    <row r="51" spans="2:7" ht="16.5" x14ac:dyDescent="0.3">
      <c r="B51" s="22"/>
      <c r="C51" s="23"/>
      <c r="D51" s="19"/>
      <c r="E51" s="19"/>
      <c r="F51" s="19"/>
      <c r="G51" s="19"/>
    </row>
    <row r="52" spans="2:7" ht="16.5" x14ac:dyDescent="0.3">
      <c r="B52" s="22"/>
      <c r="C52" s="23"/>
      <c r="D52" s="19"/>
      <c r="E52" s="21"/>
      <c r="F52" s="2"/>
    </row>
    <row r="53" spans="2:7" ht="16.5" x14ac:dyDescent="0.3">
      <c r="B53" s="22"/>
      <c r="C53" s="23"/>
      <c r="D53" s="19"/>
      <c r="E53" s="21"/>
      <c r="F53" s="2"/>
    </row>
    <row r="54" spans="2:7" ht="16.5" x14ac:dyDescent="0.3">
      <c r="B54" s="22"/>
      <c r="C54" s="23"/>
      <c r="D54" s="19"/>
      <c r="E54" s="21"/>
      <c r="F54" s="2"/>
    </row>
    <row r="55" spans="2:7" ht="16.5" x14ac:dyDescent="0.3">
      <c r="B55" s="22"/>
      <c r="C55" s="23"/>
      <c r="D55" s="19"/>
      <c r="E55" s="21"/>
      <c r="F55" s="2"/>
    </row>
    <row r="56" spans="2:7" ht="16.5" x14ac:dyDescent="0.3">
      <c r="B56" s="22"/>
      <c r="C56" s="23"/>
      <c r="D56" s="19"/>
      <c r="E56" s="21"/>
      <c r="F56" s="2"/>
    </row>
    <row r="57" spans="2:7" ht="16.5" x14ac:dyDescent="0.3">
      <c r="B57" s="22"/>
      <c r="C57" s="23"/>
      <c r="D57" s="19"/>
      <c r="E57" s="21"/>
      <c r="F57" s="2"/>
    </row>
    <row r="58" spans="2:7" ht="16.5" x14ac:dyDescent="0.3">
      <c r="B58" s="22"/>
      <c r="C58" s="23"/>
      <c r="D58" s="19"/>
      <c r="E58" s="21"/>
      <c r="F58" s="2"/>
    </row>
    <row r="59" spans="2:7" ht="16.5" x14ac:dyDescent="0.3">
      <c r="B59" s="22"/>
      <c r="C59" s="23"/>
      <c r="D59" s="19"/>
      <c r="E59" s="21"/>
      <c r="F59" s="2"/>
    </row>
    <row r="230" spans="2:7" s="29" customFormat="1" x14ac:dyDescent="0.25">
      <c r="B230" s="24"/>
      <c r="C230" s="12"/>
      <c r="D230" s="25"/>
      <c r="E230" s="3"/>
      <c r="F230" s="28"/>
      <c r="G230" s="3"/>
    </row>
  </sheetData>
  <mergeCells count="7">
    <mergeCell ref="B46:C46"/>
    <mergeCell ref="B1:G1"/>
    <mergeCell ref="B2:G2"/>
    <mergeCell ref="B3:G3"/>
    <mergeCell ref="B4:G4"/>
    <mergeCell ref="B5:G5"/>
    <mergeCell ref="B6:G6"/>
  </mergeCells>
  <printOptions horizontalCentered="1"/>
  <pageMargins left="0.31496062992125984" right="0.23622047244094491" top="0.19685039370078741" bottom="0.51181102362204722" header="0.19685039370078741" footer="0"/>
  <pageSetup paperSize="5"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P222"/>
  <sheetViews>
    <sheetView showGridLines="0" zoomScale="110" zoomScaleNormal="110" zoomScaleSheetLayoutView="75" workbookViewId="0">
      <selection activeCell="B6" sqref="B6:G6"/>
    </sheetView>
  </sheetViews>
  <sheetFormatPr baseColWidth="10" defaultColWidth="9.140625" defaultRowHeight="15" x14ac:dyDescent="0.25"/>
  <cols>
    <col min="1" max="1" width="5.85546875" style="3" customWidth="1"/>
    <col min="2" max="2" width="12.5703125" style="24" customWidth="1"/>
    <col min="3" max="3" width="49.42578125" style="12" customWidth="1"/>
    <col min="4" max="4" width="13.5703125" style="25" customWidth="1"/>
    <col min="5" max="5" width="13" style="3" customWidth="1"/>
    <col min="6" max="6" width="14.28515625" style="28" customWidth="1"/>
    <col min="7" max="7" width="14.140625" style="3" customWidth="1"/>
    <col min="8" max="8" width="9.140625" style="3"/>
    <col min="9" max="12" width="16" style="3" bestFit="1" customWidth="1"/>
    <col min="13" max="14" width="16.140625" style="3" bestFit="1" customWidth="1"/>
    <col min="15" max="16" width="16" style="3" bestFit="1" customWidth="1"/>
    <col min="17" max="16384" width="9.140625" style="3"/>
  </cols>
  <sheetData>
    <row r="1" spans="2:16" ht="30.75" customHeight="1" x14ac:dyDescent="0.4">
      <c r="B1" s="221" t="s">
        <v>0</v>
      </c>
      <c r="C1" s="221"/>
      <c r="D1" s="221"/>
      <c r="E1" s="221"/>
      <c r="F1" s="221"/>
      <c r="G1" s="221"/>
    </row>
    <row r="2" spans="2:16" ht="16.5" customHeight="1" x14ac:dyDescent="0.3">
      <c r="B2" s="222" t="s">
        <v>1</v>
      </c>
      <c r="C2" s="222"/>
      <c r="D2" s="222"/>
      <c r="E2" s="222"/>
      <c r="F2" s="222"/>
      <c r="G2" s="222"/>
    </row>
    <row r="3" spans="2:16" ht="16.5" customHeight="1" x14ac:dyDescent="0.25">
      <c r="B3" s="223" t="s">
        <v>2</v>
      </c>
      <c r="C3" s="223"/>
      <c r="D3" s="223"/>
      <c r="E3" s="223"/>
      <c r="F3" s="223"/>
      <c r="G3" s="223"/>
    </row>
    <row r="4" spans="2:16" ht="16.5" customHeight="1" x14ac:dyDescent="0.25">
      <c r="B4" s="224" t="s">
        <v>3</v>
      </c>
      <c r="C4" s="224"/>
      <c r="D4" s="224"/>
      <c r="E4" s="224"/>
      <c r="F4" s="224"/>
      <c r="G4" s="224"/>
    </row>
    <row r="5" spans="2:16" ht="16.5" customHeight="1" x14ac:dyDescent="0.25">
      <c r="B5" s="223" t="s">
        <v>88</v>
      </c>
      <c r="C5" s="223"/>
      <c r="D5" s="223"/>
      <c r="E5" s="223"/>
      <c r="F5" s="223"/>
      <c r="G5" s="223"/>
    </row>
    <row r="6" spans="2:16" ht="16.5" customHeight="1" x14ac:dyDescent="0.25">
      <c r="B6" s="223"/>
      <c r="C6" s="223"/>
      <c r="D6" s="223"/>
      <c r="E6" s="223"/>
      <c r="F6" s="223"/>
      <c r="G6" s="223"/>
    </row>
    <row r="7" spans="2:16" ht="16.5" x14ac:dyDescent="0.3">
      <c r="B7" s="4"/>
      <c r="C7" s="5"/>
      <c r="D7" s="6"/>
      <c r="E7" s="8"/>
      <c r="F7" s="2"/>
    </row>
    <row r="8" spans="2:16" x14ac:dyDescent="0.25">
      <c r="B8" s="38" t="s">
        <v>6</v>
      </c>
      <c r="C8" s="38" t="s">
        <v>7</v>
      </c>
      <c r="D8" s="39">
        <v>1975</v>
      </c>
      <c r="E8" s="39">
        <v>1976</v>
      </c>
      <c r="F8" s="39">
        <v>1977</v>
      </c>
      <c r="G8" s="39">
        <v>1978</v>
      </c>
    </row>
    <row r="9" spans="2:16" s="9" customFormat="1" x14ac:dyDescent="0.25">
      <c r="B9" s="40"/>
      <c r="C9" s="41" t="s">
        <v>9</v>
      </c>
      <c r="D9" s="75">
        <f>D10+D24</f>
        <v>636503032</v>
      </c>
      <c r="E9" s="75">
        <f>E10+E24</f>
        <v>564409697</v>
      </c>
      <c r="F9" s="75">
        <f>F10+F24</f>
        <v>619984615</v>
      </c>
      <c r="G9" s="75">
        <f>G10+G24</f>
        <v>578375149</v>
      </c>
    </row>
    <row r="10" spans="2:16" s="10" customFormat="1" x14ac:dyDescent="0.25">
      <c r="B10" s="44"/>
      <c r="C10" s="74" t="s">
        <v>11</v>
      </c>
      <c r="D10" s="76">
        <f>D11+D17</f>
        <v>591862914</v>
      </c>
      <c r="E10" s="76">
        <f>E11+E17</f>
        <v>538120532</v>
      </c>
      <c r="F10" s="76">
        <f>F11+F17</f>
        <v>589272099</v>
      </c>
      <c r="G10" s="76">
        <f>G11+G17</f>
        <v>552094325</v>
      </c>
      <c r="H10" s="76"/>
      <c r="J10" s="90"/>
      <c r="K10" s="90"/>
      <c r="L10" s="90"/>
      <c r="M10" s="90"/>
      <c r="N10" s="90"/>
    </row>
    <row r="11" spans="2:16" s="10" customFormat="1" x14ac:dyDescent="0.25">
      <c r="B11" s="80" t="s">
        <v>94</v>
      </c>
      <c r="C11" s="45" t="s">
        <v>92</v>
      </c>
      <c r="D11" s="76">
        <f>SUM(D12:D16)</f>
        <v>579171466</v>
      </c>
      <c r="E11" s="76">
        <f>SUM(E12:E16)</f>
        <v>523981081</v>
      </c>
      <c r="F11" s="76">
        <f>SUM(F12:F16)</f>
        <v>574892487</v>
      </c>
      <c r="G11" s="76">
        <f>SUM(G12:G16)</f>
        <v>536884040</v>
      </c>
      <c r="I11" s="83"/>
      <c r="J11" s="91"/>
      <c r="K11" s="91"/>
      <c r="L11" s="91"/>
      <c r="M11" s="91"/>
      <c r="N11" s="92"/>
      <c r="O11" s="83"/>
      <c r="P11" s="83"/>
    </row>
    <row r="12" spans="2:16" s="11" customFormat="1" x14ac:dyDescent="0.25">
      <c r="B12" s="89">
        <v>110000</v>
      </c>
      <c r="C12" s="68" t="s">
        <v>89</v>
      </c>
      <c r="D12" s="70">
        <v>126888080</v>
      </c>
      <c r="E12" s="71">
        <v>123855524</v>
      </c>
      <c r="F12" s="25">
        <v>108521211</v>
      </c>
      <c r="G12" s="25">
        <v>110995330</v>
      </c>
      <c r="I12" s="84"/>
      <c r="J12" s="93"/>
      <c r="K12" s="93"/>
      <c r="L12" s="93"/>
      <c r="M12" s="93"/>
      <c r="N12" s="93"/>
      <c r="O12" s="84"/>
      <c r="P12" s="84"/>
    </row>
    <row r="13" spans="2:16" s="12" customFormat="1" x14ac:dyDescent="0.25">
      <c r="B13" s="52">
        <v>120000</v>
      </c>
      <c r="C13" s="68" t="s">
        <v>90</v>
      </c>
      <c r="D13" s="71">
        <v>14742087</v>
      </c>
      <c r="E13" s="71">
        <v>16327144</v>
      </c>
      <c r="F13" s="25">
        <v>17587698</v>
      </c>
      <c r="G13" s="25">
        <v>18018041</v>
      </c>
      <c r="I13" s="86"/>
      <c r="J13" s="94"/>
      <c r="K13" s="94"/>
      <c r="L13" s="94"/>
      <c r="M13" s="94"/>
      <c r="N13" s="94"/>
    </row>
    <row r="14" spans="2:16" s="12" customFormat="1" x14ac:dyDescent="0.25">
      <c r="B14" s="52">
        <v>13000</v>
      </c>
      <c r="C14" s="68" t="s">
        <v>17</v>
      </c>
      <c r="D14" s="71">
        <v>94918937</v>
      </c>
      <c r="E14" s="71">
        <v>118450844</v>
      </c>
      <c r="F14" s="25">
        <v>140464584</v>
      </c>
      <c r="G14" s="25">
        <v>144151103</v>
      </c>
      <c r="J14" s="95"/>
      <c r="K14" s="94"/>
      <c r="L14" s="94"/>
      <c r="M14" s="94"/>
      <c r="N14" s="94"/>
    </row>
    <row r="15" spans="2:16" s="12" customFormat="1" x14ac:dyDescent="0.25">
      <c r="B15" s="52">
        <v>14000</v>
      </c>
      <c r="C15" s="69" t="s">
        <v>91</v>
      </c>
      <c r="D15" s="71">
        <v>332387290</v>
      </c>
      <c r="E15" s="71">
        <v>254711592</v>
      </c>
      <c r="F15" s="25">
        <v>296402820</v>
      </c>
      <c r="G15" s="25">
        <v>251412603</v>
      </c>
      <c r="J15" s="95"/>
      <c r="K15" s="95"/>
      <c r="L15" s="95"/>
      <c r="M15" s="95"/>
      <c r="N15" s="95"/>
    </row>
    <row r="16" spans="2:16" s="12" customFormat="1" x14ac:dyDescent="0.25">
      <c r="B16" s="52">
        <v>15000</v>
      </c>
      <c r="C16" s="69" t="s">
        <v>23</v>
      </c>
      <c r="D16" s="71">
        <v>10235072</v>
      </c>
      <c r="E16" s="71">
        <v>10635977</v>
      </c>
      <c r="F16" s="25">
        <v>11916174</v>
      </c>
      <c r="G16" s="25">
        <v>12306963</v>
      </c>
      <c r="J16" s="95"/>
      <c r="K16" s="95"/>
      <c r="L16" s="95"/>
      <c r="M16" s="95"/>
      <c r="N16" s="95"/>
    </row>
    <row r="17" spans="2:12" s="12" customFormat="1" x14ac:dyDescent="0.25">
      <c r="B17" s="81">
        <v>200000</v>
      </c>
      <c r="C17" s="45" t="s">
        <v>63</v>
      </c>
      <c r="D17" s="77">
        <f>SUM(D18:D23)</f>
        <v>12691448</v>
      </c>
      <c r="E17" s="77">
        <f>SUM(E18:E23)</f>
        <v>14139451</v>
      </c>
      <c r="F17" s="77">
        <f>SUM(F18:F23)</f>
        <v>14379612</v>
      </c>
      <c r="G17" s="77">
        <f>SUM(G18:G23)</f>
        <v>15210285</v>
      </c>
      <c r="I17" s="85"/>
      <c r="J17" s="85"/>
      <c r="K17" s="85"/>
      <c r="L17" s="85"/>
    </row>
    <row r="18" spans="2:12" s="12" customFormat="1" x14ac:dyDescent="0.25">
      <c r="B18" s="52">
        <v>210000</v>
      </c>
      <c r="C18" s="69" t="s">
        <v>93</v>
      </c>
      <c r="D18" s="71">
        <v>1567814</v>
      </c>
      <c r="E18" s="71">
        <v>1920562</v>
      </c>
      <c r="F18" s="25">
        <v>1793555</v>
      </c>
      <c r="G18" s="25">
        <v>1768582</v>
      </c>
      <c r="I18" s="86"/>
      <c r="J18" s="86"/>
      <c r="K18" s="86"/>
      <c r="L18" s="86"/>
    </row>
    <row r="19" spans="2:12" s="12" customFormat="1" x14ac:dyDescent="0.25">
      <c r="B19" s="52">
        <v>220000</v>
      </c>
      <c r="C19" s="69" t="s">
        <v>26</v>
      </c>
      <c r="D19" s="71">
        <v>3980430</v>
      </c>
      <c r="E19" s="71">
        <v>3945552</v>
      </c>
      <c r="F19" s="25">
        <v>3859651</v>
      </c>
      <c r="G19" s="25">
        <v>3466283</v>
      </c>
    </row>
    <row r="20" spans="2:12" s="12" customFormat="1" x14ac:dyDescent="0.25">
      <c r="B20" s="52">
        <v>230000</v>
      </c>
      <c r="C20" s="87" t="s">
        <v>27</v>
      </c>
      <c r="D20" s="71">
        <v>95557</v>
      </c>
      <c r="E20" s="71">
        <v>87504</v>
      </c>
      <c r="F20" s="25">
        <v>105349</v>
      </c>
      <c r="G20" s="25">
        <v>114337</v>
      </c>
    </row>
    <row r="21" spans="2:12" s="12" customFormat="1" x14ac:dyDescent="0.25">
      <c r="B21" s="52">
        <v>240000</v>
      </c>
      <c r="C21" s="67" t="s">
        <v>28</v>
      </c>
      <c r="D21" s="71">
        <v>220909</v>
      </c>
      <c r="E21" s="71">
        <v>236874</v>
      </c>
      <c r="F21" s="25">
        <v>237740</v>
      </c>
      <c r="G21" s="25">
        <v>250239</v>
      </c>
    </row>
    <row r="22" spans="2:12" s="11" customFormat="1" x14ac:dyDescent="0.25">
      <c r="B22" s="52">
        <v>250000</v>
      </c>
      <c r="C22" s="67" t="s">
        <v>29</v>
      </c>
      <c r="D22" s="71">
        <v>1610134</v>
      </c>
      <c r="E22" s="71">
        <v>1964218</v>
      </c>
      <c r="F22" s="25">
        <v>2077355</v>
      </c>
      <c r="G22" s="25">
        <v>2406782</v>
      </c>
    </row>
    <row r="23" spans="2:12" s="11" customFormat="1" x14ac:dyDescent="0.25">
      <c r="B23" s="52">
        <v>260000</v>
      </c>
      <c r="C23" s="67" t="s">
        <v>30</v>
      </c>
      <c r="D23" s="71">
        <v>5216604</v>
      </c>
      <c r="E23" s="71">
        <v>5984741</v>
      </c>
      <c r="F23" s="25">
        <v>6305962</v>
      </c>
      <c r="G23" s="25">
        <v>7204062</v>
      </c>
    </row>
    <row r="24" spans="2:12" s="13" customFormat="1" x14ac:dyDescent="0.25">
      <c r="C24" s="74" t="s">
        <v>31</v>
      </c>
      <c r="D24" s="77">
        <f>D25+D26+D27+D28</f>
        <v>44640118</v>
      </c>
      <c r="E24" s="77">
        <f t="shared" ref="E24:G24" si="0">E25+E26+E27+E28</f>
        <v>26289165</v>
      </c>
      <c r="F24" s="77">
        <f t="shared" si="0"/>
        <v>30712516</v>
      </c>
      <c r="G24" s="77">
        <f t="shared" si="0"/>
        <v>26280824</v>
      </c>
      <c r="H24" s="82"/>
      <c r="I24" s="82"/>
    </row>
    <row r="25" spans="2:12" s="13" customFormat="1" x14ac:dyDescent="0.25">
      <c r="B25" s="52">
        <v>300000</v>
      </c>
      <c r="C25" s="69" t="s">
        <v>97</v>
      </c>
      <c r="D25" s="71">
        <v>8940007</v>
      </c>
      <c r="E25" s="71">
        <v>948108</v>
      </c>
      <c r="F25" s="71">
        <v>5132520</v>
      </c>
      <c r="G25" s="71">
        <v>4758513</v>
      </c>
    </row>
    <row r="26" spans="2:12" s="11" customFormat="1" x14ac:dyDescent="0.25">
      <c r="B26" s="52">
        <v>400000</v>
      </c>
      <c r="C26" s="69" t="s">
        <v>33</v>
      </c>
      <c r="D26" s="71">
        <v>1812360</v>
      </c>
      <c r="E26" s="71">
        <v>1323201</v>
      </c>
      <c r="F26" s="25">
        <v>2106665</v>
      </c>
      <c r="G26" s="25">
        <v>435036</v>
      </c>
    </row>
    <row r="27" spans="2:12" s="11" customFormat="1" ht="14.25" customHeight="1" x14ac:dyDescent="0.25">
      <c r="B27" s="52">
        <v>500000</v>
      </c>
      <c r="C27" s="69" t="s">
        <v>98</v>
      </c>
      <c r="D27" s="71">
        <v>32562781</v>
      </c>
      <c r="E27" s="71">
        <v>22683704</v>
      </c>
      <c r="F27" s="25">
        <v>21619199</v>
      </c>
      <c r="G27" s="25">
        <v>18815460</v>
      </c>
    </row>
    <row r="28" spans="2:12" s="11" customFormat="1" x14ac:dyDescent="0.25">
      <c r="B28" s="81">
        <v>600000</v>
      </c>
      <c r="C28" s="72" t="s">
        <v>85</v>
      </c>
      <c r="D28" s="77">
        <f>SUM(D29:D30)</f>
        <v>1324970</v>
      </c>
      <c r="E28" s="77">
        <f t="shared" ref="E28:G28" si="1">SUM(E29:E30)</f>
        <v>1334152</v>
      </c>
      <c r="F28" s="77">
        <f t="shared" si="1"/>
        <v>1854132</v>
      </c>
      <c r="G28" s="77">
        <f t="shared" si="1"/>
        <v>2271815</v>
      </c>
    </row>
    <row r="29" spans="2:12" s="11" customFormat="1" x14ac:dyDescent="0.25">
      <c r="B29" s="52">
        <v>610000</v>
      </c>
      <c r="C29" s="69" t="s">
        <v>96</v>
      </c>
      <c r="D29" s="71">
        <v>872160</v>
      </c>
      <c r="E29" s="71">
        <v>750582</v>
      </c>
      <c r="F29" s="25">
        <v>963163</v>
      </c>
      <c r="G29" s="25">
        <v>1595815</v>
      </c>
    </row>
    <row r="30" spans="2:12" s="11" customFormat="1" x14ac:dyDescent="0.25">
      <c r="B30" s="52">
        <v>620000</v>
      </c>
      <c r="C30" s="69" t="s">
        <v>95</v>
      </c>
      <c r="D30" s="71">
        <v>452810</v>
      </c>
      <c r="E30" s="71">
        <v>583570</v>
      </c>
      <c r="F30" s="25">
        <v>890969</v>
      </c>
      <c r="G30" s="25">
        <v>676000</v>
      </c>
    </row>
    <row r="31" spans="2:12" s="14" customFormat="1" x14ac:dyDescent="0.25">
      <c r="B31" s="40"/>
      <c r="C31" s="41" t="s">
        <v>38</v>
      </c>
      <c r="D31" s="75">
        <f>D32</f>
        <v>15942874</v>
      </c>
      <c r="E31" s="75">
        <f t="shared" ref="E31:G31" si="2">E32</f>
        <v>19485729</v>
      </c>
      <c r="F31" s="75">
        <f t="shared" si="2"/>
        <v>9274051</v>
      </c>
      <c r="G31" s="75">
        <f t="shared" si="2"/>
        <v>49867943</v>
      </c>
    </row>
    <row r="32" spans="2:12" s="12" customFormat="1" x14ac:dyDescent="0.25">
      <c r="B32" s="81">
        <v>800000</v>
      </c>
      <c r="C32" s="74" t="s">
        <v>39</v>
      </c>
      <c r="D32" s="77">
        <f>SUM(D33:D37)</f>
        <v>15942874</v>
      </c>
      <c r="E32" s="77">
        <f>SUM(E33:E37)</f>
        <v>19485729</v>
      </c>
      <c r="F32" s="77">
        <f>SUM(F33:F37)</f>
        <v>9274051</v>
      </c>
      <c r="G32" s="77">
        <f>SUM(G33:G37)</f>
        <v>49867943</v>
      </c>
    </row>
    <row r="33" spans="2:7" s="12" customFormat="1" x14ac:dyDescent="0.25">
      <c r="B33" s="52">
        <v>820000</v>
      </c>
      <c r="C33" s="53" t="s">
        <v>83</v>
      </c>
      <c r="D33" s="71">
        <v>5000000</v>
      </c>
      <c r="E33" s="71">
        <v>0</v>
      </c>
      <c r="F33" s="25">
        <v>0</v>
      </c>
      <c r="G33" s="25">
        <v>0</v>
      </c>
    </row>
    <row r="34" spans="2:7" s="12" customFormat="1" x14ac:dyDescent="0.25">
      <c r="B34" s="52">
        <v>830000</v>
      </c>
      <c r="C34" s="53" t="s">
        <v>74</v>
      </c>
      <c r="D34" s="71">
        <v>6240759</v>
      </c>
      <c r="E34" s="71">
        <v>4570035</v>
      </c>
      <c r="F34" s="25">
        <v>3602179</v>
      </c>
      <c r="G34" s="25">
        <v>15515156</v>
      </c>
    </row>
    <row r="35" spans="2:7" s="12" customFormat="1" x14ac:dyDescent="0.25">
      <c r="B35" s="52">
        <v>840000</v>
      </c>
      <c r="C35" s="53" t="s">
        <v>46</v>
      </c>
      <c r="D35" s="71">
        <v>10935</v>
      </c>
      <c r="E35" s="71">
        <v>0</v>
      </c>
      <c r="F35" s="25">
        <v>0</v>
      </c>
      <c r="G35" s="25">
        <v>2000</v>
      </c>
    </row>
    <row r="36" spans="2:7" s="12" customFormat="1" x14ac:dyDescent="0.25">
      <c r="B36" s="52">
        <v>850000</v>
      </c>
      <c r="C36" s="67" t="s">
        <v>99</v>
      </c>
      <c r="D36" s="71">
        <v>2500709</v>
      </c>
      <c r="E36" s="71">
        <v>14132228</v>
      </c>
      <c r="F36" s="25">
        <v>4079049</v>
      </c>
      <c r="G36" s="25">
        <v>32272289</v>
      </c>
    </row>
    <row r="37" spans="2:7" s="12" customFormat="1" x14ac:dyDescent="0.25">
      <c r="B37" s="52">
        <v>860000</v>
      </c>
      <c r="C37" s="67" t="s">
        <v>42</v>
      </c>
      <c r="D37" s="71">
        <v>2190471</v>
      </c>
      <c r="E37" s="71">
        <v>783466</v>
      </c>
      <c r="F37" s="71">
        <v>1592823</v>
      </c>
      <c r="G37" s="71">
        <v>2078498</v>
      </c>
    </row>
    <row r="38" spans="2:7" s="14" customFormat="1" x14ac:dyDescent="0.25">
      <c r="B38" s="220" t="s">
        <v>47</v>
      </c>
      <c r="C38" s="220"/>
      <c r="D38" s="79">
        <f>D9+D31</f>
        <v>652445906</v>
      </c>
      <c r="E38" s="79">
        <f>E9+E31</f>
        <v>583895426</v>
      </c>
      <c r="F38" s="79">
        <f>F9+F31</f>
        <v>629258666</v>
      </c>
      <c r="G38" s="79">
        <f>G9+G31</f>
        <v>628243092</v>
      </c>
    </row>
    <row r="39" spans="2:7" ht="16.5" x14ac:dyDescent="0.3">
      <c r="B39" s="66"/>
      <c r="C39" s="15"/>
      <c r="D39" s="16"/>
      <c r="E39" s="8"/>
      <c r="F39" s="2"/>
    </row>
    <row r="40" spans="2:7" ht="16.5" x14ac:dyDescent="0.3">
      <c r="B40" s="66"/>
      <c r="C40" s="15"/>
      <c r="D40" s="16"/>
      <c r="E40" s="7"/>
      <c r="F40" s="20"/>
      <c r="G40" s="27"/>
    </row>
    <row r="41" spans="2:7" ht="16.5" x14ac:dyDescent="0.3">
      <c r="B41" s="17"/>
      <c r="C41" s="18"/>
      <c r="D41" s="19"/>
      <c r="E41" s="19"/>
      <c r="F41" s="19"/>
      <c r="G41" s="19"/>
    </row>
    <row r="42" spans="2:7" ht="16.5" x14ac:dyDescent="0.3">
      <c r="B42" s="22"/>
      <c r="C42" s="23"/>
      <c r="D42" s="19"/>
      <c r="E42" s="19"/>
      <c r="F42" s="19"/>
      <c r="G42" s="19"/>
    </row>
    <row r="43" spans="2:7" ht="16.5" x14ac:dyDescent="0.3">
      <c r="B43" s="22"/>
      <c r="C43" s="23"/>
      <c r="D43" s="19"/>
      <c r="E43" s="19"/>
      <c r="F43" s="19"/>
      <c r="G43" s="19"/>
    </row>
    <row r="44" spans="2:7" ht="16.5" x14ac:dyDescent="0.3">
      <c r="B44" s="22"/>
      <c r="C44" s="23"/>
      <c r="D44" s="19"/>
      <c r="E44" s="21"/>
      <c r="F44" s="2"/>
    </row>
    <row r="45" spans="2:7" ht="16.5" x14ac:dyDescent="0.3">
      <c r="B45" s="22"/>
      <c r="C45" s="23"/>
      <c r="D45" s="19"/>
      <c r="E45" s="21"/>
      <c r="F45" s="2"/>
    </row>
    <row r="46" spans="2:7" ht="16.5" x14ac:dyDescent="0.3">
      <c r="B46" s="22"/>
      <c r="C46" s="23"/>
      <c r="D46" s="19"/>
      <c r="E46" s="21"/>
      <c r="F46" s="2"/>
    </row>
    <row r="47" spans="2:7" ht="16.5" x14ac:dyDescent="0.3">
      <c r="B47" s="22"/>
      <c r="C47" s="23"/>
      <c r="D47" s="19"/>
      <c r="E47" s="21"/>
      <c r="F47" s="2"/>
    </row>
    <row r="48" spans="2:7" ht="16.5" x14ac:dyDescent="0.3">
      <c r="B48" s="22"/>
      <c r="C48" s="23"/>
      <c r="D48" s="19"/>
      <c r="E48" s="21"/>
      <c r="F48" s="2"/>
    </row>
    <row r="49" spans="2:6" ht="16.5" x14ac:dyDescent="0.3">
      <c r="B49" s="22"/>
      <c r="C49" s="23"/>
      <c r="D49" s="19"/>
      <c r="E49" s="21"/>
      <c r="F49" s="2"/>
    </row>
    <row r="50" spans="2:6" ht="16.5" x14ac:dyDescent="0.3">
      <c r="B50" s="22"/>
      <c r="C50" s="23"/>
      <c r="D50" s="19"/>
      <c r="E50" s="21"/>
      <c r="F50" s="2"/>
    </row>
    <row r="51" spans="2:6" ht="16.5" x14ac:dyDescent="0.3">
      <c r="B51" s="22"/>
      <c r="C51" s="23"/>
      <c r="D51" s="19"/>
      <c r="E51" s="21"/>
      <c r="F51" s="2"/>
    </row>
    <row r="222" spans="2:7" s="29" customFormat="1" x14ac:dyDescent="0.25">
      <c r="B222" s="24"/>
      <c r="C222" s="12"/>
      <c r="D222" s="25"/>
      <c r="E222" s="3"/>
      <c r="F222" s="28"/>
      <c r="G222" s="3"/>
    </row>
  </sheetData>
  <mergeCells count="7">
    <mergeCell ref="B38:C38"/>
    <mergeCell ref="B1:G1"/>
    <mergeCell ref="B2:G2"/>
    <mergeCell ref="B3:G3"/>
    <mergeCell ref="B4:G4"/>
    <mergeCell ref="B5:G5"/>
    <mergeCell ref="B6:G6"/>
  </mergeCells>
  <printOptions horizontalCentered="1"/>
  <pageMargins left="0.31496062992125984" right="0.23622047244094491" top="0.19685039370078741" bottom="0.51181102362204722" header="0.19685039370078741" footer="0"/>
  <pageSetup paperSize="5"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P228"/>
  <sheetViews>
    <sheetView showGridLines="0" zoomScale="110" zoomScaleNormal="110" zoomScaleSheetLayoutView="75" workbookViewId="0">
      <selection activeCell="D22" sqref="D22"/>
    </sheetView>
  </sheetViews>
  <sheetFormatPr baseColWidth="10" defaultColWidth="9.140625" defaultRowHeight="15" x14ac:dyDescent="0.25"/>
  <cols>
    <col min="1" max="1" width="7.85546875" style="3" customWidth="1"/>
    <col min="2" max="2" width="11.140625" style="24" customWidth="1"/>
    <col min="3" max="3" width="49.28515625" style="12" customWidth="1"/>
    <col min="4" max="4" width="14.140625" style="25" bestFit="1" customWidth="1"/>
    <col min="5" max="5" width="14.140625" style="3" bestFit="1" customWidth="1"/>
    <col min="6" max="6" width="14.42578125" style="28" customWidth="1"/>
    <col min="7" max="7" width="14.140625" style="3" bestFit="1" customWidth="1"/>
    <col min="8" max="8" width="9.140625" style="3"/>
    <col min="9" max="12" width="16" style="3" bestFit="1" customWidth="1"/>
    <col min="13" max="14" width="16.140625" style="3" bestFit="1" customWidth="1"/>
    <col min="15" max="16" width="16" style="3" bestFit="1" customWidth="1"/>
    <col min="17" max="16384" width="9.140625" style="3"/>
  </cols>
  <sheetData>
    <row r="1" spans="2:16" ht="30.75" customHeight="1" x14ac:dyDescent="0.4">
      <c r="B1" s="221" t="s">
        <v>0</v>
      </c>
      <c r="C1" s="221"/>
      <c r="D1" s="221"/>
      <c r="E1" s="221"/>
      <c r="F1" s="221"/>
      <c r="G1" s="221"/>
    </row>
    <row r="2" spans="2:16" ht="16.5" customHeight="1" x14ac:dyDescent="0.3">
      <c r="B2" s="222" t="s">
        <v>1</v>
      </c>
      <c r="C2" s="222"/>
      <c r="D2" s="222"/>
      <c r="E2" s="222"/>
      <c r="F2" s="222"/>
      <c r="G2" s="222"/>
    </row>
    <row r="3" spans="2:16" ht="16.5" customHeight="1" x14ac:dyDescent="0.25">
      <c r="B3" s="223" t="s">
        <v>2</v>
      </c>
      <c r="C3" s="223"/>
      <c r="D3" s="223"/>
      <c r="E3" s="223"/>
      <c r="F3" s="223"/>
      <c r="G3" s="223"/>
    </row>
    <row r="4" spans="2:16" ht="16.5" customHeight="1" x14ac:dyDescent="0.25">
      <c r="B4" s="224" t="s">
        <v>3</v>
      </c>
      <c r="C4" s="224"/>
      <c r="D4" s="224"/>
      <c r="E4" s="224"/>
      <c r="F4" s="224"/>
      <c r="G4" s="224"/>
    </row>
    <row r="5" spans="2:16" ht="16.5" customHeight="1" x14ac:dyDescent="0.25">
      <c r="B5" s="223" t="s">
        <v>100</v>
      </c>
      <c r="C5" s="223"/>
      <c r="D5" s="223"/>
      <c r="E5" s="223"/>
      <c r="F5" s="223"/>
      <c r="G5" s="223"/>
    </row>
    <row r="6" spans="2:16" ht="16.5" customHeight="1" x14ac:dyDescent="0.25">
      <c r="B6" s="223"/>
      <c r="C6" s="223"/>
      <c r="D6" s="223"/>
      <c r="E6" s="223"/>
      <c r="F6" s="223"/>
      <c r="G6" s="223"/>
    </row>
    <row r="7" spans="2:16" ht="16.5" x14ac:dyDescent="0.3">
      <c r="B7" s="4"/>
      <c r="C7" s="5"/>
      <c r="D7" s="6"/>
      <c r="E7" s="8"/>
      <c r="F7" s="2"/>
    </row>
    <row r="8" spans="2:16" x14ac:dyDescent="0.25">
      <c r="B8" s="38" t="s">
        <v>6</v>
      </c>
      <c r="C8" s="38" t="s">
        <v>7</v>
      </c>
      <c r="D8" s="39">
        <v>1979</v>
      </c>
      <c r="E8" s="39">
        <v>1980</v>
      </c>
      <c r="F8" s="39">
        <v>1981</v>
      </c>
      <c r="G8" s="39">
        <v>1982</v>
      </c>
    </row>
    <row r="9" spans="2:16" s="9" customFormat="1" x14ac:dyDescent="0.25">
      <c r="B9" s="40"/>
      <c r="C9" s="41" t="s">
        <v>9</v>
      </c>
      <c r="D9" s="75">
        <f>D10+D24</f>
        <v>673622825</v>
      </c>
      <c r="E9" s="75">
        <f>E10+E24</f>
        <v>868892720</v>
      </c>
      <c r="F9" s="75">
        <f>F10+F24</f>
        <v>908265515</v>
      </c>
      <c r="G9" s="75">
        <f>G10+G24</f>
        <v>745075632</v>
      </c>
    </row>
    <row r="10" spans="2:16" s="10" customFormat="1" x14ac:dyDescent="0.25">
      <c r="B10" s="44"/>
      <c r="C10" s="74" t="s">
        <v>11</v>
      </c>
      <c r="D10" s="76">
        <f>D11+D17</f>
        <v>622738585</v>
      </c>
      <c r="E10" s="76">
        <f>E11+E17</f>
        <v>713668648</v>
      </c>
      <c r="F10" s="76">
        <f>F11+F17</f>
        <v>749179900</v>
      </c>
      <c r="G10" s="76">
        <f>G11+G17</f>
        <v>676279868</v>
      </c>
      <c r="H10" s="76"/>
      <c r="I10" s="83"/>
      <c r="J10" s="92"/>
      <c r="K10" s="92"/>
      <c r="L10" s="92"/>
      <c r="M10" s="90"/>
      <c r="N10" s="90"/>
    </row>
    <row r="11" spans="2:16" s="10" customFormat="1" x14ac:dyDescent="0.25">
      <c r="B11" s="80" t="s">
        <v>94</v>
      </c>
      <c r="C11" s="45" t="s">
        <v>92</v>
      </c>
      <c r="D11" s="76">
        <f>SUM(D12:D16)</f>
        <v>606390272</v>
      </c>
      <c r="E11" s="76">
        <f>SUM(E12:E16)</f>
        <v>696181310</v>
      </c>
      <c r="F11" s="76">
        <f>SUM(F12:F16)</f>
        <v>734826283</v>
      </c>
      <c r="G11" s="76">
        <f>SUM(G12:G16)</f>
        <v>661335151</v>
      </c>
      <c r="I11" s="83"/>
      <c r="J11" s="83"/>
      <c r="K11" s="83"/>
      <c r="L11" s="83"/>
      <c r="M11" s="91"/>
      <c r="N11" s="92"/>
      <c r="O11" s="83"/>
      <c r="P11" s="83"/>
    </row>
    <row r="12" spans="2:16" s="11" customFormat="1" x14ac:dyDescent="0.25">
      <c r="B12" s="89">
        <v>110000</v>
      </c>
      <c r="C12" s="68" t="s">
        <v>89</v>
      </c>
      <c r="D12" s="70">
        <v>132205044</v>
      </c>
      <c r="E12" s="71">
        <v>183205346</v>
      </c>
      <c r="F12" s="25">
        <v>188009471</v>
      </c>
      <c r="G12" s="25">
        <v>181349374</v>
      </c>
      <c r="I12" s="84"/>
      <c r="J12" s="93"/>
      <c r="K12" s="93"/>
      <c r="L12" s="93"/>
      <c r="M12" s="93"/>
      <c r="N12" s="93"/>
      <c r="O12" s="84"/>
      <c r="P12" s="84"/>
    </row>
    <row r="13" spans="2:16" s="12" customFormat="1" x14ac:dyDescent="0.25">
      <c r="B13" s="52">
        <v>120000</v>
      </c>
      <c r="C13" s="68" t="s">
        <v>90</v>
      </c>
      <c r="D13" s="71">
        <v>18435803</v>
      </c>
      <c r="E13" s="71">
        <v>21013670</v>
      </c>
      <c r="F13" s="25">
        <v>21778808</v>
      </c>
      <c r="G13" s="25">
        <v>24047937</v>
      </c>
      <c r="I13" s="86"/>
      <c r="J13" s="94"/>
      <c r="K13" s="94"/>
      <c r="L13" s="94"/>
      <c r="M13" s="94"/>
      <c r="N13" s="94"/>
    </row>
    <row r="14" spans="2:16" s="12" customFormat="1" x14ac:dyDescent="0.25">
      <c r="B14" s="52">
        <v>13000</v>
      </c>
      <c r="C14" s="68" t="s">
        <v>17</v>
      </c>
      <c r="D14" s="71">
        <v>166224906</v>
      </c>
      <c r="E14" s="71">
        <v>189347897</v>
      </c>
      <c r="F14" s="25">
        <v>237630903</v>
      </c>
      <c r="G14" s="25">
        <v>253326647</v>
      </c>
      <c r="J14" s="95"/>
      <c r="K14" s="94"/>
      <c r="L14" s="94"/>
      <c r="M14" s="94"/>
      <c r="N14" s="94"/>
    </row>
    <row r="15" spans="2:16" s="12" customFormat="1" x14ac:dyDescent="0.25">
      <c r="B15" s="52">
        <v>14000</v>
      </c>
      <c r="C15" s="69" t="s">
        <v>91</v>
      </c>
      <c r="D15" s="71">
        <v>275759370</v>
      </c>
      <c r="E15" s="71">
        <v>287063786</v>
      </c>
      <c r="F15" s="25">
        <v>271743133</v>
      </c>
      <c r="G15" s="25">
        <v>185216953</v>
      </c>
      <c r="J15" s="95"/>
      <c r="K15" s="95"/>
      <c r="L15" s="95"/>
      <c r="M15" s="95"/>
      <c r="N15" s="95"/>
    </row>
    <row r="16" spans="2:16" s="12" customFormat="1" x14ac:dyDescent="0.25">
      <c r="B16" s="52">
        <v>15000</v>
      </c>
      <c r="C16" s="69" t="s">
        <v>23</v>
      </c>
      <c r="D16" s="71">
        <v>13765149</v>
      </c>
      <c r="E16" s="71">
        <v>15550611</v>
      </c>
      <c r="F16" s="25">
        <v>15663968</v>
      </c>
      <c r="G16" s="25">
        <v>17394240</v>
      </c>
      <c r="J16" s="95"/>
      <c r="K16" s="95"/>
      <c r="L16" s="95"/>
      <c r="M16" s="95"/>
      <c r="N16" s="95"/>
    </row>
    <row r="17" spans="2:12" s="12" customFormat="1" x14ac:dyDescent="0.25">
      <c r="B17" s="81">
        <v>200000</v>
      </c>
      <c r="C17" s="45" t="s">
        <v>63</v>
      </c>
      <c r="D17" s="77">
        <f>SUM(D18:D23)</f>
        <v>16348313</v>
      </c>
      <c r="E17" s="77">
        <f>SUM(E18:E23)</f>
        <v>17487338</v>
      </c>
      <c r="F17" s="77">
        <f>SUM(F18:F23)</f>
        <v>14353617</v>
      </c>
      <c r="G17" s="77">
        <f>SUM(G18:G23)</f>
        <v>14944717</v>
      </c>
      <c r="I17" s="85"/>
      <c r="J17" s="85"/>
      <c r="K17" s="85"/>
      <c r="L17" s="85"/>
    </row>
    <row r="18" spans="2:12" s="12" customFormat="1" x14ac:dyDescent="0.25">
      <c r="B18" s="52">
        <v>210000</v>
      </c>
      <c r="C18" s="69" t="s">
        <v>93</v>
      </c>
      <c r="D18" s="71">
        <v>2148600</v>
      </c>
      <c r="E18" s="71">
        <v>1929641</v>
      </c>
      <c r="F18" s="25">
        <v>1929612</v>
      </c>
      <c r="G18" s="25">
        <v>1948994</v>
      </c>
      <c r="I18" s="86"/>
      <c r="J18" s="86"/>
      <c r="K18" s="86"/>
      <c r="L18" s="86"/>
    </row>
    <row r="19" spans="2:12" s="12" customFormat="1" x14ac:dyDescent="0.25">
      <c r="B19" s="52">
        <v>220000</v>
      </c>
      <c r="C19" s="69" t="s">
        <v>26</v>
      </c>
      <c r="D19" s="71">
        <v>3144007</v>
      </c>
      <c r="E19" s="71">
        <v>2895875</v>
      </c>
      <c r="F19" s="25">
        <v>811413</v>
      </c>
      <c r="G19" s="25">
        <v>489965</v>
      </c>
    </row>
    <row r="20" spans="2:12" s="12" customFormat="1" x14ac:dyDescent="0.25">
      <c r="B20" s="52">
        <v>230000</v>
      </c>
      <c r="C20" s="87" t="s">
        <v>27</v>
      </c>
      <c r="D20" s="71">
        <v>118069</v>
      </c>
      <c r="E20" s="71">
        <v>147392</v>
      </c>
      <c r="F20" s="25">
        <v>105554</v>
      </c>
      <c r="G20" s="25">
        <v>103442</v>
      </c>
    </row>
    <row r="21" spans="2:12" s="12" customFormat="1" x14ac:dyDescent="0.25">
      <c r="B21" s="52">
        <v>240000</v>
      </c>
      <c r="C21" s="67" t="s">
        <v>28</v>
      </c>
      <c r="D21" s="71">
        <v>256244</v>
      </c>
      <c r="E21" s="71">
        <v>291517</v>
      </c>
      <c r="F21" s="25">
        <v>287326</v>
      </c>
      <c r="G21" s="25">
        <v>315137</v>
      </c>
    </row>
    <row r="22" spans="2:12" s="11" customFormat="1" x14ac:dyDescent="0.25">
      <c r="B22" s="52">
        <v>250000</v>
      </c>
      <c r="C22" s="67" t="s">
        <v>29</v>
      </c>
      <c r="D22" s="71">
        <v>2552655</v>
      </c>
      <c r="E22" s="71">
        <v>3044072</v>
      </c>
      <c r="F22" s="25">
        <v>2467492</v>
      </c>
      <c r="G22" s="25">
        <v>2512720</v>
      </c>
    </row>
    <row r="23" spans="2:12" s="11" customFormat="1" x14ac:dyDescent="0.25">
      <c r="B23" s="52">
        <v>260000</v>
      </c>
      <c r="C23" s="67" t="s">
        <v>30</v>
      </c>
      <c r="D23" s="71">
        <v>8128738</v>
      </c>
      <c r="E23" s="71">
        <v>9178841</v>
      </c>
      <c r="F23" s="25">
        <v>8752220</v>
      </c>
      <c r="G23" s="25">
        <v>9574459</v>
      </c>
    </row>
    <row r="24" spans="2:12" s="13" customFormat="1" x14ac:dyDescent="0.25">
      <c r="C24" s="74" t="s">
        <v>31</v>
      </c>
      <c r="D24" s="77">
        <f>D25+D26+D27+D28</f>
        <v>50884240</v>
      </c>
      <c r="E24" s="77">
        <f t="shared" ref="E24:G24" si="0">E25+E26+E27+E28</f>
        <v>155224072</v>
      </c>
      <c r="F24" s="77">
        <f t="shared" si="0"/>
        <v>159085615</v>
      </c>
      <c r="G24" s="77">
        <f t="shared" si="0"/>
        <v>68795764</v>
      </c>
      <c r="H24" s="82"/>
      <c r="I24" s="82"/>
    </row>
    <row r="25" spans="2:12" s="13" customFormat="1" x14ac:dyDescent="0.25">
      <c r="B25" s="52">
        <v>300000</v>
      </c>
      <c r="C25" s="69" t="s">
        <v>97</v>
      </c>
      <c r="D25" s="71">
        <v>5917259</v>
      </c>
      <c r="E25" s="71">
        <v>9298500</v>
      </c>
      <c r="F25" s="71">
        <v>10751102</v>
      </c>
      <c r="G25" s="71">
        <v>12495376</v>
      </c>
    </row>
    <row r="26" spans="2:12" s="11" customFormat="1" x14ac:dyDescent="0.25">
      <c r="B26" s="52">
        <v>400000</v>
      </c>
      <c r="C26" s="69" t="s">
        <v>33</v>
      </c>
      <c r="D26" s="71">
        <v>1403452</v>
      </c>
      <c r="E26" s="71">
        <v>385575</v>
      </c>
      <c r="F26" s="25">
        <v>82597</v>
      </c>
      <c r="G26" s="25">
        <v>234449</v>
      </c>
    </row>
    <row r="27" spans="2:12" s="11" customFormat="1" ht="14.25" customHeight="1" x14ac:dyDescent="0.25">
      <c r="B27" s="52">
        <v>500000</v>
      </c>
      <c r="C27" s="69" t="s">
        <v>34</v>
      </c>
      <c r="D27" s="71">
        <v>41278954</v>
      </c>
      <c r="E27" s="71">
        <v>143188961</v>
      </c>
      <c r="F27" s="25">
        <v>146062270</v>
      </c>
      <c r="G27" s="25">
        <v>52880949</v>
      </c>
    </row>
    <row r="28" spans="2:12" s="11" customFormat="1" x14ac:dyDescent="0.25">
      <c r="B28" s="81">
        <v>600000</v>
      </c>
      <c r="C28" s="72" t="s">
        <v>85</v>
      </c>
      <c r="D28" s="77">
        <f>SUM(D29:D30)</f>
        <v>2284575</v>
      </c>
      <c r="E28" s="77">
        <f t="shared" ref="E28:G28" si="1">SUM(E29:E30)</f>
        <v>2351036</v>
      </c>
      <c r="F28" s="77">
        <f t="shared" si="1"/>
        <v>2189646</v>
      </c>
      <c r="G28" s="77">
        <f t="shared" si="1"/>
        <v>3184990</v>
      </c>
    </row>
    <row r="29" spans="2:12" s="11" customFormat="1" x14ac:dyDescent="0.25">
      <c r="B29" s="52">
        <v>610000</v>
      </c>
      <c r="C29" s="69" t="s">
        <v>96</v>
      </c>
      <c r="D29" s="71">
        <v>1490088</v>
      </c>
      <c r="E29" s="71">
        <v>1438998</v>
      </c>
      <c r="F29" s="25">
        <v>1393619</v>
      </c>
      <c r="G29" s="25">
        <v>2388666</v>
      </c>
    </row>
    <row r="30" spans="2:12" s="11" customFormat="1" x14ac:dyDescent="0.25">
      <c r="B30" s="52">
        <v>620000</v>
      </c>
      <c r="C30" s="69" t="s">
        <v>95</v>
      </c>
      <c r="D30" s="71">
        <v>794487</v>
      </c>
      <c r="E30" s="71">
        <v>912038</v>
      </c>
      <c r="F30" s="25">
        <v>796027</v>
      </c>
      <c r="G30" s="25">
        <v>796324</v>
      </c>
    </row>
    <row r="31" spans="2:12" s="14" customFormat="1" x14ac:dyDescent="0.25">
      <c r="B31" s="40"/>
      <c r="C31" s="41" t="s">
        <v>38</v>
      </c>
      <c r="D31" s="75">
        <f>D40+D32</f>
        <v>331791425</v>
      </c>
      <c r="E31" s="75">
        <f>E40+E32</f>
        <v>194900528</v>
      </c>
      <c r="F31" s="75">
        <f>F40+F32</f>
        <v>179148127</v>
      </c>
      <c r="G31" s="75">
        <f>G40+G32</f>
        <v>279308003</v>
      </c>
      <c r="I31" s="91"/>
      <c r="J31" s="91"/>
      <c r="K31" s="91"/>
      <c r="L31" s="91"/>
    </row>
    <row r="32" spans="2:12" s="14" customFormat="1" x14ac:dyDescent="0.25">
      <c r="B32" s="81">
        <v>700000</v>
      </c>
      <c r="C32" s="74" t="s">
        <v>39</v>
      </c>
      <c r="D32" s="77">
        <f>SUM(D33:D39)</f>
        <v>104513190</v>
      </c>
      <c r="E32" s="77">
        <f t="shared" ref="E32:G32" si="2">SUM(E33:E39)</f>
        <v>90509561</v>
      </c>
      <c r="F32" s="77">
        <f t="shared" si="2"/>
        <v>96776542</v>
      </c>
      <c r="G32" s="77">
        <f t="shared" si="2"/>
        <v>185327357</v>
      </c>
      <c r="I32" s="96"/>
      <c r="J32" s="96"/>
      <c r="K32" s="96"/>
      <c r="L32" s="96"/>
    </row>
    <row r="33" spans="2:12" s="14" customFormat="1" x14ac:dyDescent="0.25">
      <c r="B33" s="52">
        <v>710000</v>
      </c>
      <c r="C33" s="53" t="s">
        <v>74</v>
      </c>
      <c r="D33" s="71">
        <v>8633498</v>
      </c>
      <c r="E33" s="71">
        <v>9619169</v>
      </c>
      <c r="F33" s="71">
        <v>10208132</v>
      </c>
      <c r="G33" s="71">
        <v>7262316</v>
      </c>
      <c r="I33" s="97"/>
      <c r="J33" s="97"/>
      <c r="K33" s="97"/>
      <c r="L33" s="97"/>
    </row>
    <row r="34" spans="2:12" s="14" customFormat="1" x14ac:dyDescent="0.25">
      <c r="B34" s="52">
        <v>720000</v>
      </c>
      <c r="C34" s="53" t="s">
        <v>82</v>
      </c>
      <c r="D34" s="71">
        <v>50000000</v>
      </c>
      <c r="E34" s="71">
        <v>50000000</v>
      </c>
      <c r="F34" s="71">
        <v>0</v>
      </c>
      <c r="G34" s="71">
        <v>1741650</v>
      </c>
      <c r="I34" s="97"/>
      <c r="J34" s="97"/>
      <c r="K34" s="97"/>
      <c r="L34" s="97"/>
    </row>
    <row r="35" spans="2:12" s="14" customFormat="1" x14ac:dyDescent="0.25">
      <c r="B35" s="52">
        <v>740000</v>
      </c>
      <c r="C35" s="53" t="s">
        <v>102</v>
      </c>
      <c r="D35" s="71">
        <v>28000000</v>
      </c>
      <c r="E35" s="71">
        <v>0</v>
      </c>
      <c r="F35" s="71">
        <v>85000000</v>
      </c>
      <c r="G35" s="71">
        <v>172977740</v>
      </c>
      <c r="I35" s="97"/>
      <c r="J35" s="97"/>
      <c r="K35" s="97"/>
      <c r="L35" s="97"/>
    </row>
    <row r="36" spans="2:12" s="14" customFormat="1" x14ac:dyDescent="0.25">
      <c r="B36" s="52">
        <v>750000</v>
      </c>
      <c r="C36" s="53" t="s">
        <v>46</v>
      </c>
      <c r="D36" s="71">
        <v>2540415</v>
      </c>
      <c r="E36" s="71">
        <v>151225</v>
      </c>
      <c r="F36" s="71">
        <v>0</v>
      </c>
      <c r="G36" s="71">
        <v>40000</v>
      </c>
      <c r="I36" s="97"/>
      <c r="J36" s="97"/>
      <c r="K36" s="97"/>
      <c r="L36" s="97"/>
    </row>
    <row r="37" spans="2:12" s="14" customFormat="1" x14ac:dyDescent="0.25">
      <c r="B37" s="52">
        <v>760000</v>
      </c>
      <c r="C37" s="67" t="s">
        <v>41</v>
      </c>
      <c r="D37" s="71">
        <v>0</v>
      </c>
      <c r="E37" s="71">
        <v>1160634</v>
      </c>
      <c r="F37" s="25">
        <v>0</v>
      </c>
      <c r="G37" s="25">
        <v>1800000</v>
      </c>
    </row>
    <row r="38" spans="2:12" s="12" customFormat="1" x14ac:dyDescent="0.25">
      <c r="B38" s="52">
        <v>770000</v>
      </c>
      <c r="C38" s="67" t="s">
        <v>42</v>
      </c>
      <c r="D38" s="71">
        <v>5339277</v>
      </c>
      <c r="E38" s="71">
        <v>9578533</v>
      </c>
      <c r="F38" s="25">
        <v>1568410</v>
      </c>
      <c r="G38" s="25">
        <v>1505651</v>
      </c>
    </row>
    <row r="39" spans="2:12" s="12" customFormat="1" x14ac:dyDescent="0.25">
      <c r="B39" s="52">
        <v>780000</v>
      </c>
      <c r="C39" s="53" t="s">
        <v>83</v>
      </c>
      <c r="D39" s="71">
        <v>10000000</v>
      </c>
      <c r="E39" s="71">
        <v>20000000</v>
      </c>
      <c r="F39" s="25">
        <v>0</v>
      </c>
      <c r="G39" s="25">
        <v>0</v>
      </c>
    </row>
    <row r="40" spans="2:12" s="12" customFormat="1" x14ac:dyDescent="0.25">
      <c r="B40" s="81">
        <v>800000</v>
      </c>
      <c r="C40" s="74" t="s">
        <v>44</v>
      </c>
      <c r="D40" s="88">
        <f>SUM(D41:D43)</f>
        <v>227278235</v>
      </c>
      <c r="E40" s="88">
        <f>SUM(E41:E43)</f>
        <v>104390967</v>
      </c>
      <c r="F40" s="88">
        <f>SUM(F41:F43)</f>
        <v>82371585</v>
      </c>
      <c r="G40" s="88">
        <f>SUM(G41:G43)</f>
        <v>93980646</v>
      </c>
    </row>
    <row r="41" spans="2:12" s="12" customFormat="1" x14ac:dyDescent="0.25">
      <c r="B41" s="52">
        <v>810000</v>
      </c>
      <c r="C41" s="53" t="s">
        <v>45</v>
      </c>
      <c r="D41" s="25">
        <v>226560396</v>
      </c>
      <c r="E41" s="25">
        <v>102918969</v>
      </c>
      <c r="F41" s="25">
        <v>75758210</v>
      </c>
      <c r="G41" s="25">
        <v>91142525</v>
      </c>
    </row>
    <row r="42" spans="2:12" s="12" customFormat="1" x14ac:dyDescent="0.25">
      <c r="B42" s="52">
        <v>820000</v>
      </c>
      <c r="C42" s="67" t="s">
        <v>46</v>
      </c>
      <c r="D42" s="25">
        <v>717839</v>
      </c>
      <c r="E42" s="25">
        <v>1471998</v>
      </c>
      <c r="F42" s="25">
        <v>6603375</v>
      </c>
      <c r="G42" s="25">
        <v>2838121</v>
      </c>
    </row>
    <row r="43" spans="2:12" s="12" customFormat="1" x14ac:dyDescent="0.25">
      <c r="B43" s="52">
        <v>830000</v>
      </c>
      <c r="C43" s="67" t="s">
        <v>101</v>
      </c>
      <c r="D43" s="25">
        <v>0</v>
      </c>
      <c r="E43" s="25">
        <v>0</v>
      </c>
      <c r="F43" s="25">
        <v>10000</v>
      </c>
      <c r="G43" s="25">
        <v>0</v>
      </c>
    </row>
    <row r="44" spans="2:12" s="14" customFormat="1" x14ac:dyDescent="0.25">
      <c r="B44" s="220" t="s">
        <v>47</v>
      </c>
      <c r="C44" s="220"/>
      <c r="D44" s="79">
        <f>D9+D31</f>
        <v>1005414250</v>
      </c>
      <c r="E44" s="79">
        <f>E9+E31</f>
        <v>1063793248</v>
      </c>
      <c r="F44" s="79">
        <f>F9+F31</f>
        <v>1087413642</v>
      </c>
      <c r="G44" s="79">
        <f>G9+G31</f>
        <v>1024383635</v>
      </c>
    </row>
    <row r="45" spans="2:12" ht="16.5" x14ac:dyDescent="0.3">
      <c r="B45" s="66"/>
      <c r="C45" s="15"/>
      <c r="D45" s="16"/>
      <c r="E45" s="8"/>
      <c r="F45" s="2"/>
    </row>
    <row r="46" spans="2:12" x14ac:dyDescent="0.25">
      <c r="B46" s="66"/>
      <c r="C46" s="15"/>
      <c r="D46" s="16"/>
      <c r="E46" s="16"/>
      <c r="F46" s="16"/>
      <c r="G46" s="16"/>
    </row>
    <row r="47" spans="2:12" ht="16.5" x14ac:dyDescent="0.3">
      <c r="B47" s="17"/>
      <c r="C47" s="18"/>
      <c r="D47" s="19"/>
      <c r="E47" s="19"/>
      <c r="F47" s="19"/>
      <c r="G47" s="19"/>
    </row>
    <row r="48" spans="2:12" ht="16.5" x14ac:dyDescent="0.3">
      <c r="B48" s="22"/>
      <c r="C48" s="23"/>
      <c r="D48" s="19"/>
      <c r="E48" s="19"/>
      <c r="F48" s="19"/>
      <c r="G48" s="19"/>
    </row>
    <row r="49" spans="2:7" ht="16.5" x14ac:dyDescent="0.3">
      <c r="B49" s="22"/>
      <c r="C49" s="23"/>
      <c r="D49" s="19"/>
      <c r="E49" s="19"/>
      <c r="F49" s="19"/>
      <c r="G49" s="19"/>
    </row>
    <row r="50" spans="2:7" ht="16.5" x14ac:dyDescent="0.3">
      <c r="B50" s="22"/>
      <c r="C50" s="23"/>
      <c r="D50" s="19"/>
      <c r="E50" s="21"/>
      <c r="F50" s="2"/>
    </row>
    <row r="51" spans="2:7" ht="16.5" x14ac:dyDescent="0.3">
      <c r="B51" s="22"/>
      <c r="C51" s="23"/>
      <c r="D51" s="19"/>
      <c r="E51" s="21"/>
      <c r="F51" s="2"/>
    </row>
    <row r="52" spans="2:7" ht="16.5" x14ac:dyDescent="0.3">
      <c r="B52" s="22"/>
      <c r="C52" s="23"/>
      <c r="D52" s="19"/>
      <c r="E52" s="21"/>
      <c r="F52" s="2"/>
    </row>
    <row r="53" spans="2:7" ht="16.5" x14ac:dyDescent="0.3">
      <c r="B53" s="22"/>
      <c r="C53" s="23"/>
      <c r="D53" s="19"/>
      <c r="E53" s="21"/>
      <c r="F53" s="2"/>
    </row>
    <row r="54" spans="2:7" ht="16.5" x14ac:dyDescent="0.3">
      <c r="B54" s="22"/>
      <c r="C54" s="23"/>
      <c r="D54" s="19"/>
      <c r="E54" s="21"/>
      <c r="F54" s="2"/>
    </row>
    <row r="55" spans="2:7" ht="16.5" x14ac:dyDescent="0.3">
      <c r="B55" s="22"/>
      <c r="C55" s="23"/>
      <c r="D55" s="19"/>
      <c r="E55" s="21"/>
      <c r="F55" s="2"/>
    </row>
    <row r="56" spans="2:7" ht="16.5" x14ac:dyDescent="0.3">
      <c r="B56" s="22"/>
      <c r="C56" s="23"/>
      <c r="D56" s="19"/>
      <c r="E56" s="21"/>
      <c r="F56" s="2"/>
    </row>
    <row r="57" spans="2:7" ht="16.5" x14ac:dyDescent="0.3">
      <c r="B57" s="22"/>
      <c r="C57" s="23"/>
      <c r="D57" s="19"/>
      <c r="E57" s="21"/>
      <c r="F57" s="2"/>
    </row>
    <row r="228" spans="2:7" s="29" customFormat="1" x14ac:dyDescent="0.25">
      <c r="B228" s="24"/>
      <c r="C228" s="12"/>
      <c r="D228" s="25"/>
      <c r="E228" s="3"/>
      <c r="F228" s="28"/>
      <c r="G228" s="3"/>
    </row>
  </sheetData>
  <mergeCells count="7">
    <mergeCell ref="B44:C44"/>
    <mergeCell ref="B1:G1"/>
    <mergeCell ref="B2:G2"/>
    <mergeCell ref="B3:G3"/>
    <mergeCell ref="B4:G4"/>
    <mergeCell ref="B5:G5"/>
    <mergeCell ref="B6:G6"/>
  </mergeCells>
  <printOptions horizontalCentered="1"/>
  <pageMargins left="0.31496062992125984" right="0.23622047244094491" top="0.19685039370078741" bottom="0.51181102362204722" header="0.19685039370078741" footer="0"/>
  <pageSetup paperSize="5" scale="7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P226"/>
  <sheetViews>
    <sheetView showGridLines="0" zoomScale="110" zoomScaleNormal="110" zoomScaleSheetLayoutView="75" workbookViewId="0">
      <selection activeCell="B6" sqref="B6:G6"/>
    </sheetView>
  </sheetViews>
  <sheetFormatPr baseColWidth="10" defaultColWidth="9.140625" defaultRowHeight="15" x14ac:dyDescent="0.25"/>
  <cols>
    <col min="1" max="1" width="5.85546875" style="3" customWidth="1"/>
    <col min="2" max="2" width="12.5703125" style="24" customWidth="1"/>
    <col min="3" max="3" width="53.42578125" style="12" customWidth="1"/>
    <col min="4" max="4" width="14.140625" style="25" bestFit="1" customWidth="1"/>
    <col min="5" max="5" width="14.140625" style="3" bestFit="1" customWidth="1"/>
    <col min="6" max="6" width="15" style="28" customWidth="1"/>
    <col min="7" max="7" width="14.140625" style="3" customWidth="1"/>
    <col min="8" max="8" width="9.140625" style="3"/>
    <col min="9" max="12" width="16" style="3" bestFit="1" customWidth="1"/>
    <col min="13" max="14" width="16.140625" style="3" bestFit="1" customWidth="1"/>
    <col min="15" max="16" width="16" style="3" bestFit="1" customWidth="1"/>
    <col min="17" max="16384" width="9.140625" style="3"/>
  </cols>
  <sheetData>
    <row r="1" spans="2:16" ht="30.75" customHeight="1" x14ac:dyDescent="0.4">
      <c r="B1" s="221" t="s">
        <v>0</v>
      </c>
      <c r="C1" s="221"/>
      <c r="D1" s="221"/>
      <c r="E1" s="221"/>
      <c r="F1" s="221"/>
      <c r="G1" s="221"/>
    </row>
    <row r="2" spans="2:16" ht="16.5" customHeight="1" x14ac:dyDescent="0.3">
      <c r="B2" s="222" t="s">
        <v>1</v>
      </c>
      <c r="C2" s="222"/>
      <c r="D2" s="222"/>
      <c r="E2" s="222"/>
      <c r="F2" s="222"/>
      <c r="G2" s="222"/>
    </row>
    <row r="3" spans="2:16" ht="16.5" customHeight="1" x14ac:dyDescent="0.25">
      <c r="B3" s="223" t="s">
        <v>2</v>
      </c>
      <c r="C3" s="223"/>
      <c r="D3" s="223"/>
      <c r="E3" s="223"/>
      <c r="F3" s="223"/>
      <c r="G3" s="223"/>
    </row>
    <row r="4" spans="2:16" ht="16.5" customHeight="1" x14ac:dyDescent="0.25">
      <c r="B4" s="224" t="s">
        <v>3</v>
      </c>
      <c r="C4" s="224"/>
      <c r="D4" s="224"/>
      <c r="E4" s="224"/>
      <c r="F4" s="224"/>
      <c r="G4" s="224"/>
    </row>
    <row r="5" spans="2:16" ht="16.5" customHeight="1" x14ac:dyDescent="0.25">
      <c r="B5" s="223" t="s">
        <v>104</v>
      </c>
      <c r="C5" s="223"/>
      <c r="D5" s="223"/>
      <c r="E5" s="223"/>
      <c r="F5" s="223"/>
      <c r="G5" s="223"/>
    </row>
    <row r="6" spans="2:16" ht="16.5" customHeight="1" x14ac:dyDescent="0.25">
      <c r="B6" s="223"/>
      <c r="C6" s="223"/>
      <c r="D6" s="223"/>
      <c r="E6" s="223"/>
      <c r="F6" s="223"/>
      <c r="G6" s="223"/>
    </row>
    <row r="7" spans="2:16" ht="16.5" x14ac:dyDescent="0.3">
      <c r="B7" s="4"/>
      <c r="C7" s="5"/>
      <c r="D7" s="6"/>
      <c r="E7" s="8"/>
      <c r="F7" s="2"/>
      <c r="I7" s="98"/>
      <c r="J7" s="98"/>
      <c r="K7" s="98"/>
      <c r="L7" s="98"/>
      <c r="M7" s="98"/>
    </row>
    <row r="8" spans="2:16" x14ac:dyDescent="0.25">
      <c r="B8" s="38" t="s">
        <v>6</v>
      </c>
      <c r="C8" s="38" t="s">
        <v>7</v>
      </c>
      <c r="D8" s="39">
        <v>1983</v>
      </c>
      <c r="E8" s="39">
        <v>1984</v>
      </c>
      <c r="F8" s="39">
        <v>1985</v>
      </c>
      <c r="G8" s="39">
        <v>1986</v>
      </c>
      <c r="I8" s="98"/>
      <c r="J8" s="98"/>
      <c r="K8" s="98"/>
      <c r="L8" s="98"/>
      <c r="M8" s="98"/>
    </row>
    <row r="9" spans="2:16" s="9" customFormat="1" x14ac:dyDescent="0.25">
      <c r="B9" s="40"/>
      <c r="C9" s="41" t="s">
        <v>9</v>
      </c>
      <c r="D9" s="75">
        <f>D10+D24</f>
        <v>905618307</v>
      </c>
      <c r="E9" s="75">
        <f>E10+E24</f>
        <v>1148919865</v>
      </c>
      <c r="F9" s="75">
        <f>F10+F24</f>
        <v>1628101059</v>
      </c>
      <c r="G9" s="75">
        <f>G10+G24</f>
        <v>2133279973</v>
      </c>
      <c r="I9" s="91"/>
      <c r="J9" s="91"/>
      <c r="K9" s="91"/>
      <c r="L9" s="91"/>
      <c r="M9" s="99"/>
    </row>
    <row r="10" spans="2:16" s="10" customFormat="1" x14ac:dyDescent="0.25">
      <c r="B10" s="44"/>
      <c r="C10" s="74" t="s">
        <v>11</v>
      </c>
      <c r="D10" s="76">
        <f>D11+D17</f>
        <v>798120567</v>
      </c>
      <c r="E10" s="76">
        <f>E11+E17</f>
        <v>1067481886</v>
      </c>
      <c r="F10" s="76">
        <f>F11+F17</f>
        <v>1547983579</v>
      </c>
      <c r="G10" s="76">
        <f>G11+G17</f>
        <v>2033988914</v>
      </c>
      <c r="H10" s="76"/>
      <c r="I10" s="92"/>
      <c r="J10" s="92"/>
      <c r="K10" s="92"/>
      <c r="L10" s="92"/>
      <c r="M10" s="90"/>
      <c r="N10" s="90"/>
    </row>
    <row r="11" spans="2:16" s="10" customFormat="1" x14ac:dyDescent="0.25">
      <c r="B11" s="80" t="s">
        <v>94</v>
      </c>
      <c r="C11" s="45" t="s">
        <v>92</v>
      </c>
      <c r="D11" s="76">
        <f>SUM(D12:D16)</f>
        <v>782489858</v>
      </c>
      <c r="E11" s="76">
        <f>SUM(E12:E16)</f>
        <v>1049145828</v>
      </c>
      <c r="F11" s="76">
        <f>SUM(F12:F16)</f>
        <v>1527753977</v>
      </c>
      <c r="G11" s="76">
        <f>SUM(G12:G16)</f>
        <v>2013724002</v>
      </c>
      <c r="I11" s="92"/>
      <c r="J11" s="92"/>
      <c r="K11" s="92"/>
      <c r="L11" s="92"/>
      <c r="M11" s="91"/>
      <c r="N11" s="92"/>
      <c r="O11" s="83"/>
      <c r="P11" s="83"/>
    </row>
    <row r="12" spans="2:16" s="11" customFormat="1" x14ac:dyDescent="0.25">
      <c r="B12" s="89">
        <v>110000</v>
      </c>
      <c r="C12" s="68" t="s">
        <v>89</v>
      </c>
      <c r="D12" s="70">
        <v>199587317</v>
      </c>
      <c r="E12" s="71">
        <v>247755844</v>
      </c>
      <c r="F12" s="25">
        <v>336334467</v>
      </c>
      <c r="G12" s="25">
        <v>420037331</v>
      </c>
      <c r="I12" s="93"/>
      <c r="J12" s="93"/>
      <c r="K12" s="93"/>
      <c r="L12" s="93"/>
      <c r="M12" s="93"/>
      <c r="N12" s="93"/>
      <c r="O12" s="84"/>
      <c r="P12" s="84"/>
    </row>
    <row r="13" spans="2:16" s="12" customFormat="1" x14ac:dyDescent="0.25">
      <c r="B13" s="52">
        <v>120000</v>
      </c>
      <c r="C13" s="68" t="s">
        <v>90</v>
      </c>
      <c r="D13" s="71">
        <v>24654055</v>
      </c>
      <c r="E13" s="71">
        <v>26570037</v>
      </c>
      <c r="F13" s="25">
        <v>29006311</v>
      </c>
      <c r="G13" s="25">
        <v>34365216</v>
      </c>
      <c r="I13" s="94"/>
      <c r="J13" s="94"/>
      <c r="K13" s="94"/>
      <c r="L13" s="94"/>
      <c r="M13" s="94"/>
      <c r="N13" s="94"/>
    </row>
    <row r="14" spans="2:16" s="12" customFormat="1" x14ac:dyDescent="0.25">
      <c r="B14" s="52">
        <v>13000</v>
      </c>
      <c r="C14" s="68" t="s">
        <v>17</v>
      </c>
      <c r="D14" s="71">
        <v>295864775</v>
      </c>
      <c r="E14" s="71">
        <v>414097586</v>
      </c>
      <c r="F14" s="25">
        <v>586205916</v>
      </c>
      <c r="G14" s="25">
        <v>834291636</v>
      </c>
      <c r="I14" s="95"/>
      <c r="J14" s="95"/>
      <c r="K14" s="94"/>
      <c r="L14" s="94"/>
      <c r="M14" s="94"/>
      <c r="N14" s="94"/>
    </row>
    <row r="15" spans="2:16" s="12" customFormat="1" x14ac:dyDescent="0.25">
      <c r="B15" s="52">
        <v>14000</v>
      </c>
      <c r="C15" s="69" t="s">
        <v>91</v>
      </c>
      <c r="D15" s="71">
        <v>243397677</v>
      </c>
      <c r="E15" s="71">
        <v>335796340</v>
      </c>
      <c r="F15" s="25">
        <v>544810203</v>
      </c>
      <c r="G15" s="25">
        <v>691353837</v>
      </c>
      <c r="I15" s="95"/>
      <c r="J15" s="95"/>
      <c r="K15" s="95"/>
      <c r="L15" s="95"/>
      <c r="M15" s="95"/>
      <c r="N15" s="95"/>
    </row>
    <row r="16" spans="2:16" s="12" customFormat="1" x14ac:dyDescent="0.25">
      <c r="B16" s="52">
        <v>15000</v>
      </c>
      <c r="C16" s="69" t="s">
        <v>23</v>
      </c>
      <c r="D16" s="71">
        <v>18986034</v>
      </c>
      <c r="E16" s="71">
        <v>24926021</v>
      </c>
      <c r="F16" s="25">
        <v>31397080</v>
      </c>
      <c r="G16" s="25">
        <v>33675982</v>
      </c>
      <c r="J16" s="95"/>
      <c r="K16" s="95"/>
      <c r="L16" s="95"/>
      <c r="M16" s="95"/>
      <c r="N16" s="95"/>
    </row>
    <row r="17" spans="2:13" s="12" customFormat="1" x14ac:dyDescent="0.25">
      <c r="B17" s="81">
        <v>200000</v>
      </c>
      <c r="C17" s="45" t="s">
        <v>63</v>
      </c>
      <c r="D17" s="77">
        <f>SUM(D18:D23)</f>
        <v>15630709</v>
      </c>
      <c r="E17" s="77">
        <f>SUM(E18:E23)</f>
        <v>18336058</v>
      </c>
      <c r="F17" s="77">
        <f>SUM(F18:F23)</f>
        <v>20229602</v>
      </c>
      <c r="G17" s="77">
        <f>SUM(G18:G23)</f>
        <v>20264912</v>
      </c>
      <c r="I17" s="85"/>
      <c r="J17" s="85"/>
      <c r="K17" s="85"/>
      <c r="L17" s="85"/>
    </row>
    <row r="18" spans="2:13" s="12" customFormat="1" x14ac:dyDescent="0.25">
      <c r="B18" s="52">
        <v>210000</v>
      </c>
      <c r="C18" s="69" t="s">
        <v>93</v>
      </c>
      <c r="D18" s="71">
        <v>1919643</v>
      </c>
      <c r="E18" s="71">
        <v>2262863</v>
      </c>
      <c r="F18" s="25">
        <v>3731040</v>
      </c>
      <c r="G18" s="25">
        <v>360594</v>
      </c>
      <c r="I18" s="86"/>
      <c r="J18" s="86"/>
      <c r="K18" s="86"/>
      <c r="L18" s="86"/>
    </row>
    <row r="19" spans="2:13" s="12" customFormat="1" x14ac:dyDescent="0.25">
      <c r="B19" s="52">
        <v>220000</v>
      </c>
      <c r="C19" s="69" t="s">
        <v>26</v>
      </c>
      <c r="D19" s="71">
        <v>474324</v>
      </c>
      <c r="E19" s="71">
        <v>408032</v>
      </c>
      <c r="F19" s="25">
        <v>760720</v>
      </c>
      <c r="G19" s="25">
        <v>608791</v>
      </c>
    </row>
    <row r="20" spans="2:13" s="12" customFormat="1" x14ac:dyDescent="0.25">
      <c r="B20" s="52">
        <v>230000</v>
      </c>
      <c r="C20" s="87" t="s">
        <v>27</v>
      </c>
      <c r="D20" s="71">
        <v>140171</v>
      </c>
      <c r="E20" s="71">
        <v>147994</v>
      </c>
      <c r="F20" s="25">
        <v>147446</v>
      </c>
      <c r="G20" s="25">
        <v>181406</v>
      </c>
    </row>
    <row r="21" spans="2:13" s="12" customFormat="1" x14ac:dyDescent="0.25">
      <c r="B21" s="52">
        <v>240000</v>
      </c>
      <c r="C21" s="67" t="s">
        <v>28</v>
      </c>
      <c r="D21" s="71">
        <v>341039</v>
      </c>
      <c r="E21" s="71">
        <v>364713</v>
      </c>
      <c r="F21" s="25">
        <v>435840</v>
      </c>
      <c r="G21" s="25">
        <v>392259</v>
      </c>
    </row>
    <row r="22" spans="2:13" s="11" customFormat="1" x14ac:dyDescent="0.25">
      <c r="B22" s="52">
        <v>250000</v>
      </c>
      <c r="C22" s="67" t="s">
        <v>29</v>
      </c>
      <c r="D22" s="71">
        <v>2565432</v>
      </c>
      <c r="E22" s="71">
        <v>2306663</v>
      </c>
      <c r="F22" s="25">
        <v>2531407</v>
      </c>
      <c r="G22" s="25">
        <v>3578017</v>
      </c>
    </row>
    <row r="23" spans="2:13" s="11" customFormat="1" x14ac:dyDescent="0.25">
      <c r="B23" s="52">
        <v>260000</v>
      </c>
      <c r="C23" s="67" t="s">
        <v>30</v>
      </c>
      <c r="D23" s="71">
        <v>10190100</v>
      </c>
      <c r="E23" s="71">
        <v>12845793</v>
      </c>
      <c r="F23" s="25">
        <v>12623149</v>
      </c>
      <c r="G23" s="25">
        <v>15143845</v>
      </c>
    </row>
    <row r="24" spans="2:13" s="13" customFormat="1" x14ac:dyDescent="0.25">
      <c r="C24" s="74" t="s">
        <v>31</v>
      </c>
      <c r="D24" s="77">
        <f>D25+D26+D27+D28</f>
        <v>107497740</v>
      </c>
      <c r="E24" s="77">
        <f t="shared" ref="E24:G24" si="0">E25+E26+E27+E28</f>
        <v>81437979</v>
      </c>
      <c r="F24" s="77">
        <f t="shared" si="0"/>
        <v>80117480</v>
      </c>
      <c r="G24" s="77">
        <f t="shared" si="0"/>
        <v>99291059</v>
      </c>
      <c r="H24" s="82"/>
      <c r="I24" s="82"/>
    </row>
    <row r="25" spans="2:13" s="13" customFormat="1" x14ac:dyDescent="0.25">
      <c r="B25" s="52">
        <v>300000</v>
      </c>
      <c r="C25" s="69" t="s">
        <v>97</v>
      </c>
      <c r="D25" s="71">
        <v>8228932</v>
      </c>
      <c r="E25" s="71">
        <v>5868320</v>
      </c>
      <c r="F25" s="71">
        <v>5123551</v>
      </c>
      <c r="G25" s="71">
        <v>1526569</v>
      </c>
    </row>
    <row r="26" spans="2:13" s="11" customFormat="1" x14ac:dyDescent="0.25">
      <c r="B26" s="52">
        <v>400000</v>
      </c>
      <c r="C26" s="69" t="s">
        <v>33</v>
      </c>
      <c r="D26" s="71">
        <v>90483</v>
      </c>
      <c r="E26" s="71">
        <v>189537</v>
      </c>
      <c r="F26" s="25">
        <v>436455</v>
      </c>
      <c r="G26" s="25">
        <v>282924</v>
      </c>
    </row>
    <row r="27" spans="2:13" s="11" customFormat="1" ht="14.25" customHeight="1" x14ac:dyDescent="0.25">
      <c r="B27" s="52">
        <v>500000</v>
      </c>
      <c r="C27" s="69" t="s">
        <v>34</v>
      </c>
      <c r="D27" s="71">
        <v>94235541</v>
      </c>
      <c r="E27" s="71">
        <v>70781535</v>
      </c>
      <c r="F27" s="25">
        <v>68071189</v>
      </c>
      <c r="G27" s="25">
        <v>91239438</v>
      </c>
    </row>
    <row r="28" spans="2:13" s="11" customFormat="1" x14ac:dyDescent="0.25">
      <c r="B28" s="81">
        <v>600000</v>
      </c>
      <c r="C28" s="72" t="s">
        <v>85</v>
      </c>
      <c r="D28" s="77">
        <f>SUM(D29:D30)</f>
        <v>4942784</v>
      </c>
      <c r="E28" s="77">
        <f t="shared" ref="E28:G28" si="1">SUM(E29:E30)</f>
        <v>4598587</v>
      </c>
      <c r="F28" s="77">
        <f t="shared" si="1"/>
        <v>6486285</v>
      </c>
      <c r="G28" s="77">
        <f t="shared" si="1"/>
        <v>6242128</v>
      </c>
    </row>
    <row r="29" spans="2:13" s="11" customFormat="1" x14ac:dyDescent="0.25">
      <c r="B29" s="52">
        <v>610000</v>
      </c>
      <c r="C29" s="69" t="s">
        <v>96</v>
      </c>
      <c r="D29" s="71">
        <v>3298383</v>
      </c>
      <c r="E29" s="71">
        <v>2093896</v>
      </c>
      <c r="F29" s="25">
        <v>2476584</v>
      </c>
      <c r="G29" s="25">
        <v>4259685</v>
      </c>
    </row>
    <row r="30" spans="2:13" s="11" customFormat="1" x14ac:dyDescent="0.25">
      <c r="B30" s="52">
        <v>620000</v>
      </c>
      <c r="C30" s="69" t="s">
        <v>95</v>
      </c>
      <c r="D30" s="71">
        <v>1644401</v>
      </c>
      <c r="E30" s="71">
        <v>2504691</v>
      </c>
      <c r="F30" s="25">
        <v>4009701</v>
      </c>
      <c r="G30" s="25">
        <v>1982443</v>
      </c>
    </row>
    <row r="31" spans="2:13" s="14" customFormat="1" x14ac:dyDescent="0.25">
      <c r="B31" s="40"/>
      <c r="C31" s="41" t="s">
        <v>38</v>
      </c>
      <c r="D31" s="75">
        <f>D38+D32</f>
        <v>266982099</v>
      </c>
      <c r="E31" s="75">
        <f>E38+E32</f>
        <v>167538430</v>
      </c>
      <c r="F31" s="75">
        <f>F38+F32</f>
        <v>282281901</v>
      </c>
      <c r="G31" s="75">
        <f>G38+G32</f>
        <v>382126947</v>
      </c>
      <c r="I31" s="91"/>
      <c r="J31" s="91"/>
      <c r="K31" s="91"/>
      <c r="L31" s="91"/>
    </row>
    <row r="32" spans="2:13" s="14" customFormat="1" x14ac:dyDescent="0.25">
      <c r="B32" s="81">
        <v>700000</v>
      </c>
      <c r="C32" s="74" t="s">
        <v>39</v>
      </c>
      <c r="D32" s="77">
        <f>SUM(D33:D37)</f>
        <v>169740938</v>
      </c>
      <c r="E32" s="77">
        <f>SUM(E33:E37)</f>
        <v>36638499</v>
      </c>
      <c r="F32" s="77">
        <f>SUM(F33:F37)</f>
        <v>13003385</v>
      </c>
      <c r="G32" s="77">
        <f>SUM(G33:G37)</f>
        <v>16380700</v>
      </c>
      <c r="I32" s="96"/>
      <c r="J32" s="96"/>
      <c r="K32" s="96"/>
      <c r="L32" s="96"/>
      <c r="M32" s="96"/>
    </row>
    <row r="33" spans="2:13" s="14" customFormat="1" x14ac:dyDescent="0.25">
      <c r="B33" s="52">
        <v>710000</v>
      </c>
      <c r="C33" s="53" t="s">
        <v>74</v>
      </c>
      <c r="D33" s="71">
        <v>6446933</v>
      </c>
      <c r="E33" s="71">
        <v>7125103</v>
      </c>
      <c r="F33" s="71">
        <v>7443655</v>
      </c>
      <c r="G33" s="71">
        <v>9096548</v>
      </c>
      <c r="I33" s="97"/>
      <c r="J33" s="97"/>
      <c r="K33" s="97"/>
      <c r="L33" s="97"/>
    </row>
    <row r="34" spans="2:13" s="14" customFormat="1" x14ac:dyDescent="0.25">
      <c r="B34" s="52">
        <v>740000</v>
      </c>
      <c r="C34" s="53" t="s">
        <v>102</v>
      </c>
      <c r="D34" s="71">
        <v>150206235</v>
      </c>
      <c r="E34" s="71">
        <v>16745559</v>
      </c>
      <c r="F34" s="71">
        <v>0</v>
      </c>
      <c r="G34" s="71">
        <v>0</v>
      </c>
      <c r="I34" s="97"/>
      <c r="J34" s="97"/>
      <c r="K34" s="97"/>
      <c r="L34" s="97"/>
    </row>
    <row r="35" spans="2:13" s="14" customFormat="1" x14ac:dyDescent="0.25">
      <c r="B35" s="52">
        <v>750000</v>
      </c>
      <c r="C35" s="53" t="s">
        <v>46</v>
      </c>
      <c r="D35" s="71">
        <v>0</v>
      </c>
      <c r="E35" s="71">
        <v>0</v>
      </c>
      <c r="F35" s="71">
        <v>0</v>
      </c>
      <c r="G35" s="71">
        <v>2977</v>
      </c>
      <c r="I35" s="97"/>
      <c r="J35" s="97"/>
      <c r="K35" s="97"/>
      <c r="L35" s="97"/>
    </row>
    <row r="36" spans="2:13" s="14" customFormat="1" x14ac:dyDescent="0.25">
      <c r="B36" s="52">
        <v>760000</v>
      </c>
      <c r="C36" s="67" t="s">
        <v>103</v>
      </c>
      <c r="D36" s="71">
        <v>11448653</v>
      </c>
      <c r="E36" s="71">
        <v>1653808</v>
      </c>
      <c r="F36" s="25">
        <v>526170</v>
      </c>
      <c r="G36" s="25">
        <v>5764847</v>
      </c>
    </row>
    <row r="37" spans="2:13" s="12" customFormat="1" x14ac:dyDescent="0.25">
      <c r="B37" s="52">
        <v>770000</v>
      </c>
      <c r="C37" s="67" t="s">
        <v>42</v>
      </c>
      <c r="D37" s="71">
        <v>1639117</v>
      </c>
      <c r="E37" s="71">
        <v>11114029</v>
      </c>
      <c r="F37" s="25">
        <v>5033560</v>
      </c>
      <c r="G37" s="25">
        <v>1516328</v>
      </c>
      <c r="J37" s="100"/>
      <c r="K37" s="100"/>
      <c r="L37" s="100"/>
      <c r="M37" s="100"/>
    </row>
    <row r="38" spans="2:13" s="12" customFormat="1" x14ac:dyDescent="0.25">
      <c r="B38" s="81">
        <v>800000</v>
      </c>
      <c r="C38" s="74" t="s">
        <v>44</v>
      </c>
      <c r="D38" s="88">
        <f>SUM(D39:D41)</f>
        <v>97241161</v>
      </c>
      <c r="E38" s="88">
        <f>SUM(E39:E41)</f>
        <v>130899931</v>
      </c>
      <c r="F38" s="88">
        <f>SUM(F39:F41)</f>
        <v>269278516</v>
      </c>
      <c r="G38" s="88">
        <f>SUM(G39:G41)</f>
        <v>365746247</v>
      </c>
    </row>
    <row r="39" spans="2:13" s="12" customFormat="1" x14ac:dyDescent="0.25">
      <c r="B39" s="52">
        <v>810000</v>
      </c>
      <c r="C39" s="53" t="s">
        <v>45</v>
      </c>
      <c r="D39" s="25">
        <v>95901749</v>
      </c>
      <c r="E39" s="25">
        <v>112221645</v>
      </c>
      <c r="F39" s="25">
        <v>240673752</v>
      </c>
      <c r="G39" s="25">
        <v>161205341</v>
      </c>
    </row>
    <row r="40" spans="2:13" s="12" customFormat="1" x14ac:dyDescent="0.25">
      <c r="B40" s="52">
        <v>820000</v>
      </c>
      <c r="C40" s="67" t="s">
        <v>46</v>
      </c>
      <c r="D40" s="25">
        <v>1339412</v>
      </c>
      <c r="E40" s="25">
        <v>5484586</v>
      </c>
      <c r="F40" s="25">
        <v>28604764</v>
      </c>
      <c r="G40" s="25">
        <v>204540906</v>
      </c>
    </row>
    <row r="41" spans="2:13" s="12" customFormat="1" x14ac:dyDescent="0.25">
      <c r="B41" s="52">
        <v>830000</v>
      </c>
      <c r="C41" s="67" t="s">
        <v>304</v>
      </c>
      <c r="D41" s="25">
        <v>0</v>
      </c>
      <c r="E41" s="25">
        <v>13193700</v>
      </c>
      <c r="F41" s="25">
        <v>0</v>
      </c>
      <c r="G41" s="25">
        <v>0</v>
      </c>
    </row>
    <row r="42" spans="2:13" s="14" customFormat="1" x14ac:dyDescent="0.25">
      <c r="B42" s="220" t="s">
        <v>47</v>
      </c>
      <c r="C42" s="220"/>
      <c r="D42" s="79">
        <f>D9+D31</f>
        <v>1172600406</v>
      </c>
      <c r="E42" s="79">
        <f>E9+E31</f>
        <v>1316458295</v>
      </c>
      <c r="F42" s="79">
        <f>F9+F31</f>
        <v>1910382960</v>
      </c>
      <c r="G42" s="79">
        <f>G9+G31</f>
        <v>2515406920</v>
      </c>
    </row>
    <row r="43" spans="2:13" ht="16.5" x14ac:dyDescent="0.3">
      <c r="B43" s="66"/>
      <c r="C43" s="15"/>
      <c r="D43" s="16"/>
      <c r="E43" s="8"/>
      <c r="F43" s="2"/>
    </row>
    <row r="44" spans="2:13" ht="16.5" x14ac:dyDescent="0.3">
      <c r="B44" s="66"/>
      <c r="C44" s="15"/>
      <c r="D44" s="16"/>
      <c r="E44" s="7"/>
      <c r="F44" s="20"/>
      <c r="G44" s="27"/>
    </row>
    <row r="45" spans="2:13" ht="16.5" x14ac:dyDescent="0.3">
      <c r="B45" s="17"/>
      <c r="C45" s="18"/>
      <c r="D45" s="19"/>
      <c r="E45" s="19"/>
      <c r="F45" s="19"/>
      <c r="G45" s="19"/>
    </row>
    <row r="46" spans="2:13" ht="16.5" x14ac:dyDescent="0.3">
      <c r="B46" s="22"/>
      <c r="C46" s="23"/>
      <c r="D46" s="19"/>
      <c r="E46" s="19"/>
      <c r="F46" s="19"/>
      <c r="G46" s="19"/>
    </row>
    <row r="47" spans="2:13" ht="16.5" x14ac:dyDescent="0.3">
      <c r="B47" s="22"/>
      <c r="C47" s="23"/>
      <c r="D47" s="19"/>
      <c r="E47" s="19"/>
      <c r="F47" s="19"/>
      <c r="G47" s="19"/>
    </row>
    <row r="48" spans="2:13" ht="16.5" x14ac:dyDescent="0.3">
      <c r="B48" s="22"/>
      <c r="C48" s="23"/>
      <c r="D48" s="19"/>
      <c r="E48" s="21"/>
      <c r="F48" s="2"/>
    </row>
    <row r="49" spans="2:6" ht="16.5" x14ac:dyDescent="0.3">
      <c r="B49" s="22"/>
      <c r="C49" s="23"/>
      <c r="D49" s="19"/>
      <c r="E49" s="21"/>
      <c r="F49" s="2"/>
    </row>
    <row r="50" spans="2:6" ht="16.5" x14ac:dyDescent="0.3">
      <c r="B50" s="22"/>
      <c r="C50" s="23"/>
      <c r="D50" s="19"/>
      <c r="E50" s="21"/>
      <c r="F50" s="2"/>
    </row>
    <row r="51" spans="2:6" ht="16.5" x14ac:dyDescent="0.3">
      <c r="B51" s="22"/>
      <c r="C51" s="23"/>
      <c r="D51" s="19"/>
      <c r="E51" s="21"/>
      <c r="F51" s="2"/>
    </row>
    <row r="52" spans="2:6" ht="16.5" x14ac:dyDescent="0.3">
      <c r="B52" s="22"/>
      <c r="C52" s="23"/>
      <c r="D52" s="19"/>
      <c r="E52" s="21"/>
      <c r="F52" s="2"/>
    </row>
    <row r="53" spans="2:6" ht="16.5" x14ac:dyDescent="0.3">
      <c r="B53" s="22"/>
      <c r="C53" s="23"/>
      <c r="D53" s="19"/>
      <c r="E53" s="21"/>
      <c r="F53" s="2"/>
    </row>
    <row r="54" spans="2:6" ht="16.5" x14ac:dyDescent="0.3">
      <c r="B54" s="22"/>
      <c r="C54" s="23"/>
      <c r="D54" s="19"/>
      <c r="E54" s="21"/>
      <c r="F54" s="2"/>
    </row>
    <row r="55" spans="2:6" ht="16.5" x14ac:dyDescent="0.3">
      <c r="B55" s="22"/>
      <c r="C55" s="23"/>
      <c r="D55" s="19"/>
      <c r="E55" s="21"/>
      <c r="F55" s="2"/>
    </row>
    <row r="226" spans="2:7" s="29" customFormat="1" x14ac:dyDescent="0.25">
      <c r="B226" s="24"/>
      <c r="C226" s="12"/>
      <c r="D226" s="25"/>
      <c r="E226" s="3"/>
      <c r="F226" s="28"/>
      <c r="G226" s="3"/>
    </row>
  </sheetData>
  <mergeCells count="7">
    <mergeCell ref="B42:C42"/>
    <mergeCell ref="B1:G1"/>
    <mergeCell ref="B2:G2"/>
    <mergeCell ref="B3:G3"/>
    <mergeCell ref="B4:G4"/>
    <mergeCell ref="B5:G5"/>
    <mergeCell ref="B6:G6"/>
  </mergeCells>
  <printOptions horizontalCentered="1"/>
  <pageMargins left="0.31496062992125984" right="0.23622047244094491" top="0.19685039370078741" bottom="0.51181102362204722" header="0.19685039370078741" footer="0"/>
  <pageSetup paperSize="5" scale="7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225"/>
  <sheetViews>
    <sheetView showGridLines="0" zoomScale="110" zoomScaleNormal="110" zoomScaleSheetLayoutView="75" workbookViewId="0">
      <selection activeCell="B6" sqref="B6:F6"/>
    </sheetView>
  </sheetViews>
  <sheetFormatPr baseColWidth="10" defaultColWidth="9.140625" defaultRowHeight="15" x14ac:dyDescent="0.25"/>
  <cols>
    <col min="1" max="1" width="8.140625" style="3" customWidth="1"/>
    <col min="2" max="2" width="12.5703125" style="24" customWidth="1"/>
    <col min="3" max="3" width="49.85546875" style="12" customWidth="1"/>
    <col min="4" max="4" width="14.140625" style="25" bestFit="1" customWidth="1"/>
    <col min="5" max="5" width="14.140625" style="3" bestFit="1" customWidth="1"/>
    <col min="6" max="6" width="14" style="28" customWidth="1"/>
    <col min="7" max="7" width="9.140625" style="3"/>
    <col min="8" max="11" width="16" style="3" bestFit="1" customWidth="1"/>
    <col min="12" max="13" width="16.140625" style="3" bestFit="1" customWidth="1"/>
    <col min="14" max="15" width="16" style="3" bestFit="1" customWidth="1"/>
    <col min="16" max="16384" width="9.140625" style="3"/>
  </cols>
  <sheetData>
    <row r="1" spans="2:15" ht="30.75" customHeight="1" x14ac:dyDescent="0.4">
      <c r="B1" s="221" t="s">
        <v>0</v>
      </c>
      <c r="C1" s="221"/>
      <c r="D1" s="221"/>
      <c r="E1" s="221"/>
      <c r="F1" s="221"/>
    </row>
    <row r="2" spans="2:15" ht="16.5" customHeight="1" x14ac:dyDescent="0.3">
      <c r="B2" s="222" t="s">
        <v>1</v>
      </c>
      <c r="C2" s="222"/>
      <c r="D2" s="222"/>
      <c r="E2" s="222"/>
      <c r="F2" s="222"/>
    </row>
    <row r="3" spans="2:15" ht="16.5" customHeight="1" x14ac:dyDescent="0.25">
      <c r="B3" s="223" t="s">
        <v>2</v>
      </c>
      <c r="C3" s="223"/>
      <c r="D3" s="223"/>
      <c r="E3" s="223"/>
      <c r="F3" s="223"/>
    </row>
    <row r="4" spans="2:15" ht="16.5" customHeight="1" x14ac:dyDescent="0.25">
      <c r="B4" s="224" t="s">
        <v>3</v>
      </c>
      <c r="C4" s="224"/>
      <c r="D4" s="224"/>
      <c r="E4" s="224"/>
      <c r="F4" s="224"/>
    </row>
    <row r="5" spans="2:15" ht="16.5" customHeight="1" x14ac:dyDescent="0.25">
      <c r="B5" s="223" t="s">
        <v>105</v>
      </c>
      <c r="C5" s="223"/>
      <c r="D5" s="223"/>
      <c r="E5" s="223"/>
      <c r="F5" s="223"/>
    </row>
    <row r="6" spans="2:15" ht="16.5" customHeight="1" x14ac:dyDescent="0.25">
      <c r="B6" s="223"/>
      <c r="C6" s="223"/>
      <c r="D6" s="223"/>
      <c r="E6" s="223"/>
      <c r="F6" s="223"/>
    </row>
    <row r="7" spans="2:15" ht="16.5" x14ac:dyDescent="0.3">
      <c r="B7" s="4"/>
      <c r="C7" s="5"/>
      <c r="D7" s="6"/>
      <c r="E7" s="8"/>
      <c r="F7" s="2"/>
      <c r="H7" s="98"/>
      <c r="I7" s="98"/>
      <c r="J7" s="98"/>
      <c r="K7" s="98"/>
      <c r="L7" s="98"/>
    </row>
    <row r="8" spans="2:15" x14ac:dyDescent="0.25">
      <c r="B8" s="38" t="s">
        <v>6</v>
      </c>
      <c r="C8" s="38" t="s">
        <v>7</v>
      </c>
      <c r="D8" s="39">
        <v>1987</v>
      </c>
      <c r="E8" s="39">
        <v>1988</v>
      </c>
      <c r="F8" s="39">
        <v>1989</v>
      </c>
      <c r="H8" s="98"/>
      <c r="I8" s="98"/>
      <c r="J8" s="98"/>
      <c r="K8" s="98"/>
      <c r="L8" s="98"/>
    </row>
    <row r="9" spans="2:15" s="9" customFormat="1" x14ac:dyDescent="0.25">
      <c r="B9" s="40"/>
      <c r="C9" s="41" t="s">
        <v>9</v>
      </c>
      <c r="D9" s="75">
        <f>D10+D24</f>
        <v>2850659322</v>
      </c>
      <c r="E9" s="75">
        <f>E10+E24</f>
        <v>4391774880</v>
      </c>
      <c r="F9" s="75">
        <f>F10+F24</f>
        <v>5712058989</v>
      </c>
      <c r="H9" s="91"/>
      <c r="I9" s="91"/>
      <c r="J9" s="91"/>
      <c r="K9" s="91"/>
      <c r="L9" s="99"/>
    </row>
    <row r="10" spans="2:15" s="10" customFormat="1" x14ac:dyDescent="0.25">
      <c r="B10" s="44"/>
      <c r="C10" s="74" t="s">
        <v>11</v>
      </c>
      <c r="D10" s="76">
        <f>D11+D17</f>
        <v>2553478860</v>
      </c>
      <c r="E10" s="76">
        <f>E11+E17</f>
        <v>3888766862</v>
      </c>
      <c r="F10" s="76">
        <f>F11+F17</f>
        <v>5306429245</v>
      </c>
      <c r="G10" s="76"/>
      <c r="H10" s="92"/>
      <c r="I10" s="92"/>
      <c r="J10" s="92"/>
      <c r="K10" s="92"/>
      <c r="L10" s="90"/>
      <c r="M10" s="90"/>
    </row>
    <row r="11" spans="2:15" s="10" customFormat="1" x14ac:dyDescent="0.25">
      <c r="B11" s="80" t="s">
        <v>94</v>
      </c>
      <c r="C11" s="45" t="s">
        <v>92</v>
      </c>
      <c r="D11" s="76">
        <f>SUM(D12:D16)</f>
        <v>2521223333</v>
      </c>
      <c r="E11" s="76">
        <f>SUM(E12:E16)</f>
        <v>3838484775</v>
      </c>
      <c r="F11" s="76">
        <f>SUM(F12:F16)</f>
        <v>5237036692</v>
      </c>
      <c r="H11" s="92"/>
      <c r="I11" s="92"/>
      <c r="J11" s="92"/>
      <c r="K11" s="92"/>
      <c r="L11" s="91"/>
      <c r="M11" s="92"/>
      <c r="N11" s="83"/>
      <c r="O11" s="83"/>
    </row>
    <row r="12" spans="2:15" s="11" customFormat="1" x14ac:dyDescent="0.25">
      <c r="B12" s="89">
        <v>110000</v>
      </c>
      <c r="C12" s="68" t="s">
        <v>89</v>
      </c>
      <c r="D12" s="70">
        <v>499713880</v>
      </c>
      <c r="E12" s="71">
        <v>839405513</v>
      </c>
      <c r="F12" s="25">
        <v>1281195543</v>
      </c>
      <c r="H12" s="93"/>
      <c r="I12" s="93"/>
      <c r="J12" s="93"/>
      <c r="K12" s="93"/>
      <c r="L12" s="93"/>
      <c r="M12" s="93"/>
      <c r="N12" s="84"/>
      <c r="O12" s="84"/>
    </row>
    <row r="13" spans="2:15" s="12" customFormat="1" x14ac:dyDescent="0.25">
      <c r="B13" s="52">
        <v>120000</v>
      </c>
      <c r="C13" s="68" t="s">
        <v>90</v>
      </c>
      <c r="D13" s="71">
        <v>92939503</v>
      </c>
      <c r="E13" s="71">
        <v>76313427</v>
      </c>
      <c r="F13" s="25">
        <v>86219126</v>
      </c>
      <c r="H13" s="94"/>
      <c r="I13" s="94"/>
      <c r="J13" s="94"/>
      <c r="K13" s="94"/>
      <c r="L13" s="94"/>
      <c r="M13" s="94"/>
    </row>
    <row r="14" spans="2:15" s="12" customFormat="1" x14ac:dyDescent="0.25">
      <c r="B14" s="52">
        <v>13000</v>
      </c>
      <c r="C14" s="68" t="s">
        <v>17</v>
      </c>
      <c r="D14" s="71">
        <v>737774045</v>
      </c>
      <c r="E14" s="71">
        <v>959420817</v>
      </c>
      <c r="F14" s="25">
        <v>1186113434</v>
      </c>
      <c r="H14" s="95"/>
      <c r="I14" s="95"/>
      <c r="J14" s="94"/>
      <c r="K14" s="94"/>
      <c r="L14" s="94"/>
      <c r="M14" s="94"/>
    </row>
    <row r="15" spans="2:15" s="12" customFormat="1" x14ac:dyDescent="0.25">
      <c r="B15" s="52">
        <v>14000</v>
      </c>
      <c r="C15" s="69" t="s">
        <v>91</v>
      </c>
      <c r="D15" s="71">
        <v>1143034597</v>
      </c>
      <c r="E15" s="71">
        <v>1825623308</v>
      </c>
      <c r="F15" s="25">
        <v>2346351113</v>
      </c>
      <c r="H15" s="95"/>
      <c r="I15" s="95"/>
      <c r="J15" s="95"/>
      <c r="K15" s="95"/>
      <c r="L15" s="95"/>
      <c r="M15" s="95"/>
    </row>
    <row r="16" spans="2:15" s="12" customFormat="1" x14ac:dyDescent="0.25">
      <c r="B16" s="52">
        <v>15000</v>
      </c>
      <c r="C16" s="69" t="s">
        <v>23</v>
      </c>
      <c r="D16" s="71">
        <v>47761308</v>
      </c>
      <c r="E16" s="71">
        <v>137721710</v>
      </c>
      <c r="F16" s="25">
        <v>337157476</v>
      </c>
      <c r="I16" s="95"/>
      <c r="J16" s="95"/>
      <c r="K16" s="95"/>
      <c r="L16" s="95"/>
      <c r="M16" s="95"/>
    </row>
    <row r="17" spans="2:13" s="12" customFormat="1" x14ac:dyDescent="0.25">
      <c r="B17" s="81">
        <v>200000</v>
      </c>
      <c r="C17" s="45" t="s">
        <v>63</v>
      </c>
      <c r="D17" s="77">
        <f>SUM(D18:D23)</f>
        <v>32255527</v>
      </c>
      <c r="E17" s="77">
        <f>SUM(E18:E23)</f>
        <v>50282087</v>
      </c>
      <c r="F17" s="77">
        <f>SUM(F18:F23)</f>
        <v>69392553</v>
      </c>
      <c r="H17" s="85"/>
      <c r="I17" s="85"/>
      <c r="J17" s="85"/>
      <c r="K17" s="85"/>
    </row>
    <row r="18" spans="2:13" s="12" customFormat="1" x14ac:dyDescent="0.25">
      <c r="B18" s="52">
        <v>210000</v>
      </c>
      <c r="C18" s="69" t="s">
        <v>93</v>
      </c>
      <c r="D18" s="71">
        <v>3922971</v>
      </c>
      <c r="E18" s="71">
        <v>4839820</v>
      </c>
      <c r="F18" s="25">
        <v>4746432</v>
      </c>
      <c r="H18" s="86"/>
      <c r="I18" s="86"/>
      <c r="J18" s="86"/>
      <c r="K18" s="86"/>
    </row>
    <row r="19" spans="2:13" s="12" customFormat="1" x14ac:dyDescent="0.25">
      <c r="B19" s="52">
        <v>220000</v>
      </c>
      <c r="C19" s="69" t="s">
        <v>26</v>
      </c>
      <c r="D19" s="71">
        <v>721900</v>
      </c>
      <c r="E19" s="71">
        <v>1111638</v>
      </c>
      <c r="F19" s="25">
        <v>1026936</v>
      </c>
    </row>
    <row r="20" spans="2:13" s="12" customFormat="1" x14ac:dyDescent="0.25">
      <c r="B20" s="52">
        <v>230000</v>
      </c>
      <c r="C20" s="87" t="s">
        <v>27</v>
      </c>
      <c r="D20" s="71">
        <v>232724</v>
      </c>
      <c r="E20" s="71">
        <v>212621</v>
      </c>
      <c r="F20" s="25">
        <v>249773</v>
      </c>
    </row>
    <row r="21" spans="2:13" s="12" customFormat="1" x14ac:dyDescent="0.25">
      <c r="B21" s="52">
        <v>240000</v>
      </c>
      <c r="C21" s="67" t="s">
        <v>28</v>
      </c>
      <c r="D21" s="71">
        <v>410819</v>
      </c>
      <c r="E21" s="71">
        <v>518982</v>
      </c>
      <c r="F21" s="25">
        <v>537629</v>
      </c>
    </row>
    <row r="22" spans="2:13" s="11" customFormat="1" x14ac:dyDescent="0.25">
      <c r="B22" s="52">
        <v>250000</v>
      </c>
      <c r="C22" s="67" t="s">
        <v>29</v>
      </c>
      <c r="D22" s="71">
        <v>5238344</v>
      </c>
      <c r="E22" s="71">
        <v>8535453</v>
      </c>
      <c r="F22" s="25">
        <v>22091287</v>
      </c>
    </row>
    <row r="23" spans="2:13" s="11" customFormat="1" x14ac:dyDescent="0.25">
      <c r="B23" s="52">
        <v>260000</v>
      </c>
      <c r="C23" s="67" t="s">
        <v>30</v>
      </c>
      <c r="D23" s="71">
        <v>21728769</v>
      </c>
      <c r="E23" s="71">
        <v>35063573</v>
      </c>
      <c r="F23" s="25">
        <v>40740496</v>
      </c>
    </row>
    <row r="24" spans="2:13" s="13" customFormat="1" x14ac:dyDescent="0.25">
      <c r="C24" s="74" t="s">
        <v>31</v>
      </c>
      <c r="D24" s="77">
        <f>D25+D26+D27+D28</f>
        <v>297180462</v>
      </c>
      <c r="E24" s="77">
        <f t="shared" ref="E24:F24" si="0">E25+E26+E27+E28</f>
        <v>503008018</v>
      </c>
      <c r="F24" s="77">
        <f t="shared" si="0"/>
        <v>405629744</v>
      </c>
      <c r="G24" s="82"/>
      <c r="H24" s="82"/>
    </row>
    <row r="25" spans="2:13" s="13" customFormat="1" x14ac:dyDescent="0.25">
      <c r="B25" s="52">
        <v>300000</v>
      </c>
      <c r="C25" s="69" t="s">
        <v>97</v>
      </c>
      <c r="D25" s="71">
        <v>1842065</v>
      </c>
      <c r="E25" s="71">
        <v>1391596</v>
      </c>
      <c r="F25" s="71">
        <v>1752781</v>
      </c>
    </row>
    <row r="26" spans="2:13" s="11" customFormat="1" x14ac:dyDescent="0.25">
      <c r="B26" s="52">
        <v>400000</v>
      </c>
      <c r="C26" s="69" t="s">
        <v>33</v>
      </c>
      <c r="D26" s="71">
        <v>3098701</v>
      </c>
      <c r="E26" s="71">
        <v>38058583</v>
      </c>
      <c r="F26" s="25">
        <v>45247285</v>
      </c>
    </row>
    <row r="27" spans="2:13" s="11" customFormat="1" ht="14.25" customHeight="1" x14ac:dyDescent="0.25">
      <c r="B27" s="52">
        <v>500000</v>
      </c>
      <c r="C27" s="69" t="s">
        <v>34</v>
      </c>
      <c r="D27" s="71">
        <v>283016446</v>
      </c>
      <c r="E27" s="71">
        <v>450386901</v>
      </c>
      <c r="F27" s="25">
        <v>336310377</v>
      </c>
      <c r="I27" s="101"/>
      <c r="J27" s="101"/>
      <c r="K27" s="101"/>
      <c r="L27" s="101"/>
      <c r="M27" s="101"/>
    </row>
    <row r="28" spans="2:13" s="11" customFormat="1" x14ac:dyDescent="0.25">
      <c r="B28" s="81">
        <v>600000</v>
      </c>
      <c r="C28" s="72" t="s">
        <v>85</v>
      </c>
      <c r="D28" s="77">
        <f>SUM(D29:D30)</f>
        <v>9223250</v>
      </c>
      <c r="E28" s="77">
        <f t="shared" ref="E28:F28" si="1">SUM(E29:E30)</f>
        <v>13170938</v>
      </c>
      <c r="F28" s="77">
        <f t="shared" si="1"/>
        <v>22319301</v>
      </c>
      <c r="I28" s="101"/>
      <c r="J28" s="101"/>
      <c r="K28" s="101"/>
      <c r="L28" s="101"/>
      <c r="M28" s="101"/>
    </row>
    <row r="29" spans="2:13" s="11" customFormat="1" x14ac:dyDescent="0.25">
      <c r="B29" s="52">
        <v>610000</v>
      </c>
      <c r="C29" s="69" t="s">
        <v>96</v>
      </c>
      <c r="D29" s="71">
        <v>5269420</v>
      </c>
      <c r="E29" s="71">
        <v>9163760</v>
      </c>
      <c r="F29" s="25">
        <v>18134939</v>
      </c>
      <c r="I29" s="101"/>
      <c r="J29" s="101"/>
      <c r="K29" s="101"/>
      <c r="L29" s="101"/>
      <c r="M29" s="101"/>
    </row>
    <row r="30" spans="2:13" s="11" customFormat="1" x14ac:dyDescent="0.25">
      <c r="B30" s="52">
        <v>620000</v>
      </c>
      <c r="C30" s="69" t="s">
        <v>95</v>
      </c>
      <c r="D30" s="71">
        <v>3953830</v>
      </c>
      <c r="E30" s="71">
        <v>4007178</v>
      </c>
      <c r="F30" s="25">
        <v>4184362</v>
      </c>
      <c r="I30" s="101"/>
      <c r="J30" s="101"/>
      <c r="K30" s="101"/>
      <c r="L30" s="101"/>
      <c r="M30" s="101"/>
    </row>
    <row r="31" spans="2:13" s="14" customFormat="1" x14ac:dyDescent="0.25">
      <c r="B31" s="40"/>
      <c r="C31" s="41" t="s">
        <v>38</v>
      </c>
      <c r="D31" s="75">
        <f>D38+D32</f>
        <v>234710446</v>
      </c>
      <c r="E31" s="75">
        <f>E38+E32</f>
        <v>388292985</v>
      </c>
      <c r="F31" s="75">
        <f>F38+F32</f>
        <v>347188825</v>
      </c>
      <c r="H31" s="91"/>
      <c r="I31" s="91"/>
      <c r="J31" s="91"/>
      <c r="K31" s="91"/>
      <c r="L31" s="91"/>
      <c r="M31" s="97"/>
    </row>
    <row r="32" spans="2:13" s="14" customFormat="1" x14ac:dyDescent="0.25">
      <c r="B32" s="81">
        <v>700000</v>
      </c>
      <c r="C32" s="74" t="s">
        <v>39</v>
      </c>
      <c r="D32" s="77">
        <f>SUM(D33:D37)</f>
        <v>26770131</v>
      </c>
      <c r="E32" s="77">
        <f>SUM(E33:E37)</f>
        <v>34486094</v>
      </c>
      <c r="F32" s="77">
        <f>SUM(F33:F37)</f>
        <v>73925692</v>
      </c>
      <c r="H32" s="96"/>
      <c r="I32" s="96"/>
      <c r="J32" s="96"/>
      <c r="K32" s="96"/>
      <c r="L32" s="96"/>
      <c r="M32" s="97"/>
    </row>
    <row r="33" spans="2:13" s="14" customFormat="1" x14ac:dyDescent="0.25">
      <c r="B33" s="52">
        <v>710000</v>
      </c>
      <c r="C33" s="53" t="s">
        <v>74</v>
      </c>
      <c r="D33" s="71">
        <v>16448416</v>
      </c>
      <c r="E33" s="71">
        <v>15868266</v>
      </c>
      <c r="F33" s="71">
        <v>40474194</v>
      </c>
      <c r="H33" s="97"/>
      <c r="I33" s="97"/>
      <c r="J33" s="97"/>
      <c r="K33" s="97"/>
      <c r="L33" s="97"/>
      <c r="M33" s="97"/>
    </row>
    <row r="34" spans="2:13" s="14" customFormat="1" x14ac:dyDescent="0.25">
      <c r="B34" s="52">
        <v>740000</v>
      </c>
      <c r="C34" s="53" t="s">
        <v>102</v>
      </c>
      <c r="D34" s="71">
        <v>0</v>
      </c>
      <c r="E34" s="71">
        <v>0</v>
      </c>
      <c r="F34" s="71">
        <v>0</v>
      </c>
      <c r="H34" s="97"/>
      <c r="I34" s="97"/>
      <c r="J34" s="97"/>
      <c r="K34" s="97"/>
      <c r="L34" s="97"/>
      <c r="M34" s="97"/>
    </row>
    <row r="35" spans="2:13" s="14" customFormat="1" x14ac:dyDescent="0.25">
      <c r="B35" s="52">
        <v>750000</v>
      </c>
      <c r="C35" s="53" t="s">
        <v>46</v>
      </c>
      <c r="D35" s="71">
        <v>626185</v>
      </c>
      <c r="E35" s="71">
        <v>144125</v>
      </c>
      <c r="F35" s="71">
        <v>600</v>
      </c>
      <c r="H35" s="97"/>
      <c r="I35" s="97"/>
      <c r="J35" s="97"/>
      <c r="K35" s="97"/>
      <c r="L35" s="97"/>
      <c r="M35" s="97"/>
    </row>
    <row r="36" spans="2:13" s="14" customFormat="1" x14ac:dyDescent="0.25">
      <c r="B36" s="52">
        <v>760000</v>
      </c>
      <c r="C36" s="67" t="s">
        <v>103</v>
      </c>
      <c r="D36" s="71">
        <v>8599670</v>
      </c>
      <c r="E36" s="71">
        <v>17383898</v>
      </c>
      <c r="F36" s="25">
        <v>33102679</v>
      </c>
      <c r="I36" s="97"/>
      <c r="J36" s="97"/>
      <c r="K36" s="97"/>
      <c r="L36" s="97"/>
      <c r="M36" s="97"/>
    </row>
    <row r="37" spans="2:13" s="12" customFormat="1" x14ac:dyDescent="0.25">
      <c r="B37" s="52">
        <v>770000</v>
      </c>
      <c r="C37" s="67" t="s">
        <v>42</v>
      </c>
      <c r="D37" s="71">
        <v>1095860</v>
      </c>
      <c r="E37" s="71">
        <v>1089805</v>
      </c>
      <c r="F37" s="25">
        <v>348219</v>
      </c>
      <c r="I37" s="100"/>
      <c r="J37" s="100"/>
      <c r="K37" s="100"/>
      <c r="L37" s="100"/>
    </row>
    <row r="38" spans="2:13" s="12" customFormat="1" x14ac:dyDescent="0.25">
      <c r="B38" s="81">
        <v>800000</v>
      </c>
      <c r="C38" s="74" t="s">
        <v>44</v>
      </c>
      <c r="D38" s="88">
        <f>SUM(D39:D40)</f>
        <v>207940315</v>
      </c>
      <c r="E38" s="88">
        <f>SUM(E39:E40)</f>
        <v>353806891</v>
      </c>
      <c r="F38" s="88">
        <f>SUM(F39:F40)</f>
        <v>273263133</v>
      </c>
    </row>
    <row r="39" spans="2:13" s="12" customFormat="1" x14ac:dyDescent="0.25">
      <c r="B39" s="52">
        <v>810000</v>
      </c>
      <c r="C39" s="53" t="s">
        <v>45</v>
      </c>
      <c r="D39" s="25">
        <v>143159672</v>
      </c>
      <c r="E39" s="25">
        <v>220511984</v>
      </c>
      <c r="F39" s="25">
        <v>212241622</v>
      </c>
    </row>
    <row r="40" spans="2:13" s="12" customFormat="1" x14ac:dyDescent="0.25">
      <c r="B40" s="52">
        <v>820000</v>
      </c>
      <c r="C40" s="67" t="s">
        <v>46</v>
      </c>
      <c r="D40" s="25">
        <v>64780643</v>
      </c>
      <c r="E40" s="25">
        <v>133294907</v>
      </c>
      <c r="F40" s="25">
        <v>61021511</v>
      </c>
    </row>
    <row r="41" spans="2:13" s="14" customFormat="1" x14ac:dyDescent="0.25">
      <c r="B41" s="220" t="s">
        <v>47</v>
      </c>
      <c r="C41" s="220"/>
      <c r="D41" s="79">
        <f>D9+D31</f>
        <v>3085369768</v>
      </c>
      <c r="E41" s="79">
        <f>E9+E31</f>
        <v>4780067865</v>
      </c>
      <c r="F41" s="79">
        <f>F9+F31</f>
        <v>6059247814</v>
      </c>
    </row>
    <row r="42" spans="2:13" ht="16.5" x14ac:dyDescent="0.3">
      <c r="B42" s="66"/>
      <c r="C42" s="15"/>
      <c r="D42" s="16"/>
      <c r="E42" s="8"/>
      <c r="F42" s="2"/>
    </row>
    <row r="43" spans="2:13" x14ac:dyDescent="0.25">
      <c r="B43" s="66"/>
      <c r="C43" s="15"/>
      <c r="D43" s="16"/>
      <c r="E43" s="16"/>
      <c r="F43" s="16"/>
    </row>
    <row r="44" spans="2:13" ht="16.5" x14ac:dyDescent="0.3">
      <c r="B44" s="17"/>
      <c r="C44" s="18"/>
      <c r="D44" s="19"/>
      <c r="E44" s="19"/>
      <c r="F44" s="19"/>
    </row>
    <row r="45" spans="2:13" ht="16.5" x14ac:dyDescent="0.3">
      <c r="B45" s="22"/>
      <c r="C45" s="23"/>
      <c r="D45" s="19"/>
      <c r="E45" s="19"/>
      <c r="F45" s="19"/>
    </row>
    <row r="46" spans="2:13" ht="16.5" x14ac:dyDescent="0.3">
      <c r="B46" s="22"/>
      <c r="C46" s="23"/>
      <c r="D46" s="19"/>
      <c r="E46" s="19"/>
      <c r="F46" s="19"/>
    </row>
    <row r="47" spans="2:13" ht="16.5" x14ac:dyDescent="0.3">
      <c r="B47" s="22"/>
      <c r="C47" s="23"/>
      <c r="D47" s="19"/>
      <c r="E47" s="21"/>
      <c r="F47" s="2"/>
    </row>
    <row r="48" spans="2:13" ht="16.5" x14ac:dyDescent="0.3">
      <c r="B48" s="22"/>
      <c r="C48" s="23"/>
      <c r="D48" s="19"/>
      <c r="E48" s="21"/>
      <c r="F48" s="2"/>
    </row>
    <row r="49" spans="2:6" ht="16.5" x14ac:dyDescent="0.3">
      <c r="B49" s="22"/>
      <c r="C49" s="23"/>
      <c r="D49" s="19"/>
      <c r="E49" s="21"/>
      <c r="F49" s="2"/>
    </row>
    <row r="50" spans="2:6" ht="16.5" x14ac:dyDescent="0.3">
      <c r="B50" s="22"/>
      <c r="C50" s="23"/>
      <c r="D50" s="19"/>
      <c r="E50" s="21"/>
      <c r="F50" s="2"/>
    </row>
    <row r="51" spans="2:6" ht="16.5" x14ac:dyDescent="0.3">
      <c r="B51" s="22"/>
      <c r="C51" s="23"/>
      <c r="D51" s="19"/>
      <c r="E51" s="21"/>
      <c r="F51" s="2"/>
    </row>
    <row r="52" spans="2:6" ht="16.5" x14ac:dyDescent="0.3">
      <c r="B52" s="22"/>
      <c r="C52" s="23"/>
      <c r="D52" s="19"/>
      <c r="E52" s="21"/>
      <c r="F52" s="2"/>
    </row>
    <row r="53" spans="2:6" ht="16.5" x14ac:dyDescent="0.3">
      <c r="B53" s="22"/>
      <c r="C53" s="23"/>
      <c r="D53" s="19"/>
      <c r="E53" s="21"/>
      <c r="F53" s="2"/>
    </row>
    <row r="54" spans="2:6" ht="16.5" x14ac:dyDescent="0.3">
      <c r="B54" s="22"/>
      <c r="C54" s="23"/>
      <c r="D54" s="19"/>
      <c r="E54" s="21"/>
      <c r="F54" s="2"/>
    </row>
    <row r="225" spans="2:6" s="29" customFormat="1" x14ac:dyDescent="0.25">
      <c r="B225" s="24"/>
      <c r="C225" s="12"/>
      <c r="D225" s="25"/>
      <c r="E225" s="3"/>
      <c r="F225" s="28"/>
    </row>
  </sheetData>
  <mergeCells count="7">
    <mergeCell ref="B41:C41"/>
    <mergeCell ref="B1:F1"/>
    <mergeCell ref="B2:F2"/>
    <mergeCell ref="B3:F3"/>
    <mergeCell ref="B4:F4"/>
    <mergeCell ref="B5:F5"/>
    <mergeCell ref="B6:F6"/>
  </mergeCells>
  <printOptions horizontalCentered="1"/>
  <pageMargins left="0.31496062992125984" right="0.23622047244094491" top="0.19685039370078741" bottom="0.51181102362204722" header="0.19685039370078741" footer="0"/>
  <pageSetup paperSize="5" scale="7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T230"/>
  <sheetViews>
    <sheetView showGridLines="0" zoomScale="110" zoomScaleNormal="110" zoomScaleSheetLayoutView="75" workbookViewId="0">
      <selection activeCell="C32" sqref="C32"/>
    </sheetView>
  </sheetViews>
  <sheetFormatPr baseColWidth="10" defaultColWidth="9.140625" defaultRowHeight="15" x14ac:dyDescent="0.25"/>
  <cols>
    <col min="1" max="1" width="5.85546875" style="3" customWidth="1"/>
    <col min="2" max="2" width="12.5703125" style="24" customWidth="1"/>
    <col min="3" max="3" width="67.42578125" style="12" customWidth="1"/>
    <col min="4" max="14" width="13" style="25" customWidth="1"/>
    <col min="15" max="16" width="13" style="27" customWidth="1"/>
    <col min="17" max="17" width="23.28515625" style="3" bestFit="1" customWidth="1"/>
    <col min="18" max="18" width="18.85546875" style="28" bestFit="1" customWidth="1"/>
    <col min="19" max="19" width="12.140625" style="3" bestFit="1" customWidth="1"/>
    <col min="20" max="20" width="14.85546875" style="3" bestFit="1" customWidth="1"/>
    <col min="21" max="16384" width="9.140625" style="3"/>
  </cols>
  <sheetData>
    <row r="1" spans="2:18" ht="30.75" x14ac:dyDescent="0.4">
      <c r="B1" s="216" t="s">
        <v>0</v>
      </c>
      <c r="C1" s="216"/>
      <c r="D1" s="216"/>
      <c r="E1" s="216"/>
      <c r="F1" s="216"/>
      <c r="G1" s="216"/>
      <c r="H1" s="216"/>
      <c r="I1" s="216"/>
      <c r="J1" s="216"/>
      <c r="K1" s="216"/>
      <c r="L1" s="216"/>
      <c r="M1" s="216"/>
      <c r="N1" s="216"/>
      <c r="O1" s="216"/>
      <c r="P1" s="216"/>
      <c r="Q1" s="1"/>
      <c r="R1" s="2"/>
    </row>
    <row r="2" spans="2:18" ht="16.5" x14ac:dyDescent="0.3">
      <c r="B2" s="217" t="s">
        <v>1</v>
      </c>
      <c r="C2" s="217"/>
      <c r="D2" s="217"/>
      <c r="E2" s="217"/>
      <c r="F2" s="217"/>
      <c r="G2" s="217"/>
      <c r="H2" s="217"/>
      <c r="I2" s="217"/>
      <c r="J2" s="217"/>
      <c r="K2" s="217"/>
      <c r="L2" s="217"/>
      <c r="M2" s="217"/>
      <c r="N2" s="217"/>
      <c r="O2" s="217"/>
      <c r="P2" s="217"/>
      <c r="Q2" s="1"/>
      <c r="R2" s="2"/>
    </row>
    <row r="3" spans="2:18" ht="16.5" x14ac:dyDescent="0.3">
      <c r="B3" s="218" t="s">
        <v>2</v>
      </c>
      <c r="C3" s="218"/>
      <c r="D3" s="218"/>
      <c r="E3" s="218"/>
      <c r="F3" s="218"/>
      <c r="G3" s="218"/>
      <c r="H3" s="218"/>
      <c r="I3" s="218"/>
      <c r="J3" s="218"/>
      <c r="K3" s="218"/>
      <c r="L3" s="218"/>
      <c r="M3" s="218"/>
      <c r="N3" s="218"/>
      <c r="O3" s="218"/>
      <c r="P3" s="218"/>
      <c r="Q3" s="1"/>
      <c r="R3" s="2"/>
    </row>
    <row r="4" spans="2:18" ht="16.5" x14ac:dyDescent="0.3">
      <c r="B4" s="219" t="s">
        <v>3</v>
      </c>
      <c r="C4" s="219"/>
      <c r="D4" s="219"/>
      <c r="E4" s="219"/>
      <c r="F4" s="219"/>
      <c r="G4" s="219"/>
      <c r="H4" s="219"/>
      <c r="I4" s="219"/>
      <c r="J4" s="219"/>
      <c r="K4" s="219"/>
      <c r="L4" s="219"/>
      <c r="M4" s="219"/>
      <c r="N4" s="219"/>
      <c r="O4" s="219"/>
      <c r="P4" s="219"/>
      <c r="Q4" s="1"/>
      <c r="R4" s="2"/>
    </row>
    <row r="5" spans="2:18" ht="16.5" x14ac:dyDescent="0.3">
      <c r="B5" s="218" t="s">
        <v>4</v>
      </c>
      <c r="C5" s="218"/>
      <c r="D5" s="218"/>
      <c r="E5" s="218"/>
      <c r="F5" s="218"/>
      <c r="G5" s="218"/>
      <c r="H5" s="218"/>
      <c r="I5" s="218"/>
      <c r="J5" s="218"/>
      <c r="K5" s="218"/>
      <c r="L5" s="218"/>
      <c r="M5" s="218"/>
      <c r="N5" s="218"/>
      <c r="O5" s="218"/>
      <c r="P5" s="218"/>
      <c r="Q5" s="1"/>
      <c r="R5" s="2"/>
    </row>
    <row r="6" spans="2:18" ht="16.5" x14ac:dyDescent="0.3">
      <c r="B6" s="218" t="s">
        <v>5</v>
      </c>
      <c r="C6" s="218"/>
      <c r="D6" s="218"/>
      <c r="E6" s="218"/>
      <c r="F6" s="218"/>
      <c r="G6" s="218"/>
      <c r="H6" s="218"/>
      <c r="I6" s="218"/>
      <c r="J6" s="218"/>
      <c r="K6" s="218"/>
      <c r="L6" s="218"/>
      <c r="M6" s="218"/>
      <c r="N6" s="218"/>
      <c r="O6" s="218"/>
      <c r="P6" s="218"/>
      <c r="Q6" s="1"/>
      <c r="R6" s="2"/>
    </row>
    <row r="7" spans="2:18" ht="16.5" x14ac:dyDescent="0.3">
      <c r="B7" s="4"/>
      <c r="C7" s="5"/>
      <c r="D7" s="6"/>
      <c r="E7" s="6"/>
      <c r="F7" s="6"/>
      <c r="G7" s="6"/>
      <c r="H7" s="6"/>
      <c r="I7" s="6"/>
      <c r="J7" s="6"/>
      <c r="K7" s="6"/>
      <c r="L7" s="6"/>
      <c r="M7" s="6"/>
      <c r="N7" s="6"/>
      <c r="O7" s="7"/>
      <c r="P7" s="7"/>
      <c r="Q7" s="8"/>
      <c r="R7" s="2"/>
    </row>
    <row r="8" spans="2:18" x14ac:dyDescent="0.25">
      <c r="B8" s="38" t="s">
        <v>6</v>
      </c>
      <c r="C8" s="38" t="s">
        <v>7</v>
      </c>
      <c r="D8" s="39">
        <v>1990</v>
      </c>
      <c r="E8" s="39">
        <v>1991</v>
      </c>
      <c r="F8" s="39">
        <v>1992</v>
      </c>
      <c r="G8" s="39">
        <v>1993</v>
      </c>
      <c r="H8" s="39">
        <v>1994</v>
      </c>
      <c r="I8" s="39">
        <v>1995</v>
      </c>
      <c r="J8" s="39">
        <v>1996</v>
      </c>
      <c r="K8" s="39">
        <v>1997</v>
      </c>
      <c r="L8" s="39">
        <v>1998</v>
      </c>
      <c r="M8" s="39">
        <v>1999</v>
      </c>
      <c r="N8" s="39">
        <v>2000</v>
      </c>
      <c r="O8" s="39">
        <v>2001</v>
      </c>
      <c r="P8" s="39">
        <v>2002</v>
      </c>
      <c r="Q8" s="30"/>
      <c r="R8" s="3"/>
    </row>
    <row r="9" spans="2:18" s="9" customFormat="1" x14ac:dyDescent="0.25">
      <c r="B9" s="40" t="s">
        <v>8</v>
      </c>
      <c r="C9" s="41" t="s">
        <v>9</v>
      </c>
      <c r="D9" s="42">
        <v>6695.9304869999996</v>
      </c>
      <c r="E9" s="42">
        <v>9935.289487</v>
      </c>
      <c r="F9" s="42">
        <v>16236.802492000001</v>
      </c>
      <c r="G9" s="42">
        <v>18770.040631</v>
      </c>
      <c r="H9" s="42">
        <v>19681.764481999999</v>
      </c>
      <c r="I9" s="42">
        <v>22878.940047</v>
      </c>
      <c r="J9" s="42">
        <v>24722.226686000002</v>
      </c>
      <c r="K9" s="42">
        <v>32773.602476</v>
      </c>
      <c r="L9" s="42">
        <v>36504.559635999998</v>
      </c>
      <c r="M9" s="42">
        <v>42285.339494</v>
      </c>
      <c r="N9" s="42">
        <v>47716.607238999997</v>
      </c>
      <c r="O9" s="42">
        <v>57256.662411999998</v>
      </c>
      <c r="P9" s="42">
        <v>62489.523895999999</v>
      </c>
      <c r="Q9" s="43"/>
      <c r="R9" s="31"/>
    </row>
    <row r="10" spans="2:18" s="10" customFormat="1" x14ac:dyDescent="0.25">
      <c r="B10" s="44" t="s">
        <v>10</v>
      </c>
      <c r="C10" s="45" t="s">
        <v>11</v>
      </c>
      <c r="D10" s="46">
        <v>6367.1787990000003</v>
      </c>
      <c r="E10" s="46">
        <v>9676.1589600000007</v>
      </c>
      <c r="F10" s="46">
        <v>15823.289756</v>
      </c>
      <c r="G10" s="46">
        <v>18229.219150000001</v>
      </c>
      <c r="H10" s="46">
        <v>19190.326203000001</v>
      </c>
      <c r="I10" s="46">
        <v>22376.063511</v>
      </c>
      <c r="J10" s="46">
        <v>24217.870886000001</v>
      </c>
      <c r="K10" s="46">
        <v>31703.655062999998</v>
      </c>
      <c r="L10" s="46">
        <v>35697.852338999997</v>
      </c>
      <c r="M10" s="46">
        <v>41288.846597999996</v>
      </c>
      <c r="N10" s="46">
        <v>45722.309824999997</v>
      </c>
      <c r="O10" s="46">
        <v>56081.977508000004</v>
      </c>
      <c r="P10" s="46">
        <v>61433.667179999997</v>
      </c>
      <c r="Q10" s="47"/>
      <c r="R10" s="32"/>
    </row>
    <row r="11" spans="2:18" s="11" customFormat="1" x14ac:dyDescent="0.25">
      <c r="B11" s="48">
        <v>100000</v>
      </c>
      <c r="C11" s="49" t="s">
        <v>12</v>
      </c>
      <c r="D11" s="50">
        <v>6220.0750850000004</v>
      </c>
      <c r="E11" s="50">
        <v>9346.609751</v>
      </c>
      <c r="F11" s="50">
        <v>15416.626527</v>
      </c>
      <c r="G11" s="50">
        <v>17792.949672999999</v>
      </c>
      <c r="H11" s="50">
        <v>18729.100579000002</v>
      </c>
      <c r="I11" s="50">
        <v>21680.974983</v>
      </c>
      <c r="J11" s="50">
        <v>23625.350769000001</v>
      </c>
      <c r="K11" s="50">
        <v>31065.306272000002</v>
      </c>
      <c r="L11" s="50">
        <v>34519.501397</v>
      </c>
      <c r="M11" s="50">
        <v>39865.039429999997</v>
      </c>
      <c r="N11" s="50">
        <v>43699.962506999997</v>
      </c>
      <c r="O11" s="50">
        <v>54394.700298999996</v>
      </c>
      <c r="P11" s="50">
        <v>59792.329561999999</v>
      </c>
      <c r="Q11" s="51"/>
      <c r="R11" s="33"/>
    </row>
    <row r="12" spans="2:18" s="12" customFormat="1" x14ac:dyDescent="0.25">
      <c r="B12" s="52">
        <v>110000</v>
      </c>
      <c r="C12" s="53" t="s">
        <v>13</v>
      </c>
      <c r="D12" s="54">
        <v>1594.994991</v>
      </c>
      <c r="E12" s="54">
        <v>2359.0173730000001</v>
      </c>
      <c r="F12" s="54">
        <v>2746.9928420000001</v>
      </c>
      <c r="G12" s="54">
        <v>3096.6212110000001</v>
      </c>
      <c r="H12" s="54">
        <v>3211.4645839999998</v>
      </c>
      <c r="I12" s="54">
        <v>4121.3016939999998</v>
      </c>
      <c r="J12" s="54">
        <v>4604.6111080000001</v>
      </c>
      <c r="K12" s="54">
        <v>5905.6391299999996</v>
      </c>
      <c r="L12" s="54">
        <v>6599.0064380000003</v>
      </c>
      <c r="M12" s="54">
        <v>8416.5461200000009</v>
      </c>
      <c r="N12" s="54">
        <v>10058.89194</v>
      </c>
      <c r="O12" s="54">
        <v>14758.980513</v>
      </c>
      <c r="P12" s="54">
        <v>15382.079957</v>
      </c>
      <c r="Q12" s="55"/>
      <c r="R12" s="34"/>
    </row>
    <row r="13" spans="2:18" s="12" customFormat="1" x14ac:dyDescent="0.25">
      <c r="B13" s="52">
        <v>120000</v>
      </c>
      <c r="C13" s="53" t="s">
        <v>14</v>
      </c>
      <c r="D13" s="54">
        <v>119.29795300000001</v>
      </c>
      <c r="E13" s="54">
        <v>126.66972</v>
      </c>
      <c r="F13" s="54">
        <v>157.395543</v>
      </c>
      <c r="G13" s="54">
        <v>194.531826</v>
      </c>
      <c r="H13" s="54">
        <v>230.50259</v>
      </c>
      <c r="I13" s="54">
        <v>276.33204999999998</v>
      </c>
      <c r="J13" s="54">
        <v>393.56024600000001</v>
      </c>
      <c r="K13" s="54">
        <v>470.808356</v>
      </c>
      <c r="L13" s="54">
        <v>530.43497100000002</v>
      </c>
      <c r="M13" s="54">
        <v>732.29550300000005</v>
      </c>
      <c r="N13" s="54">
        <v>862.95803899999999</v>
      </c>
      <c r="O13" s="54">
        <v>921.06893400000001</v>
      </c>
      <c r="P13" s="54">
        <v>1309.9916820000001</v>
      </c>
      <c r="Q13" s="55"/>
      <c r="R13" s="34"/>
    </row>
    <row r="14" spans="2:18" s="12" customFormat="1" x14ac:dyDescent="0.25">
      <c r="B14" s="52">
        <v>121000</v>
      </c>
      <c r="C14" s="53" t="s">
        <v>15</v>
      </c>
      <c r="D14" s="54">
        <v>62.368561</v>
      </c>
      <c r="E14" s="54">
        <v>55.010258999999998</v>
      </c>
      <c r="F14" s="54">
        <v>65.311539999999994</v>
      </c>
      <c r="G14" s="54">
        <v>78.140629000000004</v>
      </c>
      <c r="H14" s="54">
        <v>106.31665700000001</v>
      </c>
      <c r="I14" s="54">
        <v>116.13273</v>
      </c>
      <c r="J14" s="54">
        <v>216.890366</v>
      </c>
      <c r="K14" s="54">
        <v>231.5616</v>
      </c>
      <c r="L14" s="54">
        <v>217.89214100000001</v>
      </c>
      <c r="M14" s="54">
        <v>275.50899399999997</v>
      </c>
      <c r="N14" s="54">
        <v>351.71009400000003</v>
      </c>
      <c r="O14" s="54">
        <v>360.646975</v>
      </c>
      <c r="P14" s="54">
        <v>639.62897799999996</v>
      </c>
      <c r="Q14" s="55"/>
      <c r="R14" s="34"/>
    </row>
    <row r="15" spans="2:18" s="12" customFormat="1" x14ac:dyDescent="0.25">
      <c r="B15" s="52">
        <v>122000</v>
      </c>
      <c r="C15" s="53" t="s">
        <v>16</v>
      </c>
      <c r="D15" s="54">
        <v>56.929392</v>
      </c>
      <c r="E15" s="54">
        <v>71.659460999999993</v>
      </c>
      <c r="F15" s="54">
        <v>92.084002999999996</v>
      </c>
      <c r="G15" s="54">
        <v>116.39119700000001</v>
      </c>
      <c r="H15" s="54">
        <v>124.18593300000001</v>
      </c>
      <c r="I15" s="54">
        <v>160.19932</v>
      </c>
      <c r="J15" s="54">
        <v>176.66988000000001</v>
      </c>
      <c r="K15" s="54">
        <v>239.246756</v>
      </c>
      <c r="L15" s="54">
        <v>312.54282999999998</v>
      </c>
      <c r="M15" s="54">
        <v>456.78650900000002</v>
      </c>
      <c r="N15" s="54">
        <v>511.24794500000002</v>
      </c>
      <c r="O15" s="54">
        <v>560.42195900000002</v>
      </c>
      <c r="P15" s="54">
        <v>670.36270400000001</v>
      </c>
      <c r="Q15" s="55"/>
      <c r="R15" s="34"/>
    </row>
    <row r="16" spans="2:18" s="12" customFormat="1" x14ac:dyDescent="0.25">
      <c r="B16" s="52">
        <v>130000</v>
      </c>
      <c r="C16" s="53" t="s">
        <v>17</v>
      </c>
      <c r="D16" s="54">
        <v>1649.8648169999999</v>
      </c>
      <c r="E16" s="54">
        <v>2277.696704</v>
      </c>
      <c r="F16" s="54">
        <v>4747.01494</v>
      </c>
      <c r="G16" s="54">
        <v>5763.6762099999996</v>
      </c>
      <c r="H16" s="54">
        <v>7152.135319</v>
      </c>
      <c r="I16" s="54">
        <v>8320.8013310000006</v>
      </c>
      <c r="J16" s="54">
        <v>9015.5076989999998</v>
      </c>
      <c r="K16" s="54">
        <v>12185.998939999999</v>
      </c>
      <c r="L16" s="54">
        <v>13981.042777000001</v>
      </c>
      <c r="M16" s="54">
        <v>13695.777146</v>
      </c>
      <c r="N16" s="54">
        <v>13826.527872000001</v>
      </c>
      <c r="O16" s="54">
        <v>22713.876634</v>
      </c>
      <c r="P16" s="54">
        <v>24437.357843999998</v>
      </c>
      <c r="Q16" s="55"/>
      <c r="R16" s="34"/>
    </row>
    <row r="17" spans="2:18" s="12" customFormat="1" x14ac:dyDescent="0.25">
      <c r="B17" s="52">
        <v>131000</v>
      </c>
      <c r="C17" s="53" t="s">
        <v>18</v>
      </c>
      <c r="D17" s="54">
        <v>1179.018405</v>
      </c>
      <c r="E17" s="54">
        <v>1589.6685729999999</v>
      </c>
      <c r="F17" s="54">
        <v>3952.0177170000002</v>
      </c>
      <c r="G17" s="54">
        <v>4898.9166329999998</v>
      </c>
      <c r="H17" s="54">
        <v>5989.2788490000003</v>
      </c>
      <c r="I17" s="54">
        <v>6841.6325729999999</v>
      </c>
      <c r="J17" s="54">
        <v>7674.3129660000004</v>
      </c>
      <c r="K17" s="54">
        <v>10608.978502</v>
      </c>
      <c r="L17" s="54">
        <v>11661.071085</v>
      </c>
      <c r="M17" s="54">
        <v>11203.676095000001</v>
      </c>
      <c r="N17" s="54">
        <v>11110.017668</v>
      </c>
      <c r="O17" s="54">
        <v>20701.948912</v>
      </c>
      <c r="P17" s="54">
        <v>22421.572478999999</v>
      </c>
      <c r="Q17" s="55"/>
      <c r="R17" s="34"/>
    </row>
    <row r="18" spans="2:18" s="12" customFormat="1" x14ac:dyDescent="0.25">
      <c r="B18" s="52">
        <v>132000</v>
      </c>
      <c r="C18" s="53" t="s">
        <v>19</v>
      </c>
      <c r="D18" s="54">
        <v>470.84641199999999</v>
      </c>
      <c r="E18" s="54">
        <v>688.02813100000003</v>
      </c>
      <c r="F18" s="54">
        <v>794.99722299999996</v>
      </c>
      <c r="G18" s="54">
        <v>864.75957700000004</v>
      </c>
      <c r="H18" s="54">
        <v>1162.8564699999999</v>
      </c>
      <c r="I18" s="54">
        <v>1479.168758</v>
      </c>
      <c r="J18" s="54">
        <v>1341.194733</v>
      </c>
      <c r="K18" s="54">
        <v>1577.020438</v>
      </c>
      <c r="L18" s="54">
        <v>2319.9716920000001</v>
      </c>
      <c r="M18" s="54">
        <v>2492.1010510000001</v>
      </c>
      <c r="N18" s="54">
        <v>2716.5102040000002</v>
      </c>
      <c r="O18" s="54">
        <v>2011.9277219999999</v>
      </c>
      <c r="P18" s="54">
        <v>2015.785365</v>
      </c>
      <c r="Q18" s="55"/>
      <c r="R18" s="34"/>
    </row>
    <row r="19" spans="2:18" s="12" customFormat="1" x14ac:dyDescent="0.25">
      <c r="B19" s="52">
        <v>140000</v>
      </c>
      <c r="C19" s="53" t="s">
        <v>20</v>
      </c>
      <c r="D19" s="54">
        <v>2701.131844</v>
      </c>
      <c r="E19" s="54">
        <v>4398.205269</v>
      </c>
      <c r="F19" s="54">
        <v>7541.5958810000002</v>
      </c>
      <c r="G19" s="54">
        <v>8419.2266749999999</v>
      </c>
      <c r="H19" s="54">
        <v>7768.174129</v>
      </c>
      <c r="I19" s="54">
        <v>8545.8609130000004</v>
      </c>
      <c r="J19" s="54">
        <v>9141.3534949999994</v>
      </c>
      <c r="K19" s="54">
        <v>12005.064758</v>
      </c>
      <c r="L19" s="54">
        <v>13260.547113000001</v>
      </c>
      <c r="M19" s="54">
        <v>16731.536201999999</v>
      </c>
      <c r="N19" s="54">
        <v>18516.472578000001</v>
      </c>
      <c r="O19" s="54">
        <v>15493.378344000001</v>
      </c>
      <c r="P19" s="54">
        <v>18168.259982</v>
      </c>
      <c r="Q19" s="55"/>
      <c r="R19" s="34"/>
    </row>
    <row r="20" spans="2:18" s="12" customFormat="1" x14ac:dyDescent="0.25">
      <c r="B20" s="52">
        <v>141000</v>
      </c>
      <c r="C20" s="53" t="s">
        <v>21</v>
      </c>
      <c r="D20" s="54">
        <v>2695.9403189999998</v>
      </c>
      <c r="E20" s="54">
        <v>4395.0927970000002</v>
      </c>
      <c r="F20" s="54">
        <v>7539.380682</v>
      </c>
      <c r="G20" s="54">
        <v>8417.9970900000008</v>
      </c>
      <c r="H20" s="54">
        <v>7767.1347429999996</v>
      </c>
      <c r="I20" s="54">
        <v>8541.9534309999999</v>
      </c>
      <c r="J20" s="54">
        <v>9136.9074110000001</v>
      </c>
      <c r="K20" s="54">
        <v>12003.036180999999</v>
      </c>
      <c r="L20" s="54">
        <v>13258.897691</v>
      </c>
      <c r="M20" s="54">
        <v>16729.398471</v>
      </c>
      <c r="N20" s="54">
        <v>18513.148053000001</v>
      </c>
      <c r="O20" s="54">
        <v>15490.999680999999</v>
      </c>
      <c r="P20" s="54">
        <v>18165.974729000001</v>
      </c>
      <c r="Q20" s="55"/>
      <c r="R20" s="34"/>
    </row>
    <row r="21" spans="2:18" s="12" customFormat="1" x14ac:dyDescent="0.25">
      <c r="B21" s="52">
        <v>142000</v>
      </c>
      <c r="C21" s="53" t="s">
        <v>22</v>
      </c>
      <c r="D21" s="54">
        <v>5.1915250000000004</v>
      </c>
      <c r="E21" s="54">
        <v>3.1124719999999999</v>
      </c>
      <c r="F21" s="54">
        <v>2.2151990000000001</v>
      </c>
      <c r="G21" s="54">
        <v>1.2295849999999999</v>
      </c>
      <c r="H21" s="54">
        <v>1.0393859999999999</v>
      </c>
      <c r="I21" s="54">
        <v>3.9074819999999999</v>
      </c>
      <c r="J21" s="54">
        <v>4.4460839999999999</v>
      </c>
      <c r="K21" s="54">
        <v>2.0285769999999999</v>
      </c>
      <c r="L21" s="54">
        <v>1.6494219999999999</v>
      </c>
      <c r="M21" s="54">
        <v>2.137731</v>
      </c>
      <c r="N21" s="54">
        <v>3.324525</v>
      </c>
      <c r="O21" s="54">
        <v>2.378663</v>
      </c>
      <c r="P21" s="54">
        <v>2.285253</v>
      </c>
      <c r="Q21" s="55"/>
      <c r="R21" s="34"/>
    </row>
    <row r="22" spans="2:18" s="12" customFormat="1" x14ac:dyDescent="0.25">
      <c r="B22" s="52">
        <v>150000</v>
      </c>
      <c r="C22" s="53" t="s">
        <v>23</v>
      </c>
      <c r="D22" s="54">
        <v>154.78548000000001</v>
      </c>
      <c r="E22" s="54">
        <v>185.02068499999999</v>
      </c>
      <c r="F22" s="54">
        <v>223.62732099999999</v>
      </c>
      <c r="G22" s="54">
        <v>318.89375100000001</v>
      </c>
      <c r="H22" s="54">
        <v>366.82395700000001</v>
      </c>
      <c r="I22" s="54">
        <v>416.67899499999999</v>
      </c>
      <c r="J22" s="54">
        <v>470.31822099999999</v>
      </c>
      <c r="K22" s="54">
        <v>497.79508800000002</v>
      </c>
      <c r="L22" s="54">
        <v>148.47009800000001</v>
      </c>
      <c r="M22" s="54">
        <v>288.88445899999999</v>
      </c>
      <c r="N22" s="54">
        <v>435.112078</v>
      </c>
      <c r="O22" s="54">
        <v>507.39587399999999</v>
      </c>
      <c r="P22" s="54">
        <v>494.64009700000003</v>
      </c>
      <c r="Q22" s="55"/>
      <c r="R22" s="34"/>
    </row>
    <row r="23" spans="2:18" s="11" customFormat="1" x14ac:dyDescent="0.25">
      <c r="B23" s="48">
        <v>200000</v>
      </c>
      <c r="C23" s="49" t="s">
        <v>24</v>
      </c>
      <c r="D23" s="56">
        <v>147.103714</v>
      </c>
      <c r="E23" s="56">
        <v>329.54920900000002</v>
      </c>
      <c r="F23" s="56">
        <v>406.663229</v>
      </c>
      <c r="G23" s="56">
        <v>436.26947699999999</v>
      </c>
      <c r="H23" s="56">
        <v>461.22562399999998</v>
      </c>
      <c r="I23" s="56">
        <v>695.088528</v>
      </c>
      <c r="J23" s="56">
        <v>592.52011700000003</v>
      </c>
      <c r="K23" s="56">
        <v>638.34879100000001</v>
      </c>
      <c r="L23" s="56">
        <v>1178.350942</v>
      </c>
      <c r="M23" s="56">
        <v>1423.807168</v>
      </c>
      <c r="N23" s="56">
        <v>2022.3473180000001</v>
      </c>
      <c r="O23" s="56">
        <v>1687.2772090000001</v>
      </c>
      <c r="P23" s="56">
        <v>1641.337618</v>
      </c>
      <c r="Q23" s="51"/>
      <c r="R23" s="33"/>
    </row>
    <row r="24" spans="2:18" s="12" customFormat="1" x14ac:dyDescent="0.25">
      <c r="B24" s="52">
        <v>210000</v>
      </c>
      <c r="C24" s="53" t="s">
        <v>25</v>
      </c>
      <c r="D24" s="54">
        <v>4.6899420000000003</v>
      </c>
      <c r="E24" s="54">
        <v>9.4408370000000001</v>
      </c>
      <c r="F24" s="54">
        <v>9.3888800000000003</v>
      </c>
      <c r="G24" s="54">
        <v>12.944016</v>
      </c>
      <c r="H24" s="54">
        <v>16.307086000000002</v>
      </c>
      <c r="I24" s="54">
        <v>27.439852999999999</v>
      </c>
      <c r="J24" s="54">
        <v>21.775863000000001</v>
      </c>
      <c r="K24" s="54">
        <v>22.440224000000001</v>
      </c>
      <c r="L24" s="54">
        <v>23.175523999999999</v>
      </c>
      <c r="M24" s="54">
        <v>30.119904999999999</v>
      </c>
      <c r="N24" s="54">
        <v>19.182321999999999</v>
      </c>
      <c r="O24" s="54">
        <v>4.4916999999999998</v>
      </c>
      <c r="P24" s="54">
        <v>36.961182000000001</v>
      </c>
      <c r="Q24" s="55"/>
      <c r="R24" s="34"/>
    </row>
    <row r="25" spans="2:18" s="12" customFormat="1" x14ac:dyDescent="0.25">
      <c r="B25" s="52">
        <v>220000</v>
      </c>
      <c r="C25" s="53" t="s">
        <v>26</v>
      </c>
      <c r="D25" s="54">
        <v>0.59232399999999996</v>
      </c>
      <c r="E25" s="54">
        <v>15.541273</v>
      </c>
      <c r="F25" s="54">
        <v>3.082344</v>
      </c>
      <c r="G25" s="54">
        <v>0.51722400000000002</v>
      </c>
      <c r="H25" s="54">
        <v>0.217945</v>
      </c>
      <c r="I25" s="54">
        <v>123.27269699999999</v>
      </c>
      <c r="J25" s="54">
        <v>0.51888599999999996</v>
      </c>
      <c r="K25" s="54">
        <v>9.9644999999999997E-2</v>
      </c>
      <c r="L25" s="54">
        <v>9.4888E-2</v>
      </c>
      <c r="M25" s="54">
        <v>13.442481000000001</v>
      </c>
      <c r="N25" s="54">
        <v>1.105399</v>
      </c>
      <c r="O25" s="54">
        <v>2.69082</v>
      </c>
      <c r="P25" s="54">
        <v>1.811858</v>
      </c>
      <c r="Q25" s="55"/>
      <c r="R25" s="34"/>
    </row>
    <row r="26" spans="2:18" s="12" customFormat="1" x14ac:dyDescent="0.25">
      <c r="B26" s="52">
        <v>230000</v>
      </c>
      <c r="C26" s="53" t="s">
        <v>27</v>
      </c>
      <c r="D26" s="54">
        <v>0.25555699999999998</v>
      </c>
      <c r="E26" s="54">
        <v>0.279337</v>
      </c>
      <c r="F26" s="54">
        <v>0.395538</v>
      </c>
      <c r="G26" s="54">
        <v>0.41847600000000001</v>
      </c>
      <c r="H26" s="54">
        <v>0.63880400000000004</v>
      </c>
      <c r="I26" s="54">
        <v>0.59489999999999998</v>
      </c>
      <c r="J26" s="54">
        <v>0.51594600000000002</v>
      </c>
      <c r="K26" s="54">
        <v>0.59161799999999998</v>
      </c>
      <c r="L26" s="54">
        <v>0.48745100000000002</v>
      </c>
      <c r="M26" s="54">
        <v>0.54534199999999999</v>
      </c>
      <c r="N26" s="54">
        <v>0.49472500000000003</v>
      </c>
      <c r="O26" s="54">
        <v>0.327482</v>
      </c>
      <c r="P26" s="54">
        <v>0.23674400000000001</v>
      </c>
      <c r="Q26" s="55"/>
      <c r="R26" s="34"/>
    </row>
    <row r="27" spans="2:18" s="12" customFormat="1" x14ac:dyDescent="0.25">
      <c r="B27" s="52">
        <v>240000</v>
      </c>
      <c r="C27" s="53" t="s">
        <v>28</v>
      </c>
      <c r="D27" s="54">
        <v>0.51019099999999995</v>
      </c>
      <c r="E27" s="54">
        <v>0.68344800000000006</v>
      </c>
      <c r="F27" s="54">
        <v>5.3374439999999996</v>
      </c>
      <c r="G27" s="54">
        <v>5.7922779999999996</v>
      </c>
      <c r="H27" s="54">
        <v>6.0964080000000003</v>
      </c>
      <c r="I27" s="54">
        <v>6.764208</v>
      </c>
      <c r="J27" s="54">
        <v>7.1723039999999996</v>
      </c>
      <c r="K27" s="54">
        <v>8.1286269999999998</v>
      </c>
      <c r="L27" s="54">
        <v>7.6250799999999996</v>
      </c>
      <c r="M27" s="54">
        <v>9.0350110000000008</v>
      </c>
      <c r="N27" s="54">
        <v>9.3966770000000004</v>
      </c>
      <c r="O27" s="54">
        <v>9.3925920000000005</v>
      </c>
      <c r="P27" s="54">
        <v>9.5150670000000002</v>
      </c>
      <c r="Q27" s="55"/>
      <c r="R27" s="34"/>
    </row>
    <row r="28" spans="2:18" s="12" customFormat="1" x14ac:dyDescent="0.25">
      <c r="B28" s="52">
        <v>250000</v>
      </c>
      <c r="C28" s="53" t="s">
        <v>29</v>
      </c>
      <c r="D28" s="54">
        <v>96.972294000000005</v>
      </c>
      <c r="E28" s="54">
        <v>247.84605199999999</v>
      </c>
      <c r="F28" s="54">
        <v>307.54786300000001</v>
      </c>
      <c r="G28" s="54">
        <v>346.31580400000001</v>
      </c>
      <c r="H28" s="54">
        <v>355.874078</v>
      </c>
      <c r="I28" s="54">
        <v>454.41238199999998</v>
      </c>
      <c r="J28" s="54">
        <v>486.83972499999999</v>
      </c>
      <c r="K28" s="54">
        <v>531.86945000000003</v>
      </c>
      <c r="L28" s="54">
        <v>657.21604100000002</v>
      </c>
      <c r="M28" s="54">
        <v>787.05619799999999</v>
      </c>
      <c r="N28" s="54">
        <v>1192.0412670000001</v>
      </c>
      <c r="O28" s="54">
        <v>998.70761500000003</v>
      </c>
      <c r="P28" s="54">
        <v>922.61130400000002</v>
      </c>
      <c r="Q28" s="55"/>
      <c r="R28" s="34"/>
    </row>
    <row r="29" spans="2:18" s="12" customFormat="1" x14ac:dyDescent="0.25">
      <c r="B29" s="52">
        <v>260000</v>
      </c>
      <c r="C29" s="53" t="s">
        <v>30</v>
      </c>
      <c r="D29" s="54">
        <v>44.083405999999997</v>
      </c>
      <c r="E29" s="54">
        <v>55.758262000000002</v>
      </c>
      <c r="F29" s="54">
        <v>80.911159999999995</v>
      </c>
      <c r="G29" s="54">
        <v>70.281678999999997</v>
      </c>
      <c r="H29" s="54">
        <v>82.091302999999996</v>
      </c>
      <c r="I29" s="54">
        <v>82.604488000000003</v>
      </c>
      <c r="J29" s="54">
        <v>75.697393000000005</v>
      </c>
      <c r="K29" s="54">
        <v>75.219227000000004</v>
      </c>
      <c r="L29" s="54">
        <v>489.751958</v>
      </c>
      <c r="M29" s="54">
        <v>583.60823100000005</v>
      </c>
      <c r="N29" s="54">
        <v>800.12692800000002</v>
      </c>
      <c r="O29" s="54">
        <v>671.66700000000003</v>
      </c>
      <c r="P29" s="54">
        <v>670.20146299999999</v>
      </c>
      <c r="Q29" s="55"/>
      <c r="R29" s="34"/>
    </row>
    <row r="30" spans="2:18" s="13" customFormat="1" x14ac:dyDescent="0.25">
      <c r="B30" s="57">
        <v>270000</v>
      </c>
      <c r="C30" s="45" t="s">
        <v>31</v>
      </c>
      <c r="D30" s="58">
        <v>328.751688</v>
      </c>
      <c r="E30" s="58">
        <v>259.13052699999997</v>
      </c>
      <c r="F30" s="58">
        <v>413.51273600000002</v>
      </c>
      <c r="G30" s="58">
        <v>540.82148099999995</v>
      </c>
      <c r="H30" s="58">
        <v>491.43827900000002</v>
      </c>
      <c r="I30" s="58">
        <v>502.87653599999999</v>
      </c>
      <c r="J30" s="58">
        <v>504.35579999999999</v>
      </c>
      <c r="K30" s="58">
        <v>1069.9474130000001</v>
      </c>
      <c r="L30" s="58">
        <v>806.70729700000004</v>
      </c>
      <c r="M30" s="58">
        <v>996.49289599999997</v>
      </c>
      <c r="N30" s="58">
        <v>1994.2974139999999</v>
      </c>
      <c r="O30" s="58">
        <v>1174.684904</v>
      </c>
      <c r="P30" s="58">
        <v>1055.856716</v>
      </c>
      <c r="Q30" s="59"/>
      <c r="R30" s="35"/>
    </row>
    <row r="31" spans="2:18" s="11" customFormat="1" x14ac:dyDescent="0.25">
      <c r="B31" s="48">
        <v>300000</v>
      </c>
      <c r="C31" s="53" t="s">
        <v>32</v>
      </c>
      <c r="D31" s="56">
        <v>1.1813309999999999</v>
      </c>
      <c r="E31" s="56">
        <v>21.932959</v>
      </c>
      <c r="F31" s="56">
        <v>31.717411999999999</v>
      </c>
      <c r="G31" s="56">
        <v>40.492784999999998</v>
      </c>
      <c r="H31" s="56">
        <v>33.850760000000001</v>
      </c>
      <c r="I31" s="56">
        <v>46.054282999999998</v>
      </c>
      <c r="J31" s="56">
        <v>48.593049999999998</v>
      </c>
      <c r="K31" s="56">
        <v>6.2810280000000001</v>
      </c>
      <c r="L31" s="56">
        <v>6.4419680000000001</v>
      </c>
      <c r="M31" s="56">
        <v>10.124435</v>
      </c>
      <c r="N31" s="56">
        <v>30.319814999999998</v>
      </c>
      <c r="O31" s="56">
        <v>19.243251999999998</v>
      </c>
      <c r="P31" s="56">
        <v>5.9017850000000003</v>
      </c>
      <c r="Q31" s="51"/>
      <c r="R31" s="33"/>
    </row>
    <row r="32" spans="2:18" s="11" customFormat="1" ht="14.25" customHeight="1" x14ac:dyDescent="0.25">
      <c r="B32" s="48">
        <v>400000</v>
      </c>
      <c r="C32" s="53" t="s">
        <v>33</v>
      </c>
      <c r="D32" s="56">
        <v>21.007859</v>
      </c>
      <c r="E32" s="56">
        <v>17.822486999999999</v>
      </c>
      <c r="F32" s="56">
        <v>5.0808309999999999</v>
      </c>
      <c r="G32" s="56">
        <v>12.532951000000001</v>
      </c>
      <c r="H32" s="56">
        <v>10.6127</v>
      </c>
      <c r="I32" s="56">
        <v>17.483699999999999</v>
      </c>
      <c r="J32" s="56">
        <v>10.550571</v>
      </c>
      <c r="K32" s="56">
        <v>22.317665000000002</v>
      </c>
      <c r="L32" s="56">
        <v>36.054976000000003</v>
      </c>
      <c r="M32" s="56">
        <v>41.208911000000001</v>
      </c>
      <c r="N32" s="56">
        <v>57.286479999999997</v>
      </c>
      <c r="O32" s="56">
        <v>272.51463899999999</v>
      </c>
      <c r="P32" s="56">
        <v>97.740826999999996</v>
      </c>
      <c r="Q32" s="51"/>
      <c r="R32" s="33"/>
    </row>
    <row r="33" spans="2:18" s="11" customFormat="1" x14ac:dyDescent="0.25">
      <c r="B33" s="48">
        <v>500000</v>
      </c>
      <c r="C33" s="53" t="s">
        <v>34</v>
      </c>
      <c r="D33" s="56">
        <v>284.56601699999999</v>
      </c>
      <c r="E33" s="56">
        <v>182.97734800000001</v>
      </c>
      <c r="F33" s="56">
        <v>325.61709999999999</v>
      </c>
      <c r="G33" s="56">
        <v>396.07274100000001</v>
      </c>
      <c r="H33" s="56">
        <v>347.739079</v>
      </c>
      <c r="I33" s="56">
        <v>274.605953</v>
      </c>
      <c r="J33" s="56">
        <v>264.49526500000002</v>
      </c>
      <c r="K33" s="56">
        <v>503.51475199999999</v>
      </c>
      <c r="L33" s="56">
        <v>445.66552999999999</v>
      </c>
      <c r="M33" s="56">
        <v>401.86110400000001</v>
      </c>
      <c r="N33" s="56">
        <v>1367.671245</v>
      </c>
      <c r="O33" s="56">
        <v>542.29775600000005</v>
      </c>
      <c r="P33" s="56">
        <v>436.94453099999998</v>
      </c>
      <c r="Q33" s="51"/>
      <c r="R33" s="33"/>
    </row>
    <row r="34" spans="2:18" s="11" customFormat="1" x14ac:dyDescent="0.25">
      <c r="B34" s="48">
        <v>600000</v>
      </c>
      <c r="C34" s="53" t="s">
        <v>35</v>
      </c>
      <c r="D34" s="56">
        <v>21.996480999999999</v>
      </c>
      <c r="E34" s="56">
        <v>36.397733000000002</v>
      </c>
      <c r="F34" s="56">
        <v>51.097392999999997</v>
      </c>
      <c r="G34" s="56">
        <v>91.723004000000003</v>
      </c>
      <c r="H34" s="56">
        <v>99.235740000000007</v>
      </c>
      <c r="I34" s="56">
        <v>164.73259999999999</v>
      </c>
      <c r="J34" s="56">
        <v>180.716914</v>
      </c>
      <c r="K34" s="56">
        <v>537.83396800000003</v>
      </c>
      <c r="L34" s="56">
        <v>318.54482300000001</v>
      </c>
      <c r="M34" s="56">
        <v>543.29844600000001</v>
      </c>
      <c r="N34" s="56">
        <v>539.01987399999996</v>
      </c>
      <c r="O34" s="56">
        <v>340.629257</v>
      </c>
      <c r="P34" s="56">
        <v>515.26957300000004</v>
      </c>
      <c r="Q34" s="51"/>
      <c r="R34" s="33"/>
    </row>
    <row r="35" spans="2:18" s="12" customFormat="1" x14ac:dyDescent="0.25">
      <c r="B35" s="52">
        <v>610000</v>
      </c>
      <c r="C35" s="53" t="s">
        <v>36</v>
      </c>
      <c r="D35" s="54">
        <v>17.406533</v>
      </c>
      <c r="E35" s="54">
        <v>30.077755</v>
      </c>
      <c r="F35" s="54">
        <v>45.751896000000002</v>
      </c>
      <c r="G35" s="54">
        <v>85.172599000000005</v>
      </c>
      <c r="H35" s="54">
        <v>92.521351999999993</v>
      </c>
      <c r="I35" s="54">
        <v>156.87492800000001</v>
      </c>
      <c r="J35" s="54">
        <v>171.041528</v>
      </c>
      <c r="K35" s="54">
        <v>527.95621000000006</v>
      </c>
      <c r="L35" s="54">
        <v>269.008512</v>
      </c>
      <c r="M35" s="54">
        <v>449.45737400000002</v>
      </c>
      <c r="N35" s="54">
        <v>530.12128499999994</v>
      </c>
      <c r="O35" s="54">
        <v>329.33278000000001</v>
      </c>
      <c r="P35" s="54">
        <v>499.99172099999998</v>
      </c>
      <c r="Q35" s="55"/>
      <c r="R35" s="34"/>
    </row>
    <row r="36" spans="2:18" s="12" customFormat="1" x14ac:dyDescent="0.25">
      <c r="B36" s="52">
        <v>620000</v>
      </c>
      <c r="C36" s="53" t="s">
        <v>37</v>
      </c>
      <c r="D36" s="54">
        <v>4.5899479999999997</v>
      </c>
      <c r="E36" s="54">
        <v>6.3199779999999999</v>
      </c>
      <c r="F36" s="54">
        <v>5.3454969999999999</v>
      </c>
      <c r="G36" s="54">
        <v>6.5504049999999996</v>
      </c>
      <c r="H36" s="54">
        <v>6.7143879999999996</v>
      </c>
      <c r="I36" s="54">
        <v>7.857672</v>
      </c>
      <c r="J36" s="54">
        <v>9.6753859999999996</v>
      </c>
      <c r="K36" s="54">
        <v>9.877758</v>
      </c>
      <c r="L36" s="54">
        <v>49.536310999999998</v>
      </c>
      <c r="M36" s="54">
        <v>93.841071999999997</v>
      </c>
      <c r="N36" s="54">
        <v>8.8985889999999994</v>
      </c>
      <c r="O36" s="54">
        <v>11.296476999999999</v>
      </c>
      <c r="P36" s="54">
        <v>15.277851999999999</v>
      </c>
      <c r="Q36" s="55"/>
      <c r="R36" s="34"/>
    </row>
    <row r="37" spans="2:18" s="14" customFormat="1" x14ac:dyDescent="0.25">
      <c r="B37" s="40">
        <v>630000</v>
      </c>
      <c r="C37" s="41" t="s">
        <v>38</v>
      </c>
      <c r="D37" s="42">
        <v>456.91879499999999</v>
      </c>
      <c r="E37" s="42">
        <v>491.495698</v>
      </c>
      <c r="F37" s="42">
        <v>464.83073200000001</v>
      </c>
      <c r="G37" s="42">
        <v>560.507115</v>
      </c>
      <c r="H37" s="42">
        <v>1051.555699</v>
      </c>
      <c r="I37" s="42">
        <v>494.85044299999998</v>
      </c>
      <c r="J37" s="42">
        <v>898.57444399999997</v>
      </c>
      <c r="K37" s="42">
        <v>1965.0283340000001</v>
      </c>
      <c r="L37" s="42">
        <v>2629.5316280000002</v>
      </c>
      <c r="M37" s="42">
        <v>3939.3444199999999</v>
      </c>
      <c r="N37" s="42">
        <v>2527.1942370000002</v>
      </c>
      <c r="O37" s="42">
        <v>7495.7639049999998</v>
      </c>
      <c r="P37" s="42">
        <v>11212.012635999999</v>
      </c>
      <c r="Q37" s="60"/>
      <c r="R37" s="36"/>
    </row>
    <row r="38" spans="2:18" s="13" customFormat="1" x14ac:dyDescent="0.25">
      <c r="B38" s="57">
        <v>700000</v>
      </c>
      <c r="C38" s="45" t="s">
        <v>39</v>
      </c>
      <c r="D38" s="58">
        <v>171.831141</v>
      </c>
      <c r="E38" s="58">
        <v>167.95065600000001</v>
      </c>
      <c r="F38" s="58">
        <v>262.37247000000002</v>
      </c>
      <c r="G38" s="58">
        <v>274.82146999999998</v>
      </c>
      <c r="H38" s="58">
        <v>572.41053499999998</v>
      </c>
      <c r="I38" s="58">
        <v>118.17845699999999</v>
      </c>
      <c r="J38" s="58">
        <v>669.99318800000003</v>
      </c>
      <c r="K38" s="58">
        <v>1756.502225</v>
      </c>
      <c r="L38" s="58">
        <v>2546.1424929999998</v>
      </c>
      <c r="M38" s="58">
        <v>1503.522694</v>
      </c>
      <c r="N38" s="58">
        <v>1014.525525</v>
      </c>
      <c r="O38" s="58">
        <v>2596.1707700000002</v>
      </c>
      <c r="P38" s="58">
        <v>2409.7035639999999</v>
      </c>
      <c r="Q38" s="61"/>
      <c r="R38" s="35"/>
    </row>
    <row r="39" spans="2:18" s="12" customFormat="1" x14ac:dyDescent="0.25">
      <c r="B39" s="52">
        <v>710000</v>
      </c>
      <c r="C39" s="53" t="s">
        <v>40</v>
      </c>
      <c r="D39" s="54">
        <v>46.372717000000002</v>
      </c>
      <c r="E39" s="54">
        <v>59.808089000000002</v>
      </c>
      <c r="F39" s="54">
        <v>164.74603099999999</v>
      </c>
      <c r="G39" s="54">
        <v>113.52231399999999</v>
      </c>
      <c r="H39" s="54">
        <v>61.412098999999998</v>
      </c>
      <c r="I39" s="54">
        <v>59.422384000000001</v>
      </c>
      <c r="J39" s="54">
        <v>218.606482</v>
      </c>
      <c r="K39" s="54">
        <v>88.584074999999999</v>
      </c>
      <c r="L39" s="54">
        <v>70.699000999999996</v>
      </c>
      <c r="M39" s="54">
        <v>30.184743000000001</v>
      </c>
      <c r="N39" s="54">
        <v>27.150867000000002</v>
      </c>
      <c r="O39" s="54">
        <v>18.737642999999998</v>
      </c>
      <c r="P39" s="54">
        <v>25.718305999999998</v>
      </c>
      <c r="Q39" s="55"/>
      <c r="R39" s="34"/>
    </row>
    <row r="40" spans="2:18" s="12" customFormat="1" x14ac:dyDescent="0.25">
      <c r="B40" s="52">
        <v>760000</v>
      </c>
      <c r="C40" s="53" t="s">
        <v>41</v>
      </c>
      <c r="D40" s="54">
        <v>14.178941</v>
      </c>
      <c r="E40" s="54">
        <v>19.422957</v>
      </c>
      <c r="F40" s="54">
        <v>39.311816999999998</v>
      </c>
      <c r="G40" s="54">
        <v>82.052099999999996</v>
      </c>
      <c r="H40" s="54">
        <v>84.319674000000006</v>
      </c>
      <c r="I40" s="54">
        <v>30.709312000000001</v>
      </c>
      <c r="J40" s="54">
        <v>12.806247000000001</v>
      </c>
      <c r="K40" s="54">
        <v>43.078541999999999</v>
      </c>
      <c r="L40" s="54">
        <v>163.69192799999999</v>
      </c>
      <c r="M40" s="54">
        <v>107.055167</v>
      </c>
      <c r="N40" s="54">
        <v>0</v>
      </c>
      <c r="O40" s="54">
        <v>0</v>
      </c>
      <c r="P40" s="54">
        <v>0</v>
      </c>
      <c r="Q40" s="55"/>
      <c r="R40" s="34"/>
    </row>
    <row r="41" spans="2:18" s="12" customFormat="1" x14ac:dyDescent="0.25">
      <c r="B41" s="52">
        <v>770000</v>
      </c>
      <c r="C41" s="53" t="s">
        <v>42</v>
      </c>
      <c r="D41" s="54">
        <v>111.279483</v>
      </c>
      <c r="E41" s="54">
        <v>88.719610000000003</v>
      </c>
      <c r="F41" s="54">
        <v>58.314622</v>
      </c>
      <c r="G41" s="54">
        <v>79.247056000000001</v>
      </c>
      <c r="H41" s="54">
        <v>426.67876200000001</v>
      </c>
      <c r="I41" s="54">
        <v>28.046761</v>
      </c>
      <c r="J41" s="54">
        <v>5.57714</v>
      </c>
      <c r="K41" s="54">
        <v>1240.6896079999999</v>
      </c>
      <c r="L41" s="54">
        <v>2311.7515640000001</v>
      </c>
      <c r="M41" s="54">
        <v>1215.7077839999999</v>
      </c>
      <c r="N41" s="54">
        <v>987.37465799999995</v>
      </c>
      <c r="O41" s="54">
        <v>2577.4331269999998</v>
      </c>
      <c r="P41" s="54">
        <v>2383.9852580000002</v>
      </c>
      <c r="Q41" s="55"/>
      <c r="R41" s="34"/>
    </row>
    <row r="42" spans="2:18" s="12" customFormat="1" x14ac:dyDescent="0.25">
      <c r="B42" s="52">
        <v>790000</v>
      </c>
      <c r="C42" s="53" t="s">
        <v>43</v>
      </c>
      <c r="D42" s="54">
        <v>0</v>
      </c>
      <c r="E42" s="54">
        <v>0</v>
      </c>
      <c r="F42" s="54">
        <v>0</v>
      </c>
      <c r="G42" s="54">
        <v>0</v>
      </c>
      <c r="H42" s="54">
        <v>0</v>
      </c>
      <c r="I42" s="54">
        <v>0</v>
      </c>
      <c r="J42" s="54">
        <v>433.00331899999998</v>
      </c>
      <c r="K42" s="54">
        <v>384.15</v>
      </c>
      <c r="L42" s="54">
        <v>0</v>
      </c>
      <c r="M42" s="54">
        <v>150.57499999999999</v>
      </c>
      <c r="N42" s="54">
        <v>0</v>
      </c>
      <c r="O42" s="54">
        <v>0</v>
      </c>
      <c r="P42" s="54">
        <v>0</v>
      </c>
      <c r="Q42" s="55"/>
      <c r="R42" s="34"/>
    </row>
    <row r="43" spans="2:18" s="13" customFormat="1" x14ac:dyDescent="0.25">
      <c r="B43" s="57">
        <v>800000</v>
      </c>
      <c r="C43" s="45" t="s">
        <v>44</v>
      </c>
      <c r="D43" s="58">
        <v>285.08765399999999</v>
      </c>
      <c r="E43" s="58">
        <v>323.54504200000002</v>
      </c>
      <c r="F43" s="58">
        <v>202.45826199999999</v>
      </c>
      <c r="G43" s="58">
        <v>264.391525</v>
      </c>
      <c r="H43" s="58">
        <v>479.14516400000002</v>
      </c>
      <c r="I43" s="58">
        <v>376.671986</v>
      </c>
      <c r="J43" s="58">
        <v>228.581256</v>
      </c>
      <c r="K43" s="58">
        <v>208.52610899999999</v>
      </c>
      <c r="L43" s="58">
        <v>83.389134999999996</v>
      </c>
      <c r="M43" s="58">
        <v>2435.8217260000001</v>
      </c>
      <c r="N43" s="58">
        <v>1512.6687119999999</v>
      </c>
      <c r="O43" s="58">
        <v>4899.5931350000001</v>
      </c>
      <c r="P43" s="58">
        <v>8802.309072</v>
      </c>
      <c r="Q43" s="59"/>
      <c r="R43" s="35"/>
    </row>
    <row r="44" spans="2:18" s="12" customFormat="1" x14ac:dyDescent="0.25">
      <c r="B44" s="52">
        <v>810000</v>
      </c>
      <c r="C44" s="53" t="s">
        <v>45</v>
      </c>
      <c r="D44" s="54">
        <v>234.41045700000001</v>
      </c>
      <c r="E44" s="54">
        <v>256.64909599999999</v>
      </c>
      <c r="F44" s="54">
        <v>163.03769500000001</v>
      </c>
      <c r="G44" s="54">
        <v>251.20697100000001</v>
      </c>
      <c r="H44" s="54">
        <v>461.57480800000002</v>
      </c>
      <c r="I44" s="54">
        <v>376.671986</v>
      </c>
      <c r="J44" s="54">
        <v>228.581256</v>
      </c>
      <c r="K44" s="54">
        <v>208.52610899999999</v>
      </c>
      <c r="L44" s="54">
        <v>83.389134999999996</v>
      </c>
      <c r="M44" s="54">
        <v>2409.724561</v>
      </c>
      <c r="N44" s="54">
        <v>1501.2005650000001</v>
      </c>
      <c r="O44" s="54">
        <v>4864.9405409999999</v>
      </c>
      <c r="P44" s="54">
        <v>8744.7427879999996</v>
      </c>
      <c r="Q44" s="62"/>
      <c r="R44" s="34"/>
    </row>
    <row r="45" spans="2:18" s="12" customFormat="1" x14ac:dyDescent="0.25">
      <c r="B45" s="52">
        <v>820000</v>
      </c>
      <c r="C45" s="53" t="s">
        <v>46</v>
      </c>
      <c r="D45" s="54">
        <v>50.677197</v>
      </c>
      <c r="E45" s="54">
        <v>66.895945999999995</v>
      </c>
      <c r="F45" s="54">
        <v>39.420566999999998</v>
      </c>
      <c r="G45" s="54">
        <v>13.184554</v>
      </c>
      <c r="H45" s="54">
        <v>17.570356</v>
      </c>
      <c r="I45" s="54">
        <v>0</v>
      </c>
      <c r="J45" s="54">
        <v>0</v>
      </c>
      <c r="K45" s="54">
        <v>0</v>
      </c>
      <c r="L45" s="54">
        <v>0</v>
      </c>
      <c r="M45" s="54">
        <v>26.097165</v>
      </c>
      <c r="N45" s="54">
        <v>11.468147</v>
      </c>
      <c r="O45" s="54">
        <v>34.652594000000001</v>
      </c>
      <c r="P45" s="54">
        <v>57.566284000000003</v>
      </c>
      <c r="Q45" s="63"/>
      <c r="R45" s="34"/>
    </row>
    <row r="46" spans="2:18" s="14" customFormat="1" x14ac:dyDescent="0.25">
      <c r="B46" s="220" t="s">
        <v>47</v>
      </c>
      <c r="C46" s="220"/>
      <c r="D46" s="64">
        <v>7152.8492820000001</v>
      </c>
      <c r="E46" s="64">
        <v>10426.785185000001</v>
      </c>
      <c r="F46" s="64">
        <v>16701.633224000001</v>
      </c>
      <c r="G46" s="64">
        <v>19330.547746</v>
      </c>
      <c r="H46" s="64">
        <v>20733.320180999999</v>
      </c>
      <c r="I46" s="64">
        <v>23373.790489999999</v>
      </c>
      <c r="J46" s="64">
        <v>25620.80113</v>
      </c>
      <c r="K46" s="64">
        <v>34738.630810000002</v>
      </c>
      <c r="L46" s="64">
        <v>39134.091264000002</v>
      </c>
      <c r="M46" s="64">
        <v>46224.683914000001</v>
      </c>
      <c r="N46" s="64">
        <v>50243.801476000001</v>
      </c>
      <c r="O46" s="64">
        <v>64752.426316999998</v>
      </c>
      <c r="P46" s="64">
        <v>73701.536531999998</v>
      </c>
      <c r="Q46" s="65"/>
      <c r="R46" s="37"/>
    </row>
    <row r="47" spans="2:18" ht="16.5" x14ac:dyDescent="0.3">
      <c r="B47" s="66" t="s">
        <v>48</v>
      </c>
      <c r="C47" s="15"/>
      <c r="D47" s="16"/>
      <c r="E47" s="16"/>
      <c r="F47" s="16"/>
      <c r="G47" s="16"/>
      <c r="H47" s="16"/>
      <c r="I47" s="16"/>
      <c r="J47" s="16"/>
      <c r="K47" s="16"/>
      <c r="L47" s="16"/>
      <c r="M47" s="16"/>
      <c r="N47" s="16"/>
      <c r="O47" s="7"/>
      <c r="P47" s="7"/>
      <c r="Q47" s="8"/>
      <c r="R47" s="2"/>
    </row>
    <row r="48" spans="2:18" ht="16.5" x14ac:dyDescent="0.3">
      <c r="B48" s="66" t="s">
        <v>49</v>
      </c>
      <c r="C48" s="15"/>
      <c r="D48" s="16"/>
      <c r="E48" s="16"/>
      <c r="F48" s="16"/>
      <c r="G48" s="16"/>
      <c r="H48" s="16"/>
      <c r="I48" s="16"/>
      <c r="J48" s="16"/>
      <c r="K48" s="16"/>
      <c r="L48" s="16"/>
      <c r="M48" s="16"/>
      <c r="N48" s="16"/>
      <c r="O48" s="7"/>
      <c r="P48" s="7"/>
      <c r="Q48" s="8"/>
      <c r="R48" s="2"/>
    </row>
    <row r="49" spans="2:18" ht="16.5" x14ac:dyDescent="0.3">
      <c r="B49" s="17"/>
      <c r="C49" s="18"/>
      <c r="D49" s="19"/>
      <c r="E49" s="19"/>
      <c r="F49" s="19"/>
      <c r="G49" s="19"/>
      <c r="H49" s="19"/>
      <c r="I49" s="19"/>
      <c r="J49" s="19"/>
      <c r="K49" s="19"/>
      <c r="L49" s="19"/>
      <c r="M49" s="19"/>
      <c r="N49" s="19"/>
      <c r="O49" s="20"/>
      <c r="P49" s="20"/>
      <c r="Q49" s="21"/>
      <c r="R49" s="2"/>
    </row>
    <row r="50" spans="2:18" ht="16.5" x14ac:dyDescent="0.3">
      <c r="B50" s="22"/>
      <c r="C50" s="23"/>
      <c r="D50" s="19"/>
      <c r="E50" s="19"/>
      <c r="F50" s="19"/>
      <c r="G50" s="19"/>
      <c r="H50" s="19"/>
      <c r="I50" s="19"/>
      <c r="J50" s="19"/>
      <c r="K50" s="19"/>
      <c r="L50" s="19"/>
      <c r="M50" s="19"/>
      <c r="N50" s="19"/>
      <c r="O50" s="20"/>
      <c r="P50" s="20"/>
      <c r="Q50" s="21"/>
      <c r="R50" s="2"/>
    </row>
    <row r="51" spans="2:18" ht="16.5" x14ac:dyDescent="0.3">
      <c r="B51" s="22"/>
      <c r="C51" s="23"/>
      <c r="D51" s="19"/>
      <c r="E51" s="19"/>
      <c r="F51" s="19"/>
      <c r="G51" s="19"/>
      <c r="H51" s="19"/>
      <c r="I51" s="19"/>
      <c r="J51" s="19"/>
      <c r="K51" s="19"/>
      <c r="L51" s="19"/>
      <c r="M51" s="19"/>
      <c r="N51" s="19"/>
      <c r="O51" s="20"/>
      <c r="P51" s="20"/>
      <c r="Q51" s="21"/>
      <c r="R51" s="2"/>
    </row>
    <row r="52" spans="2:18" ht="16.5" x14ac:dyDescent="0.3">
      <c r="B52" s="22"/>
      <c r="C52" s="23"/>
      <c r="D52" s="19"/>
      <c r="E52" s="19"/>
      <c r="F52" s="19"/>
      <c r="G52" s="19"/>
      <c r="H52" s="19"/>
      <c r="I52" s="19"/>
      <c r="J52" s="19"/>
      <c r="K52" s="19"/>
      <c r="L52" s="19"/>
      <c r="M52" s="19"/>
      <c r="N52" s="19"/>
      <c r="O52" s="20"/>
      <c r="P52" s="20"/>
      <c r="Q52" s="21"/>
      <c r="R52" s="2"/>
    </row>
    <row r="53" spans="2:18" ht="16.5" x14ac:dyDescent="0.3">
      <c r="B53" s="22"/>
      <c r="C53" s="23"/>
      <c r="D53" s="19"/>
      <c r="E53" s="19"/>
      <c r="F53" s="19"/>
      <c r="G53" s="19"/>
      <c r="H53" s="19"/>
      <c r="I53" s="19"/>
      <c r="J53" s="19"/>
      <c r="K53" s="19"/>
      <c r="L53" s="19"/>
      <c r="M53" s="19"/>
      <c r="N53" s="19"/>
      <c r="O53" s="20"/>
      <c r="P53" s="20"/>
      <c r="Q53" s="21"/>
      <c r="R53" s="2"/>
    </row>
    <row r="54" spans="2:18" ht="16.5" x14ac:dyDescent="0.3">
      <c r="B54" s="22"/>
      <c r="C54" s="23"/>
      <c r="D54" s="19"/>
      <c r="E54" s="19"/>
      <c r="F54" s="19"/>
      <c r="G54" s="19"/>
      <c r="H54" s="19"/>
      <c r="I54" s="19"/>
      <c r="J54" s="19"/>
      <c r="K54" s="19"/>
      <c r="L54" s="19"/>
      <c r="M54" s="19"/>
      <c r="N54" s="19"/>
      <c r="O54" s="20"/>
      <c r="P54" s="20"/>
      <c r="Q54" s="21"/>
      <c r="R54" s="2"/>
    </row>
    <row r="55" spans="2:18" ht="16.5" x14ac:dyDescent="0.3">
      <c r="B55" s="22"/>
      <c r="C55" s="23"/>
      <c r="D55" s="19"/>
      <c r="E55" s="19"/>
      <c r="F55" s="19"/>
      <c r="G55" s="19"/>
      <c r="H55" s="19"/>
      <c r="I55" s="19"/>
      <c r="J55" s="19"/>
      <c r="K55" s="19"/>
      <c r="L55" s="19"/>
      <c r="M55" s="19"/>
      <c r="N55" s="19"/>
      <c r="O55" s="20"/>
      <c r="P55" s="20"/>
      <c r="Q55" s="21"/>
      <c r="R55" s="2"/>
    </row>
    <row r="56" spans="2:18" ht="16.5" x14ac:dyDescent="0.3">
      <c r="B56" s="22"/>
      <c r="C56" s="23"/>
      <c r="D56" s="19"/>
      <c r="E56" s="19"/>
      <c r="F56" s="19"/>
      <c r="G56" s="19"/>
      <c r="H56" s="19"/>
      <c r="I56" s="19"/>
      <c r="J56" s="19"/>
      <c r="K56" s="19"/>
      <c r="L56" s="19"/>
      <c r="M56" s="19"/>
      <c r="N56" s="19"/>
      <c r="O56" s="20"/>
      <c r="P56" s="20"/>
      <c r="Q56" s="21"/>
      <c r="R56" s="2"/>
    </row>
    <row r="57" spans="2:18" ht="16.5" x14ac:dyDescent="0.3">
      <c r="B57" s="22"/>
      <c r="C57" s="23"/>
      <c r="D57" s="19"/>
      <c r="E57" s="19"/>
      <c r="F57" s="19"/>
      <c r="G57" s="19"/>
      <c r="H57" s="19"/>
      <c r="I57" s="19"/>
      <c r="J57" s="19"/>
      <c r="K57" s="19"/>
      <c r="L57" s="19"/>
      <c r="M57" s="19"/>
      <c r="N57" s="19"/>
      <c r="O57" s="20"/>
      <c r="P57" s="20"/>
      <c r="Q57" s="21"/>
      <c r="R57" s="2"/>
    </row>
    <row r="58" spans="2:18" ht="16.5" x14ac:dyDescent="0.3">
      <c r="B58" s="22"/>
      <c r="C58" s="23"/>
      <c r="D58" s="19"/>
      <c r="E58" s="19"/>
      <c r="F58" s="19"/>
      <c r="G58" s="19"/>
      <c r="H58" s="19"/>
      <c r="I58" s="19"/>
      <c r="J58" s="19"/>
      <c r="K58" s="19"/>
      <c r="L58" s="19"/>
      <c r="M58" s="19"/>
      <c r="N58" s="19"/>
      <c r="O58" s="20"/>
      <c r="P58" s="20"/>
      <c r="Q58" s="21"/>
      <c r="R58" s="2"/>
    </row>
    <row r="59" spans="2:18" ht="16.5" x14ac:dyDescent="0.3">
      <c r="B59" s="22"/>
      <c r="C59" s="23"/>
      <c r="D59" s="19"/>
      <c r="E59" s="19"/>
      <c r="F59" s="19"/>
      <c r="G59" s="19"/>
      <c r="H59" s="19"/>
      <c r="I59" s="19"/>
      <c r="J59" s="19"/>
      <c r="K59" s="19"/>
      <c r="L59" s="19"/>
      <c r="M59" s="19"/>
      <c r="N59" s="19"/>
      <c r="O59" s="20"/>
      <c r="P59" s="20"/>
      <c r="Q59" s="21"/>
      <c r="R59" s="2"/>
    </row>
    <row r="230" spans="2:20" s="29" customFormat="1" x14ac:dyDescent="0.25">
      <c r="B230" s="24"/>
      <c r="C230" s="12"/>
      <c r="D230" s="25"/>
      <c r="E230" s="25"/>
      <c r="F230" s="25"/>
      <c r="G230" s="25"/>
      <c r="H230" s="25"/>
      <c r="I230" s="25"/>
      <c r="J230" s="25"/>
      <c r="K230" s="25"/>
      <c r="L230" s="25"/>
      <c r="M230" s="25"/>
      <c r="N230" s="25"/>
      <c r="O230" s="26"/>
      <c r="P230" s="27"/>
      <c r="Q230" s="3"/>
      <c r="R230" s="28"/>
      <c r="S230" s="3"/>
      <c r="T230" s="3"/>
    </row>
  </sheetData>
  <mergeCells count="7">
    <mergeCell ref="B46:C46"/>
    <mergeCell ref="B1:P1"/>
    <mergeCell ref="B2:P2"/>
    <mergeCell ref="B3:P3"/>
    <mergeCell ref="B4:P4"/>
    <mergeCell ref="B5:P5"/>
    <mergeCell ref="B6:P6"/>
  </mergeCells>
  <printOptions horizontalCentered="1"/>
  <pageMargins left="0.31496062992125984" right="0.23622047244094491" top="0.19685039370078741" bottom="0.51181102362204722" header="0.19685039370078741" footer="0"/>
  <pageSetup paperSize="5" scale="7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189"/>
  <sheetViews>
    <sheetView showGridLines="0" topLeftCell="B1" zoomScale="110" zoomScaleNormal="110" workbookViewId="0">
      <selection activeCell="D7" sqref="D7:D8"/>
    </sheetView>
  </sheetViews>
  <sheetFormatPr baseColWidth="10" defaultColWidth="9.140625" defaultRowHeight="15" outlineLevelCol="1" x14ac:dyDescent="0.25"/>
  <cols>
    <col min="2" max="2" width="11.5703125" customWidth="1"/>
    <col min="3" max="3" width="84.5703125" customWidth="1"/>
    <col min="4" max="9" width="15.42578125" customWidth="1" outlineLevel="1"/>
    <col min="10" max="10" width="14.85546875" customWidth="1"/>
    <col min="11" max="13" width="12.42578125" customWidth="1"/>
    <col min="14" max="14" width="11.28515625" bestFit="1" customWidth="1"/>
    <col min="16" max="16" width="44.140625" customWidth="1"/>
    <col min="17" max="17" width="18.85546875" bestFit="1" customWidth="1"/>
  </cols>
  <sheetData>
    <row r="1" spans="1:15" s="154" customFormat="1" ht="34.5" x14ac:dyDescent="0.25">
      <c r="B1" s="229" t="s">
        <v>0</v>
      </c>
      <c r="C1" s="229"/>
      <c r="D1" s="229"/>
      <c r="E1" s="229"/>
      <c r="F1" s="229"/>
      <c r="G1" s="229"/>
      <c r="H1" s="229"/>
      <c r="I1" s="229"/>
      <c r="J1" s="229"/>
      <c r="K1" s="229"/>
      <c r="L1" s="229"/>
      <c r="M1" s="229"/>
      <c r="N1" s="229"/>
    </row>
    <row r="2" spans="1:15" ht="18" x14ac:dyDescent="0.25">
      <c r="B2" s="230" t="s">
        <v>209</v>
      </c>
      <c r="C2" s="230"/>
      <c r="D2" s="230"/>
      <c r="E2" s="230"/>
      <c r="F2" s="230"/>
      <c r="G2" s="230"/>
      <c r="H2" s="230"/>
      <c r="I2" s="230"/>
      <c r="J2" s="230"/>
      <c r="K2" s="230"/>
      <c r="L2" s="230"/>
      <c r="M2" s="230"/>
      <c r="N2" s="230"/>
    </row>
    <row r="3" spans="1:15" ht="15.75" x14ac:dyDescent="0.25">
      <c r="B3" s="231" t="s">
        <v>208</v>
      </c>
      <c r="C3" s="231"/>
      <c r="D3" s="231"/>
      <c r="E3" s="231"/>
      <c r="F3" s="231"/>
      <c r="G3" s="231"/>
      <c r="H3" s="231"/>
      <c r="I3" s="231"/>
      <c r="J3" s="231"/>
      <c r="K3" s="231"/>
      <c r="L3" s="231"/>
      <c r="M3" s="231"/>
      <c r="N3" s="231"/>
    </row>
    <row r="4" spans="1:15" ht="15.75" x14ac:dyDescent="0.25">
      <c r="B4" s="232" t="s">
        <v>207</v>
      </c>
      <c r="C4" s="232"/>
      <c r="D4" s="232"/>
      <c r="E4" s="232"/>
      <c r="F4" s="232"/>
      <c r="G4" s="232"/>
      <c r="H4" s="232"/>
      <c r="I4" s="232"/>
      <c r="J4" s="232"/>
      <c r="K4" s="232"/>
      <c r="L4" s="232"/>
      <c r="M4" s="232"/>
      <c r="N4" s="232"/>
    </row>
    <row r="5" spans="1:15" x14ac:dyDescent="0.25">
      <c r="B5" s="233"/>
      <c r="C5" s="233"/>
      <c r="D5" s="233"/>
      <c r="E5" s="233"/>
      <c r="F5" s="233"/>
      <c r="G5" s="233"/>
      <c r="H5" s="233"/>
      <c r="I5" s="233"/>
      <c r="J5" s="233"/>
      <c r="K5" s="233"/>
      <c r="L5" s="233"/>
      <c r="M5" s="233"/>
      <c r="N5" s="233"/>
    </row>
    <row r="6" spans="1:15" ht="18.75" x14ac:dyDescent="0.25">
      <c r="B6" s="153" t="s">
        <v>206</v>
      </c>
      <c r="C6" s="152"/>
      <c r="D6" s="152"/>
      <c r="E6" s="152"/>
      <c r="F6" s="152"/>
      <c r="G6" s="152"/>
      <c r="H6" s="152"/>
      <c r="I6" s="152"/>
      <c r="J6" s="152"/>
      <c r="K6" s="152"/>
      <c r="L6" s="152"/>
      <c r="M6" s="152"/>
    </row>
    <row r="7" spans="1:15" ht="33" customHeight="1" x14ac:dyDescent="0.25">
      <c r="B7" s="234" t="s">
        <v>6</v>
      </c>
      <c r="C7" s="234" t="s">
        <v>205</v>
      </c>
      <c r="D7" s="225">
        <v>2003</v>
      </c>
      <c r="E7" s="225">
        <v>2004</v>
      </c>
      <c r="F7" s="225">
        <v>2005</v>
      </c>
      <c r="G7" s="225">
        <v>2006</v>
      </c>
      <c r="H7" s="225">
        <v>2007</v>
      </c>
      <c r="I7" s="225">
        <v>2008</v>
      </c>
      <c r="J7" s="225">
        <v>2009</v>
      </c>
      <c r="K7" s="225">
        <v>2010</v>
      </c>
      <c r="L7" s="225">
        <v>2011</v>
      </c>
      <c r="M7" s="225">
        <v>2012</v>
      </c>
      <c r="N7" s="225">
        <v>2013</v>
      </c>
    </row>
    <row r="8" spans="1:15" x14ac:dyDescent="0.25">
      <c r="A8" s="151"/>
      <c r="B8" s="234"/>
      <c r="C8" s="234"/>
      <c r="D8" s="225"/>
      <c r="E8" s="225"/>
      <c r="F8" s="225"/>
      <c r="G8" s="225"/>
      <c r="H8" s="225"/>
      <c r="I8" s="225"/>
      <c r="J8" s="225"/>
      <c r="K8" s="225"/>
      <c r="L8" s="225"/>
      <c r="M8" s="225"/>
      <c r="N8" s="225"/>
      <c r="O8" s="215"/>
    </row>
    <row r="9" spans="1:15" s="148" customFormat="1" ht="21" customHeight="1" x14ac:dyDescent="0.25">
      <c r="A9" s="150"/>
      <c r="B9" s="138" t="s">
        <v>204</v>
      </c>
      <c r="C9" s="149" t="s">
        <v>203</v>
      </c>
      <c r="D9" s="136">
        <v>75858.693421809978</v>
      </c>
      <c r="E9" s="136">
        <v>125276.03299898001</v>
      </c>
      <c r="F9" s="136">
        <v>157015.22871122998</v>
      </c>
      <c r="G9" s="136">
        <v>188949.24045348997</v>
      </c>
      <c r="H9" s="136">
        <v>237823.38707664999</v>
      </c>
      <c r="I9" s="136">
        <v>249837.62582637</v>
      </c>
      <c r="J9" s="136">
        <v>228202.62355495998</v>
      </c>
      <c r="K9" s="136">
        <v>256512.03883559993</v>
      </c>
      <c r="L9" s="136">
        <v>281604.19059341005</v>
      </c>
      <c r="M9" s="136">
        <v>320819.80415568006</v>
      </c>
      <c r="N9" s="136">
        <v>371200.30880678003</v>
      </c>
    </row>
    <row r="10" spans="1:15" s="69" customFormat="1" x14ac:dyDescent="0.25">
      <c r="A10" s="114"/>
      <c r="B10" s="124" t="s">
        <v>202</v>
      </c>
      <c r="C10" s="123" t="s">
        <v>11</v>
      </c>
      <c r="D10" s="119">
        <v>70333.833289860006</v>
      </c>
      <c r="E10" s="119">
        <v>116586.71754881</v>
      </c>
      <c r="F10" s="119">
        <v>148478.83373342999</v>
      </c>
      <c r="G10" s="119">
        <v>176222.49520445999</v>
      </c>
      <c r="H10" s="119">
        <v>217054.92232752001</v>
      </c>
      <c r="I10" s="119">
        <v>235162.58049043998</v>
      </c>
      <c r="J10" s="119">
        <v>219364.97812187998</v>
      </c>
      <c r="K10" s="119">
        <v>242097.36956230993</v>
      </c>
      <c r="L10" s="119">
        <v>272026.36216230004</v>
      </c>
      <c r="M10" s="119">
        <v>310813.95748374995</v>
      </c>
      <c r="N10" s="119">
        <v>353761.51263277995</v>
      </c>
    </row>
    <row r="11" spans="1:15" s="69" customFormat="1" x14ac:dyDescent="0.25">
      <c r="A11" s="114"/>
      <c r="B11" s="144" t="s">
        <v>201</v>
      </c>
      <c r="C11" s="145" t="s">
        <v>89</v>
      </c>
      <c r="D11" s="127">
        <v>20384.77384193</v>
      </c>
      <c r="E11" s="127">
        <v>24385.067349850004</v>
      </c>
      <c r="F11" s="127">
        <v>29995.486007989999</v>
      </c>
      <c r="G11" s="127">
        <v>38934.523381160005</v>
      </c>
      <c r="H11" s="127">
        <v>55186.821137539999</v>
      </c>
      <c r="I11" s="127">
        <v>58510.626867819992</v>
      </c>
      <c r="J11" s="127">
        <v>54127.720121840001</v>
      </c>
      <c r="K11" s="127">
        <v>53643.540853379993</v>
      </c>
      <c r="L11" s="127">
        <v>65425.60901724</v>
      </c>
      <c r="M11" s="127">
        <v>92274.41675502999</v>
      </c>
      <c r="N11" s="127">
        <v>108248.62380280999</v>
      </c>
    </row>
    <row r="12" spans="1:15" s="69" customFormat="1" x14ac:dyDescent="0.25">
      <c r="A12" s="114"/>
      <c r="B12" s="120" t="s">
        <v>200</v>
      </c>
      <c r="C12" s="146" t="s">
        <v>199</v>
      </c>
      <c r="D12" s="115">
        <v>5667.676974760001</v>
      </c>
      <c r="E12" s="115">
        <v>6690.9454555100001</v>
      </c>
      <c r="F12" s="115">
        <v>7576.2354792599999</v>
      </c>
      <c r="G12" s="115">
        <v>10485.03256826</v>
      </c>
      <c r="H12" s="115">
        <v>14663.27794772</v>
      </c>
      <c r="I12" s="115">
        <v>16585.08787413</v>
      </c>
      <c r="J12" s="115">
        <v>15436.769820079997</v>
      </c>
      <c r="K12" s="115">
        <v>17087.614368249993</v>
      </c>
      <c r="L12" s="115">
        <v>20803.520559629997</v>
      </c>
      <c r="M12" s="115">
        <v>21731.37849743</v>
      </c>
      <c r="N12" s="115">
        <v>24927.615917849998</v>
      </c>
    </row>
    <row r="13" spans="1:15" s="69" customFormat="1" x14ac:dyDescent="0.25">
      <c r="A13" s="114"/>
      <c r="B13" s="120" t="s">
        <v>198</v>
      </c>
      <c r="C13" s="146" t="s">
        <v>197</v>
      </c>
      <c r="D13" s="115">
        <v>9383.6595945699992</v>
      </c>
      <c r="E13" s="115">
        <v>11769.50416679</v>
      </c>
      <c r="F13" s="115">
        <v>16201.519255559999</v>
      </c>
      <c r="G13" s="115">
        <v>16542.330853399999</v>
      </c>
      <c r="H13" s="115">
        <v>29202.70139165</v>
      </c>
      <c r="I13" s="115">
        <v>26972.409486529999</v>
      </c>
      <c r="J13" s="115">
        <v>22545.794184500002</v>
      </c>
      <c r="K13" s="115">
        <v>21475.548935329996</v>
      </c>
      <c r="L13" s="115">
        <v>25082.430440260014</v>
      </c>
      <c r="M13" s="115">
        <v>46623.709552889988</v>
      </c>
      <c r="N13" s="115">
        <v>50781.977898610006</v>
      </c>
    </row>
    <row r="14" spans="1:15" s="69" customFormat="1" x14ac:dyDescent="0.25">
      <c r="A14" s="114"/>
      <c r="B14" s="120" t="s">
        <v>196</v>
      </c>
      <c r="C14" s="146" t="s">
        <v>195</v>
      </c>
      <c r="D14" s="115">
        <v>5333.4372725999992</v>
      </c>
      <c r="E14" s="115">
        <v>5924.6177275500004</v>
      </c>
      <c r="F14" s="115">
        <v>6217.7312731700003</v>
      </c>
      <c r="G14" s="115">
        <v>11907.159959500001</v>
      </c>
      <c r="H14" s="115">
        <v>11320.84179817</v>
      </c>
      <c r="I14" s="115">
        <v>14953.12950716</v>
      </c>
      <c r="J14" s="115">
        <v>16145.15611726</v>
      </c>
      <c r="K14" s="115">
        <v>15080.3775498</v>
      </c>
      <c r="L14" s="115">
        <v>19539.658017349982</v>
      </c>
      <c r="M14" s="115">
        <v>23919.328704710002</v>
      </c>
      <c r="N14" s="115">
        <v>32539.029986349993</v>
      </c>
    </row>
    <row r="15" spans="1:15" s="69" customFormat="1" x14ac:dyDescent="0.25">
      <c r="A15" s="114"/>
      <c r="B15" s="144" t="s">
        <v>194</v>
      </c>
      <c r="C15" s="145" t="s">
        <v>14</v>
      </c>
      <c r="D15" s="127">
        <v>1245.7900294099998</v>
      </c>
      <c r="E15" s="127">
        <v>1932.0979186100001</v>
      </c>
      <c r="F15" s="127">
        <v>3577.5570065900001</v>
      </c>
      <c r="G15" s="127">
        <v>7104.7271963700005</v>
      </c>
      <c r="H15" s="127">
        <v>10268.619759950001</v>
      </c>
      <c r="I15" s="127">
        <v>12150.344995279998</v>
      </c>
      <c r="J15" s="127">
        <v>10877.659715529997</v>
      </c>
      <c r="K15" s="127">
        <v>13243.102039929994</v>
      </c>
      <c r="L15" s="127">
        <v>15654.216174379997</v>
      </c>
      <c r="M15" s="127">
        <v>19202.724211019999</v>
      </c>
      <c r="N15" s="127">
        <v>22565.100665239992</v>
      </c>
    </row>
    <row r="16" spans="1:15" s="69" customFormat="1" x14ac:dyDescent="0.25">
      <c r="A16" s="114"/>
      <c r="B16" s="120" t="s">
        <v>193</v>
      </c>
      <c r="C16" s="146" t="s">
        <v>15</v>
      </c>
      <c r="D16" s="115">
        <v>306.16061864</v>
      </c>
      <c r="E16" s="115">
        <v>418.09863687000001</v>
      </c>
      <c r="F16" s="115">
        <v>1906.3238248299999</v>
      </c>
      <c r="G16" s="115">
        <v>4848.9418875900001</v>
      </c>
      <c r="H16" s="115">
        <v>6540.9490411499992</v>
      </c>
      <c r="I16" s="115">
        <v>7881.1677139399999</v>
      </c>
      <c r="J16" s="115">
        <v>6549.7553656699974</v>
      </c>
      <c r="K16" s="115">
        <v>8207.8430204199994</v>
      </c>
      <c r="L16" s="115">
        <v>10617.482640489998</v>
      </c>
      <c r="M16" s="115">
        <v>13972.049353219998</v>
      </c>
      <c r="N16" s="115">
        <v>16029.393589539994</v>
      </c>
    </row>
    <row r="17" spans="1:14" s="69" customFormat="1" x14ac:dyDescent="0.25">
      <c r="A17" s="114"/>
      <c r="B17" s="120" t="s">
        <v>192</v>
      </c>
      <c r="C17" s="146" t="s">
        <v>191</v>
      </c>
      <c r="D17" s="115">
        <v>939.62941076999994</v>
      </c>
      <c r="E17" s="115">
        <v>1513.99928174</v>
      </c>
      <c r="F17" s="115">
        <v>1671.23318176</v>
      </c>
      <c r="G17" s="115">
        <v>2255.7853087800004</v>
      </c>
      <c r="H17" s="115">
        <v>3727.6707188</v>
      </c>
      <c r="I17" s="115">
        <v>4269.1772813400003</v>
      </c>
      <c r="J17" s="115">
        <v>4327.9043498599995</v>
      </c>
      <c r="K17" s="115">
        <v>5035.2590195099956</v>
      </c>
      <c r="L17" s="115">
        <v>5036.7335338900002</v>
      </c>
      <c r="M17" s="115">
        <v>5230.6748577999997</v>
      </c>
      <c r="N17" s="115">
        <v>6535.7070756999983</v>
      </c>
    </row>
    <row r="18" spans="1:14" s="69" customFormat="1" x14ac:dyDescent="0.25">
      <c r="A18" s="114"/>
      <c r="B18" s="144" t="s">
        <v>190</v>
      </c>
      <c r="C18" s="145" t="s">
        <v>189</v>
      </c>
      <c r="D18" s="127">
        <v>35578.258598649998</v>
      </c>
      <c r="E18" s="127">
        <v>72929.277508030005</v>
      </c>
      <c r="F18" s="127">
        <v>79109.458468199999</v>
      </c>
      <c r="G18" s="127">
        <v>103294.21589758</v>
      </c>
      <c r="H18" s="127">
        <v>128206.25108653001</v>
      </c>
      <c r="I18" s="127">
        <v>139667.79295660998</v>
      </c>
      <c r="J18" s="127">
        <v>132411.53863907</v>
      </c>
      <c r="K18" s="127">
        <v>151802.19817915995</v>
      </c>
      <c r="L18" s="127">
        <v>167943.21068844007</v>
      </c>
      <c r="M18" s="127">
        <v>175892.45049557998</v>
      </c>
      <c r="N18" s="127">
        <v>199152.08323611005</v>
      </c>
    </row>
    <row r="19" spans="1:14" s="69" customFormat="1" x14ac:dyDescent="0.25">
      <c r="A19" s="114"/>
      <c r="B19" s="120" t="s">
        <v>188</v>
      </c>
      <c r="C19" s="146" t="s">
        <v>187</v>
      </c>
      <c r="D19" s="115">
        <v>19178.76973833</v>
      </c>
      <c r="E19" s="115">
        <v>30614.362127820001</v>
      </c>
      <c r="F19" s="115">
        <v>41365.038941800005</v>
      </c>
      <c r="G19" s="115">
        <v>53713.671162110004</v>
      </c>
      <c r="H19" s="115">
        <v>66981.41479522</v>
      </c>
      <c r="I19" s="115">
        <v>74312.055801149996</v>
      </c>
      <c r="J19" s="115">
        <v>69876.869936189963</v>
      </c>
      <c r="K19" s="115">
        <v>81871.228472049974</v>
      </c>
      <c r="L19" s="115">
        <v>89612.322004590038</v>
      </c>
      <c r="M19" s="115">
        <v>92818.531600349976</v>
      </c>
      <c r="N19" s="115">
        <v>113344.70487720001</v>
      </c>
    </row>
    <row r="20" spans="1:14" s="69" customFormat="1" x14ac:dyDescent="0.25">
      <c r="A20" s="114"/>
      <c r="B20" s="120">
        <v>131001</v>
      </c>
      <c r="C20" s="126" t="s">
        <v>186</v>
      </c>
      <c r="D20" s="115">
        <v>0</v>
      </c>
      <c r="E20" s="115"/>
      <c r="F20" s="115"/>
      <c r="G20" s="115"/>
      <c r="H20" s="115"/>
      <c r="I20" s="115"/>
      <c r="J20" s="115">
        <v>69401.048645369985</v>
      </c>
      <c r="K20" s="115">
        <v>81226.021837740002</v>
      </c>
      <c r="L20" s="115">
        <v>88894.066140299998</v>
      </c>
      <c r="M20" s="115">
        <v>92205.14893595998</v>
      </c>
      <c r="N20" s="115">
        <v>112730.32000119</v>
      </c>
    </row>
    <row r="21" spans="1:14" s="69" customFormat="1" x14ac:dyDescent="0.25">
      <c r="A21" s="114"/>
      <c r="B21" s="120"/>
      <c r="C21" s="147" t="s">
        <v>185</v>
      </c>
      <c r="D21" s="115">
        <v>0</v>
      </c>
      <c r="E21" s="115"/>
      <c r="F21" s="115"/>
      <c r="G21" s="115"/>
      <c r="H21" s="115"/>
      <c r="I21" s="115"/>
      <c r="J21" s="115">
        <v>41593.351294280001</v>
      </c>
      <c r="K21" s="115">
        <v>44703.906991690004</v>
      </c>
      <c r="L21" s="115">
        <v>45641.088530560002</v>
      </c>
      <c r="M21" s="115">
        <v>52359.276054679998</v>
      </c>
      <c r="N21" s="115">
        <v>66972.158097000007</v>
      </c>
    </row>
    <row r="22" spans="1:14" s="69" customFormat="1" x14ac:dyDescent="0.25">
      <c r="A22" s="114"/>
      <c r="B22" s="120"/>
      <c r="C22" s="147" t="s">
        <v>184</v>
      </c>
      <c r="D22" s="115">
        <v>0</v>
      </c>
      <c r="E22" s="115"/>
      <c r="F22" s="115"/>
      <c r="G22" s="115"/>
      <c r="H22" s="115"/>
      <c r="I22" s="115"/>
      <c r="J22" s="115">
        <v>27807.697351089995</v>
      </c>
      <c r="K22" s="115">
        <v>36522.114846050004</v>
      </c>
      <c r="L22" s="115">
        <v>43252.977609739995</v>
      </c>
      <c r="M22" s="115">
        <v>39845.872881279996</v>
      </c>
      <c r="N22" s="115">
        <v>45758.161904189998</v>
      </c>
    </row>
    <row r="23" spans="1:14" s="69" customFormat="1" x14ac:dyDescent="0.25">
      <c r="A23" s="114"/>
      <c r="B23" s="120" t="s">
        <v>183</v>
      </c>
      <c r="C23" s="146" t="s">
        <v>182</v>
      </c>
      <c r="D23" s="115">
        <v>14587.653159339998</v>
      </c>
      <c r="E23" s="115">
        <v>38162.50698749</v>
      </c>
      <c r="F23" s="115">
        <v>28170.902426979999</v>
      </c>
      <c r="G23" s="115">
        <v>38563.33670046</v>
      </c>
      <c r="H23" s="115">
        <v>47514.713065110001</v>
      </c>
      <c r="I23" s="115">
        <v>51918.609955779997</v>
      </c>
      <c r="J23" s="115">
        <v>48774.697812050028</v>
      </c>
      <c r="K23" s="115">
        <v>55378.089796219945</v>
      </c>
      <c r="L23" s="115">
        <v>62333.537777440019</v>
      </c>
      <c r="M23" s="115">
        <v>65845.520881320001</v>
      </c>
      <c r="N23" s="115">
        <v>67180.753810920025</v>
      </c>
    </row>
    <row r="24" spans="1:14" s="69" customFormat="1" x14ac:dyDescent="0.25">
      <c r="A24" s="114"/>
      <c r="B24" s="120" t="s">
        <v>181</v>
      </c>
      <c r="C24" s="146" t="s">
        <v>180</v>
      </c>
      <c r="D24" s="115">
        <v>18.013917660000001</v>
      </c>
      <c r="E24" s="115">
        <v>1909.75801626</v>
      </c>
      <c r="F24" s="115">
        <v>6270.9135137900003</v>
      </c>
      <c r="G24" s="115">
        <v>6854.9549718999997</v>
      </c>
      <c r="H24" s="115">
        <v>9916.5566394899997</v>
      </c>
      <c r="I24" s="115">
        <v>11416.17420858</v>
      </c>
      <c r="J24" s="115">
        <v>11495.364326590006</v>
      </c>
      <c r="K24" s="115">
        <v>12240.144743849996</v>
      </c>
      <c r="L24" s="115">
        <v>13264.214073160003</v>
      </c>
      <c r="M24" s="115">
        <v>14028.74009456</v>
      </c>
      <c r="N24" s="115">
        <v>15385.440155820002</v>
      </c>
    </row>
    <row r="25" spans="1:14" s="69" customFormat="1" x14ac:dyDescent="0.25">
      <c r="A25" s="114"/>
      <c r="B25" s="120" t="s">
        <v>179</v>
      </c>
      <c r="C25" s="146" t="s">
        <v>178</v>
      </c>
      <c r="D25" s="115">
        <v>1793.8217833200001</v>
      </c>
      <c r="E25" s="115">
        <v>2242.6503764600002</v>
      </c>
      <c r="F25" s="115">
        <v>3302.60358563</v>
      </c>
      <c r="G25" s="115">
        <v>4162.2530631099999</v>
      </c>
      <c r="H25" s="115">
        <v>3793.5665867100001</v>
      </c>
      <c r="I25" s="115">
        <v>2020.9529911</v>
      </c>
      <c r="J25" s="115">
        <v>2264.606564239999</v>
      </c>
      <c r="K25" s="115">
        <v>2312.7351670400012</v>
      </c>
      <c r="L25" s="115">
        <v>2733.136833250001</v>
      </c>
      <c r="M25" s="115">
        <v>3199.6579193500002</v>
      </c>
      <c r="N25" s="115">
        <v>3241.1843921699988</v>
      </c>
    </row>
    <row r="26" spans="1:14" s="69" customFormat="1" x14ac:dyDescent="0.25">
      <c r="A26" s="114"/>
      <c r="B26" s="144" t="s">
        <v>177</v>
      </c>
      <c r="C26" s="145" t="s">
        <v>20</v>
      </c>
      <c r="D26" s="127">
        <v>12995.673621089998</v>
      </c>
      <c r="E26" s="127">
        <v>17146.582006320001</v>
      </c>
      <c r="F26" s="127">
        <v>35701.326689809997</v>
      </c>
      <c r="G26" s="127">
        <v>26778.626936389999</v>
      </c>
      <c r="H26" s="127">
        <v>23303.541335599999</v>
      </c>
      <c r="I26" s="127">
        <v>24824.715436409999</v>
      </c>
      <c r="J26" s="127">
        <v>21942.405231270001</v>
      </c>
      <c r="K26" s="127">
        <v>23408.352368380005</v>
      </c>
      <c r="L26" s="127">
        <v>23003.270629849998</v>
      </c>
      <c r="M26" s="127">
        <v>23444.139443010001</v>
      </c>
      <c r="N26" s="127">
        <v>23795.49556145</v>
      </c>
    </row>
    <row r="27" spans="1:14" s="69" customFormat="1" x14ac:dyDescent="0.25">
      <c r="A27" s="114"/>
      <c r="B27" s="120" t="s">
        <v>176</v>
      </c>
      <c r="C27" s="146" t="s">
        <v>175</v>
      </c>
      <c r="D27" s="115">
        <v>10736.100700009998</v>
      </c>
      <c r="E27" s="115">
        <v>12513.30622</v>
      </c>
      <c r="F27" s="115">
        <v>14301.51631148</v>
      </c>
      <c r="G27" s="115">
        <v>17402.72917721</v>
      </c>
      <c r="H27" s="115">
        <v>19424.995130849999</v>
      </c>
      <c r="I27" s="115">
        <v>21176.608103240003</v>
      </c>
      <c r="J27" s="115">
        <v>18293.72392076</v>
      </c>
      <c r="K27" s="115">
        <v>19491.655175389998</v>
      </c>
      <c r="L27" s="115">
        <v>18850.324621960001</v>
      </c>
      <c r="M27" s="115">
        <v>18920.252099950001</v>
      </c>
      <c r="N27" s="115">
        <v>19075.826630610001</v>
      </c>
    </row>
    <row r="28" spans="1:14" s="69" customFormat="1" x14ac:dyDescent="0.25">
      <c r="A28" s="114"/>
      <c r="B28" s="120" t="s">
        <v>174</v>
      </c>
      <c r="C28" s="146" t="s">
        <v>173</v>
      </c>
      <c r="D28" s="115">
        <v>208.39856949</v>
      </c>
      <c r="E28" s="115">
        <v>1340.5566481400001</v>
      </c>
      <c r="F28" s="115">
        <v>40.751893530000004</v>
      </c>
      <c r="G28" s="115">
        <v>68.983681619999999</v>
      </c>
      <c r="H28" s="115">
        <v>82.507716760000008</v>
      </c>
      <c r="I28" s="115">
        <v>128.14809170999999</v>
      </c>
      <c r="J28" s="115">
        <v>131.67008463000002</v>
      </c>
      <c r="K28" s="115">
        <v>146.31347240000002</v>
      </c>
      <c r="L28" s="115">
        <v>181.20186715999995</v>
      </c>
      <c r="M28" s="115">
        <v>264.10070705999999</v>
      </c>
      <c r="N28" s="115">
        <v>33.794104670000003</v>
      </c>
    </row>
    <row r="29" spans="1:14" s="69" customFormat="1" x14ac:dyDescent="0.25">
      <c r="A29" s="114"/>
      <c r="B29" s="120" t="s">
        <v>172</v>
      </c>
      <c r="C29" s="146" t="s">
        <v>171</v>
      </c>
      <c r="D29" s="115">
        <v>2051.1743515899998</v>
      </c>
      <c r="E29" s="115">
        <v>3292.7191381799998</v>
      </c>
      <c r="F29" s="115">
        <v>21359.0584848</v>
      </c>
      <c r="G29" s="115">
        <v>9306.914077559999</v>
      </c>
      <c r="H29" s="115">
        <v>3796.0384879899998</v>
      </c>
      <c r="I29" s="115">
        <v>3519.9592414600002</v>
      </c>
      <c r="J29" s="115">
        <v>3517.01122588</v>
      </c>
      <c r="K29" s="115">
        <v>3770.3837205900027</v>
      </c>
      <c r="L29" s="115">
        <v>3971.7441407300007</v>
      </c>
      <c r="M29" s="115">
        <v>4259.7866359999998</v>
      </c>
      <c r="N29" s="115">
        <v>4685.8748261700011</v>
      </c>
    </row>
    <row r="30" spans="1:14" s="69" customFormat="1" x14ac:dyDescent="0.25">
      <c r="A30" s="114"/>
      <c r="B30" s="144" t="s">
        <v>170</v>
      </c>
      <c r="C30" s="145" t="s">
        <v>23</v>
      </c>
      <c r="D30" s="127">
        <v>129.33719877999999</v>
      </c>
      <c r="E30" s="127">
        <v>193.69068463999997</v>
      </c>
      <c r="F30" s="127">
        <v>96.625929569999997</v>
      </c>
      <c r="G30" s="127">
        <v>110.68895026999999</v>
      </c>
      <c r="H30" s="127">
        <v>89.558489609999995</v>
      </c>
      <c r="I30" s="127">
        <v>23.017249809999999</v>
      </c>
      <c r="J30" s="127">
        <v>5.3353374900000006</v>
      </c>
      <c r="K30" s="127">
        <v>7.2537450000000031E-2</v>
      </c>
      <c r="L30" s="127">
        <v>5.565239000000001E-2</v>
      </c>
      <c r="M30" s="127">
        <v>0.22657911</v>
      </c>
      <c r="N30" s="127">
        <v>0.20856717</v>
      </c>
    </row>
    <row r="31" spans="1:14" s="69" customFormat="1" x14ac:dyDescent="0.25">
      <c r="A31" s="114"/>
      <c r="B31" s="144" t="s">
        <v>169</v>
      </c>
      <c r="C31" s="145" t="s">
        <v>168</v>
      </c>
      <c r="D31" s="127">
        <v>0</v>
      </c>
      <c r="E31" s="127">
        <v>2.08136E-3</v>
      </c>
      <c r="F31" s="127">
        <v>-1.62036873</v>
      </c>
      <c r="G31" s="127">
        <v>-0.28715731</v>
      </c>
      <c r="H31" s="127">
        <v>0.13051828999999998</v>
      </c>
      <c r="I31" s="127">
        <v>-13.917015490000001</v>
      </c>
      <c r="J31" s="127">
        <v>0.31907668000078199</v>
      </c>
      <c r="K31" s="127">
        <v>0.10358401000034809</v>
      </c>
      <c r="L31" s="127">
        <v>-1.9073486328124999E-12</v>
      </c>
      <c r="M31" s="127">
        <v>0</v>
      </c>
      <c r="N31" s="127">
        <v>8.0000000000000004E-4</v>
      </c>
    </row>
    <row r="32" spans="1:14" s="69" customFormat="1" x14ac:dyDescent="0.25">
      <c r="A32" s="114"/>
      <c r="B32" s="124" t="s">
        <v>167</v>
      </c>
      <c r="C32" s="123" t="s">
        <v>31</v>
      </c>
      <c r="D32" s="119">
        <v>5363.3198562600001</v>
      </c>
      <c r="E32" s="119">
        <v>8440.6435056699993</v>
      </c>
      <c r="F32" s="119">
        <v>7936.689798379999</v>
      </c>
      <c r="G32" s="119">
        <v>11990.908182800002</v>
      </c>
      <c r="H32" s="119">
        <v>18885.273950299998</v>
      </c>
      <c r="I32" s="119">
        <v>12899.792802919997</v>
      </c>
      <c r="J32" s="119">
        <v>6358.5510295899994</v>
      </c>
      <c r="K32" s="119">
        <v>10900.234460259999</v>
      </c>
      <c r="L32" s="119">
        <v>8389.9069687700012</v>
      </c>
      <c r="M32" s="119">
        <v>6765.6804459900004</v>
      </c>
      <c r="N32" s="119">
        <v>15328.211686190003</v>
      </c>
    </row>
    <row r="33" spans="1:14" s="69" customFormat="1" x14ac:dyDescent="0.25">
      <c r="A33" s="114"/>
      <c r="B33" s="144" t="s">
        <v>166</v>
      </c>
      <c r="C33" s="143" t="s">
        <v>165</v>
      </c>
      <c r="D33" s="127">
        <v>416.50188825999999</v>
      </c>
      <c r="E33" s="127">
        <v>39.048527020000002</v>
      </c>
      <c r="F33" s="127">
        <v>35.056292169999999</v>
      </c>
      <c r="G33" s="127">
        <v>1220.7843065899999</v>
      </c>
      <c r="H33" s="127">
        <v>860.19030758000008</v>
      </c>
      <c r="I33" s="127">
        <v>859.91305027999999</v>
      </c>
      <c r="J33" s="127">
        <v>1008.73981789</v>
      </c>
      <c r="K33" s="127">
        <v>1845.3631133899996</v>
      </c>
      <c r="L33" s="127">
        <v>1338.1064025600003</v>
      </c>
      <c r="M33" s="127">
        <v>1250.1707289000001</v>
      </c>
      <c r="N33" s="127">
        <v>1552.4731848000001</v>
      </c>
    </row>
    <row r="34" spans="1:14" s="69" customFormat="1" x14ac:dyDescent="0.25">
      <c r="A34" s="114"/>
      <c r="B34" s="120" t="s">
        <v>164</v>
      </c>
      <c r="C34" s="126" t="s">
        <v>163</v>
      </c>
      <c r="D34" s="115">
        <v>416.50188825999999</v>
      </c>
      <c r="E34" s="115">
        <v>39.048527020000002</v>
      </c>
      <c r="F34" s="115">
        <v>35.056292169999999</v>
      </c>
      <c r="G34" s="115">
        <v>1220.7843065899999</v>
      </c>
      <c r="H34" s="115">
        <v>860.19030758000008</v>
      </c>
      <c r="I34" s="115">
        <v>859.91305027999999</v>
      </c>
      <c r="J34" s="115">
        <v>1008.73981789</v>
      </c>
      <c r="K34" s="115">
        <v>1845.3631133899996</v>
      </c>
      <c r="L34" s="115">
        <v>1338.1064025600003</v>
      </c>
      <c r="M34" s="115">
        <v>1250.1707289000001</v>
      </c>
      <c r="N34" s="115">
        <v>1552.4731848000001</v>
      </c>
    </row>
    <row r="35" spans="1:14" s="69" customFormat="1" x14ac:dyDescent="0.25">
      <c r="A35" s="114"/>
      <c r="B35" s="144" t="s">
        <v>162</v>
      </c>
      <c r="C35" s="143" t="s">
        <v>161</v>
      </c>
      <c r="D35" s="127">
        <v>4154.4438072399998</v>
      </c>
      <c r="E35" s="127">
        <v>5306.1823725900003</v>
      </c>
      <c r="F35" s="127">
        <v>5214.7764685399989</v>
      </c>
      <c r="G35" s="127">
        <v>5220.3933844599997</v>
      </c>
      <c r="H35" s="127">
        <v>4581.6220641700002</v>
      </c>
      <c r="I35" s="127">
        <v>3590.7122584200001</v>
      </c>
      <c r="J35" s="127">
        <v>3439.1867848399997</v>
      </c>
      <c r="K35" s="127">
        <v>4409.8495283099983</v>
      </c>
      <c r="L35" s="127">
        <v>4420.8403344799999</v>
      </c>
      <c r="M35" s="127">
        <v>4093.1828771400001</v>
      </c>
      <c r="N35" s="127">
        <v>4654.046075870001</v>
      </c>
    </row>
    <row r="36" spans="1:14" s="69" customFormat="1" x14ac:dyDescent="0.25">
      <c r="A36" s="114"/>
      <c r="B36" s="120" t="s">
        <v>160</v>
      </c>
      <c r="C36" s="126" t="s">
        <v>159</v>
      </c>
      <c r="D36" s="115">
        <v>521.43635989000006</v>
      </c>
      <c r="E36" s="115">
        <v>954.17002665999996</v>
      </c>
      <c r="F36" s="115">
        <v>745.34150605999992</v>
      </c>
      <c r="G36" s="115">
        <v>846.87848274999999</v>
      </c>
      <c r="H36" s="115">
        <v>896.86257775000001</v>
      </c>
      <c r="I36" s="115">
        <v>1054.43894163</v>
      </c>
      <c r="J36" s="115">
        <v>1070.6744386600003</v>
      </c>
      <c r="K36" s="115">
        <v>1220.6294263299997</v>
      </c>
      <c r="L36" s="115">
        <v>1140.1654462700001</v>
      </c>
      <c r="M36" s="115">
        <v>1006.03955224</v>
      </c>
      <c r="N36" s="115">
        <v>1046.5376611600002</v>
      </c>
    </row>
    <row r="37" spans="1:14" s="69" customFormat="1" x14ac:dyDescent="0.25">
      <c r="A37" s="114"/>
      <c r="B37" s="120" t="s">
        <v>158</v>
      </c>
      <c r="C37" s="126" t="s">
        <v>157</v>
      </c>
      <c r="D37" s="115">
        <v>3633.0074473499999</v>
      </c>
      <c r="E37" s="115">
        <v>4352.0123459300003</v>
      </c>
      <c r="F37" s="115">
        <v>4469.4349624799997</v>
      </c>
      <c r="G37" s="115">
        <v>4373.5149017100002</v>
      </c>
      <c r="H37" s="115">
        <v>3684.75948642</v>
      </c>
      <c r="I37" s="115">
        <v>2536.2733167900001</v>
      </c>
      <c r="J37" s="115">
        <v>2368.5123461799994</v>
      </c>
      <c r="K37" s="115">
        <v>3189.2201019799986</v>
      </c>
      <c r="L37" s="115">
        <v>3280.6748882100001</v>
      </c>
      <c r="M37" s="115">
        <v>3087.1433249000002</v>
      </c>
      <c r="N37" s="115">
        <v>3607.5084147100006</v>
      </c>
    </row>
    <row r="38" spans="1:14" s="69" customFormat="1" x14ac:dyDescent="0.25">
      <c r="A38" s="114"/>
      <c r="B38" s="144" t="s">
        <v>156</v>
      </c>
      <c r="C38" s="143" t="s">
        <v>155</v>
      </c>
      <c r="D38" s="127">
        <v>732.38250660000006</v>
      </c>
      <c r="E38" s="127">
        <v>2600.34385754</v>
      </c>
      <c r="F38" s="127">
        <v>2530.7418868699997</v>
      </c>
      <c r="G38" s="127">
        <v>5394.0777693100008</v>
      </c>
      <c r="H38" s="127">
        <v>13213.6617081</v>
      </c>
      <c r="I38" s="127">
        <v>8250.0702649199993</v>
      </c>
      <c r="J38" s="127">
        <v>1616.8193831600001</v>
      </c>
      <c r="K38" s="127">
        <v>3401.4429741999998</v>
      </c>
      <c r="L38" s="127">
        <v>236.05047697999996</v>
      </c>
      <c r="M38" s="127">
        <v>1175.3304701899997</v>
      </c>
      <c r="N38" s="127">
        <v>8883.5656753200019</v>
      </c>
    </row>
    <row r="39" spans="1:14" s="69" customFormat="1" x14ac:dyDescent="0.25">
      <c r="A39" s="114"/>
      <c r="B39" s="120" t="s">
        <v>154</v>
      </c>
      <c r="C39" s="126" t="s">
        <v>153</v>
      </c>
      <c r="D39" s="115">
        <v>377.89710883000004</v>
      </c>
      <c r="E39" s="115">
        <v>5.9500000000000004E-3</v>
      </c>
      <c r="F39" s="115">
        <v>376.53407600000003</v>
      </c>
      <c r="G39" s="115">
        <v>1959.2978500499999</v>
      </c>
      <c r="H39" s="115">
        <v>1058.779591</v>
      </c>
      <c r="I39" s="115">
        <v>4420.0388997099999</v>
      </c>
      <c r="J39" s="115">
        <v>1609.99841823</v>
      </c>
      <c r="K39" s="115">
        <v>3401</v>
      </c>
      <c r="L39" s="115">
        <v>0</v>
      </c>
      <c r="M39" s="115">
        <v>0</v>
      </c>
      <c r="N39" s="115">
        <v>3178.0333617800002</v>
      </c>
    </row>
    <row r="40" spans="1:14" s="69" customFormat="1" x14ac:dyDescent="0.25">
      <c r="A40" s="114"/>
      <c r="B40" s="120" t="s">
        <v>152</v>
      </c>
      <c r="C40" s="126" t="s">
        <v>151</v>
      </c>
      <c r="D40" s="115">
        <v>0</v>
      </c>
      <c r="E40" s="115">
        <v>4.6007666699999996</v>
      </c>
      <c r="F40" s="115">
        <v>0.48161376</v>
      </c>
      <c r="G40" s="115">
        <v>0</v>
      </c>
      <c r="H40" s="115">
        <v>202.6669819</v>
      </c>
      <c r="I40" s="115">
        <v>38.905615609999998</v>
      </c>
      <c r="J40" s="115">
        <v>0</v>
      </c>
      <c r="K40" s="115">
        <v>0</v>
      </c>
      <c r="L40" s="115">
        <v>0</v>
      </c>
      <c r="M40" s="115">
        <v>1071.9050625799998</v>
      </c>
      <c r="N40" s="115">
        <v>4233.6709282600004</v>
      </c>
    </row>
    <row r="41" spans="1:14" s="69" customFormat="1" x14ac:dyDescent="0.25">
      <c r="A41" s="114"/>
      <c r="B41" s="120" t="s">
        <v>150</v>
      </c>
      <c r="C41" s="126" t="s">
        <v>149</v>
      </c>
      <c r="D41" s="115">
        <v>7.5176804299999995</v>
      </c>
      <c r="E41" s="115">
        <v>2595.7371408700001</v>
      </c>
      <c r="F41" s="115">
        <v>2153.7261971100002</v>
      </c>
      <c r="G41" s="115">
        <v>3434.77991926</v>
      </c>
      <c r="H41" s="115">
        <v>11952.2151352</v>
      </c>
      <c r="I41" s="115">
        <v>3791.1257495999998</v>
      </c>
      <c r="J41" s="115">
        <v>6.8209649299999997</v>
      </c>
      <c r="K41" s="115">
        <v>0.44297419999999993</v>
      </c>
      <c r="L41" s="115">
        <v>236.05047697999996</v>
      </c>
      <c r="M41" s="115">
        <v>103.42540760999998</v>
      </c>
      <c r="N41" s="115">
        <v>1471.8613852799999</v>
      </c>
    </row>
    <row r="42" spans="1:14" s="69" customFormat="1" x14ac:dyDescent="0.25">
      <c r="A42" s="114"/>
      <c r="B42" s="144" t="s">
        <v>148</v>
      </c>
      <c r="C42" s="143" t="s">
        <v>147</v>
      </c>
      <c r="D42" s="127">
        <v>59.991654160000003</v>
      </c>
      <c r="E42" s="127">
        <v>495.06874851999999</v>
      </c>
      <c r="F42" s="127">
        <v>156.11515080000001</v>
      </c>
      <c r="G42" s="127">
        <v>155.65272243999999</v>
      </c>
      <c r="H42" s="127">
        <v>229.79987044999999</v>
      </c>
      <c r="I42" s="127">
        <v>199.09722930000001</v>
      </c>
      <c r="J42" s="127">
        <v>293.80504369999994</v>
      </c>
      <c r="K42" s="127">
        <v>1243.5788443600006</v>
      </c>
      <c r="L42" s="127">
        <v>2394.9097547499996</v>
      </c>
      <c r="M42" s="127">
        <v>246.99636976000002</v>
      </c>
      <c r="N42" s="127">
        <v>238.12675019999998</v>
      </c>
    </row>
    <row r="43" spans="1:14" s="141" customFormat="1" x14ac:dyDescent="0.25">
      <c r="A43" s="142"/>
      <c r="B43" s="124" t="s">
        <v>146</v>
      </c>
      <c r="C43" s="123" t="s">
        <v>145</v>
      </c>
      <c r="D43" s="119">
        <v>69.721412289999989</v>
      </c>
      <c r="E43" s="119">
        <v>118.53736602000001</v>
      </c>
      <c r="F43" s="119">
        <v>144.60589224</v>
      </c>
      <c r="G43" s="119">
        <v>106.23159760999999</v>
      </c>
      <c r="H43" s="119">
        <v>6.2519270599999999</v>
      </c>
      <c r="I43" s="119">
        <v>6.2860741900000008</v>
      </c>
      <c r="J43" s="119">
        <v>206.25457043</v>
      </c>
      <c r="K43" s="119">
        <v>74.153735400000002</v>
      </c>
      <c r="L43" s="119">
        <v>5.9568635900000002</v>
      </c>
      <c r="M43" s="119">
        <v>7.09716462</v>
      </c>
      <c r="N43" s="119">
        <v>6.8153184099999997</v>
      </c>
    </row>
    <row r="44" spans="1:14" s="69" customFormat="1" x14ac:dyDescent="0.25">
      <c r="A44" s="114"/>
      <c r="B44" s="140" t="s">
        <v>144</v>
      </c>
      <c r="C44" s="139" t="s">
        <v>128</v>
      </c>
      <c r="D44" s="115">
        <v>49.721412289999996</v>
      </c>
      <c r="E44" s="115">
        <v>63.53736602</v>
      </c>
      <c r="F44" s="115">
        <v>29.268849679999999</v>
      </c>
      <c r="G44" s="115">
        <v>6.2315976100000006</v>
      </c>
      <c r="H44" s="115">
        <v>6.2519270599999999</v>
      </c>
      <c r="I44" s="115">
        <v>6.2860741900000008</v>
      </c>
      <c r="J44" s="115">
        <v>6.2545704299999993</v>
      </c>
      <c r="K44" s="115">
        <v>5.1537354000000004</v>
      </c>
      <c r="L44" s="115">
        <v>5.9568635900000002</v>
      </c>
      <c r="M44" s="115">
        <v>7.09716462</v>
      </c>
      <c r="N44" s="115">
        <v>6.8153184099999997</v>
      </c>
    </row>
    <row r="45" spans="1:14" s="69" customFormat="1" x14ac:dyDescent="0.25">
      <c r="A45" s="114"/>
      <c r="B45" s="140" t="s">
        <v>143</v>
      </c>
      <c r="C45" s="139" t="s">
        <v>142</v>
      </c>
      <c r="D45" s="115">
        <v>20</v>
      </c>
      <c r="E45" s="115">
        <v>55</v>
      </c>
      <c r="F45" s="115">
        <v>115.33704256</v>
      </c>
      <c r="G45" s="115">
        <v>100</v>
      </c>
      <c r="H45" s="115">
        <v>0</v>
      </c>
      <c r="I45" s="115">
        <v>0</v>
      </c>
      <c r="J45" s="115">
        <v>200</v>
      </c>
      <c r="K45" s="115">
        <v>69</v>
      </c>
      <c r="L45" s="115">
        <v>0</v>
      </c>
      <c r="M45" s="115">
        <v>0</v>
      </c>
      <c r="N45" s="115">
        <v>0</v>
      </c>
    </row>
    <row r="46" spans="1:14" s="69" customFormat="1" x14ac:dyDescent="0.25">
      <c r="A46" s="114"/>
      <c r="B46" s="124" t="s">
        <v>141</v>
      </c>
      <c r="C46" s="123" t="s">
        <v>140</v>
      </c>
      <c r="D46" s="119">
        <v>91.818863400000012</v>
      </c>
      <c r="E46" s="119">
        <v>127.44599941</v>
      </c>
      <c r="F46" s="119">
        <v>455.05509718000002</v>
      </c>
      <c r="G46" s="119">
        <v>629.60540362000006</v>
      </c>
      <c r="H46" s="119">
        <v>1876.93741677</v>
      </c>
      <c r="I46" s="119">
        <v>1768.96621882</v>
      </c>
      <c r="J46" s="119">
        <v>2272.8398330600003</v>
      </c>
      <c r="K46" s="119">
        <v>3440.2810776299998</v>
      </c>
      <c r="L46" s="119">
        <v>1181.9645987499998</v>
      </c>
      <c r="M46" s="119">
        <v>3233.0690613199999</v>
      </c>
      <c r="N46" s="119">
        <v>2103.7691694</v>
      </c>
    </row>
    <row r="47" spans="1:14" s="69" customFormat="1" x14ac:dyDescent="0.25">
      <c r="A47" s="114"/>
      <c r="B47" s="138" t="s">
        <v>139</v>
      </c>
      <c r="C47" s="137" t="s">
        <v>138</v>
      </c>
      <c r="D47" s="136">
        <v>79.347939249999996</v>
      </c>
      <c r="E47" s="136">
        <v>696.14712134000001</v>
      </c>
      <c r="F47" s="136">
        <v>311.52310297000002</v>
      </c>
      <c r="G47" s="136">
        <v>47.772599169999999</v>
      </c>
      <c r="H47" s="136">
        <v>205.71428822999999</v>
      </c>
      <c r="I47" s="136">
        <v>203.50996609000001</v>
      </c>
      <c r="J47" s="136">
        <v>541.49626956000009</v>
      </c>
      <c r="K47" s="136">
        <v>395.78756617999994</v>
      </c>
      <c r="L47" s="136">
        <v>750.50771918999999</v>
      </c>
      <c r="M47" s="136">
        <v>514.78014661000009</v>
      </c>
      <c r="N47" s="136">
        <v>918.02642085000002</v>
      </c>
    </row>
    <row r="48" spans="1:14" s="69" customFormat="1" x14ac:dyDescent="0.25">
      <c r="A48" s="114"/>
      <c r="B48" s="124" t="s">
        <v>137</v>
      </c>
      <c r="C48" s="123" t="s">
        <v>136</v>
      </c>
      <c r="D48" s="119">
        <v>38.391074950000004</v>
      </c>
      <c r="E48" s="119">
        <v>1.0587678899999999</v>
      </c>
      <c r="F48" s="119">
        <v>6.8329070000000006E-2</v>
      </c>
      <c r="G48" s="119">
        <v>31.2142272</v>
      </c>
      <c r="H48" s="119">
        <v>0.10055086000000001</v>
      </c>
      <c r="I48" s="119">
        <v>0.10384274</v>
      </c>
      <c r="J48" s="119">
        <v>9.2292291899999999</v>
      </c>
      <c r="K48" s="119">
        <v>14.2299641</v>
      </c>
      <c r="L48" s="119">
        <v>6.7185342600000002</v>
      </c>
      <c r="M48" s="119">
        <v>13.92926289</v>
      </c>
      <c r="N48" s="119">
        <v>0.42076237</v>
      </c>
    </row>
    <row r="49" spans="1:15" s="69" customFormat="1" x14ac:dyDescent="0.25">
      <c r="A49" s="114"/>
      <c r="B49" s="120" t="s">
        <v>135</v>
      </c>
      <c r="C49" s="118" t="s">
        <v>134</v>
      </c>
      <c r="D49" s="115">
        <v>0</v>
      </c>
      <c r="E49" s="115">
        <v>3.3234900000000005E-2</v>
      </c>
      <c r="F49" s="115">
        <v>0</v>
      </c>
      <c r="G49" s="115">
        <v>9.5999999999999992E-3</v>
      </c>
      <c r="H49" s="115">
        <v>9.3210000000000001E-2</v>
      </c>
      <c r="I49" s="115">
        <v>9.4850000000000004E-2</v>
      </c>
      <c r="J49" s="115">
        <v>9.2223509999999997</v>
      </c>
      <c r="K49" s="115">
        <v>14.225595</v>
      </c>
      <c r="L49" s="115">
        <v>6.7179722100000001</v>
      </c>
      <c r="M49" s="115">
        <v>13.929242890000001</v>
      </c>
      <c r="N49" s="115">
        <v>0.41899999999999998</v>
      </c>
    </row>
    <row r="50" spans="1:15" s="69" customFormat="1" x14ac:dyDescent="0.25">
      <c r="A50" s="114"/>
      <c r="B50" s="120" t="s">
        <v>133</v>
      </c>
      <c r="C50" s="118" t="s">
        <v>132</v>
      </c>
      <c r="D50" s="115">
        <v>38.368141250000001</v>
      </c>
      <c r="E50" s="115">
        <v>1.0255329900000001</v>
      </c>
      <c r="F50" s="115">
        <v>6.8329070000000006E-2</v>
      </c>
      <c r="G50" s="115">
        <v>31.204627200000001</v>
      </c>
      <c r="H50" s="115">
        <v>7.3408599999999994E-3</v>
      </c>
      <c r="I50" s="115">
        <v>8.9927399999999991E-3</v>
      </c>
      <c r="J50" s="115">
        <v>6.8781900000000002E-3</v>
      </c>
      <c r="K50" s="115">
        <v>4.3691000000000008E-3</v>
      </c>
      <c r="L50" s="115">
        <v>5.6204999999999992E-4</v>
      </c>
      <c r="M50" s="115">
        <v>2.0000000000000002E-5</v>
      </c>
      <c r="N50" s="115">
        <v>1.7623699999999999E-3</v>
      </c>
    </row>
    <row r="51" spans="1:15" s="69" customFormat="1" x14ac:dyDescent="0.25">
      <c r="A51" s="114"/>
      <c r="B51" s="124" t="s">
        <v>131</v>
      </c>
      <c r="C51" s="123" t="s">
        <v>130</v>
      </c>
      <c r="D51" s="119">
        <v>0.87754799999999999</v>
      </c>
      <c r="E51" s="119">
        <v>0.99603538999999996</v>
      </c>
      <c r="F51" s="119">
        <v>0</v>
      </c>
      <c r="G51" s="119">
        <v>0.83179753000000001</v>
      </c>
      <c r="H51" s="119">
        <v>0</v>
      </c>
      <c r="I51" s="119">
        <v>0</v>
      </c>
      <c r="J51" s="119">
        <v>0</v>
      </c>
      <c r="K51" s="119">
        <v>0</v>
      </c>
      <c r="L51" s="119">
        <v>0</v>
      </c>
      <c r="M51" s="115">
        <v>0</v>
      </c>
      <c r="N51" s="115">
        <v>0</v>
      </c>
    </row>
    <row r="52" spans="1:15" s="69" customFormat="1" x14ac:dyDescent="0.25">
      <c r="A52" s="114"/>
      <c r="B52" s="120" t="s">
        <v>129</v>
      </c>
      <c r="C52" s="118" t="s">
        <v>128</v>
      </c>
      <c r="D52" s="115">
        <v>0.87754799999999999</v>
      </c>
      <c r="E52" s="115">
        <v>0.99603538999999996</v>
      </c>
      <c r="F52" s="115">
        <v>0</v>
      </c>
      <c r="G52" s="115">
        <v>0.83179753000000001</v>
      </c>
      <c r="H52" s="115">
        <v>0</v>
      </c>
      <c r="I52" s="115">
        <v>0</v>
      </c>
      <c r="J52" s="115">
        <v>0</v>
      </c>
      <c r="K52" s="115">
        <v>0</v>
      </c>
      <c r="L52" s="115">
        <v>0</v>
      </c>
      <c r="M52" s="115">
        <v>0</v>
      </c>
      <c r="N52" s="115">
        <v>0</v>
      </c>
    </row>
    <row r="53" spans="1:15" s="69" customFormat="1" x14ac:dyDescent="0.25">
      <c r="A53" s="114"/>
      <c r="B53" s="124" t="s">
        <v>127</v>
      </c>
      <c r="C53" s="123" t="s">
        <v>126</v>
      </c>
      <c r="D53" s="119">
        <v>40.079316300000002</v>
      </c>
      <c r="E53" s="119">
        <v>694.09231806000003</v>
      </c>
      <c r="F53" s="119">
        <v>311.45477390000002</v>
      </c>
      <c r="G53" s="119">
        <v>15.726574440000002</v>
      </c>
      <c r="H53" s="119">
        <v>205.61373736999997</v>
      </c>
      <c r="I53" s="119">
        <v>203.40612335</v>
      </c>
      <c r="J53" s="119">
        <v>532.26704037000002</v>
      </c>
      <c r="K53" s="119">
        <v>381.55760207999992</v>
      </c>
      <c r="L53" s="119">
        <v>743.78918492999992</v>
      </c>
      <c r="M53" s="119">
        <v>500.85088372000001</v>
      </c>
      <c r="N53" s="119">
        <v>917.60565847999999</v>
      </c>
    </row>
    <row r="54" spans="1:15" s="69" customFormat="1" x14ac:dyDescent="0.25">
      <c r="A54" s="114"/>
      <c r="B54" s="226" t="s">
        <v>125</v>
      </c>
      <c r="C54" s="226"/>
      <c r="D54" s="112">
        <v>75938.041361059994</v>
      </c>
      <c r="E54" s="111">
        <v>125972.18012032</v>
      </c>
      <c r="F54" s="112">
        <v>157326.75181419999</v>
      </c>
      <c r="G54" s="111">
        <v>188997.01305265998</v>
      </c>
      <c r="H54" s="111">
        <v>238029.10136488001</v>
      </c>
      <c r="I54" s="111">
        <v>250041.13579246</v>
      </c>
      <c r="J54" s="112">
        <f>+J9+J47</f>
        <v>228744.11982451999</v>
      </c>
      <c r="K54" s="112">
        <f>+K9+K47</f>
        <v>256907.82640177992</v>
      </c>
      <c r="L54" s="112">
        <f>+L9+L47</f>
        <v>282354.69831260003</v>
      </c>
      <c r="M54" s="112">
        <f>+M9+M47</f>
        <v>321334.58430229005</v>
      </c>
      <c r="N54" s="111">
        <f>+N9+N47</f>
        <v>372118.33522763004</v>
      </c>
    </row>
    <row r="55" spans="1:15" s="69" customFormat="1" ht="16.5" customHeight="1" x14ac:dyDescent="0.25">
      <c r="A55" s="114"/>
      <c r="B55" s="135"/>
      <c r="C55" s="135"/>
      <c r="D55" s="133" t="e">
        <v>#REF!</v>
      </c>
      <c r="E55" s="133"/>
      <c r="F55" s="133"/>
      <c r="G55" s="133"/>
      <c r="H55" s="133"/>
      <c r="I55" s="133"/>
      <c r="J55" s="134">
        <v>0</v>
      </c>
      <c r="K55" s="134">
        <v>0</v>
      </c>
      <c r="L55" s="134">
        <v>0</v>
      </c>
      <c r="M55" s="134">
        <v>0</v>
      </c>
      <c r="N55" s="133">
        <v>0</v>
      </c>
    </row>
    <row r="56" spans="1:15" s="131" customFormat="1" x14ac:dyDescent="0.25">
      <c r="B56" s="135"/>
      <c r="C56" s="135"/>
      <c r="D56" s="133"/>
      <c r="E56" s="133"/>
      <c r="F56" s="133"/>
      <c r="G56" s="133"/>
      <c r="H56" s="133"/>
      <c r="I56" s="133"/>
      <c r="J56" s="134"/>
      <c r="K56" s="134"/>
      <c r="L56" s="134"/>
      <c r="M56" s="134"/>
      <c r="N56" s="133"/>
      <c r="O56" s="69"/>
    </row>
    <row r="57" spans="1:15" s="131" customFormat="1" x14ac:dyDescent="0.25">
      <c r="B57" s="227" t="s">
        <v>124</v>
      </c>
      <c r="C57" s="227"/>
      <c r="D57" s="132">
        <v>2003</v>
      </c>
      <c r="E57" s="132">
        <v>2004</v>
      </c>
      <c r="F57" s="132">
        <v>2005</v>
      </c>
      <c r="G57" s="132">
        <v>2006</v>
      </c>
      <c r="H57" s="132">
        <v>2007</v>
      </c>
      <c r="I57" s="132">
        <v>2008</v>
      </c>
      <c r="J57" s="132"/>
      <c r="K57" s="132">
        <v>2010</v>
      </c>
      <c r="L57" s="132">
        <v>2011</v>
      </c>
      <c r="M57" s="132">
        <v>2012</v>
      </c>
      <c r="N57" s="132">
        <v>2013</v>
      </c>
      <c r="O57" s="69"/>
    </row>
    <row r="58" spans="1:15" s="69" customFormat="1" x14ac:dyDescent="0.25">
      <c r="A58" s="114"/>
      <c r="B58" s="124">
        <v>131</v>
      </c>
      <c r="C58" s="123" t="s">
        <v>123</v>
      </c>
      <c r="D58" s="119">
        <v>570</v>
      </c>
      <c r="E58" s="119">
        <v>0</v>
      </c>
      <c r="F58" s="119">
        <v>300</v>
      </c>
      <c r="G58" s="119">
        <v>258.19497044000002</v>
      </c>
      <c r="H58" s="119">
        <v>0</v>
      </c>
      <c r="I58" s="119">
        <v>29.402979739999999</v>
      </c>
      <c r="J58" s="130">
        <v>63.416475310000003</v>
      </c>
      <c r="K58" s="130">
        <v>3715.9352624700005</v>
      </c>
      <c r="L58" s="130">
        <v>680.36615922999999</v>
      </c>
      <c r="M58" s="119">
        <v>66.105016520000007</v>
      </c>
      <c r="N58" s="119">
        <v>94.128926859999993</v>
      </c>
    </row>
    <row r="59" spans="1:15" s="69" customFormat="1" x14ac:dyDescent="0.25">
      <c r="A59" s="114"/>
      <c r="B59" s="120">
        <v>1311</v>
      </c>
      <c r="C59" s="118" t="s">
        <v>122</v>
      </c>
      <c r="D59" s="115">
        <v>570</v>
      </c>
      <c r="E59" s="115">
        <v>0</v>
      </c>
      <c r="F59" s="115">
        <v>300</v>
      </c>
      <c r="G59" s="115">
        <v>258.19497044000002</v>
      </c>
      <c r="H59" s="119">
        <v>0</v>
      </c>
      <c r="I59" s="119">
        <v>29.402979739999999</v>
      </c>
      <c r="J59" s="116">
        <v>63.416475310000003</v>
      </c>
      <c r="K59" s="116">
        <v>436.30537905</v>
      </c>
      <c r="L59" s="116">
        <v>57.661161579999998</v>
      </c>
      <c r="M59" s="115">
        <v>66.105016520000007</v>
      </c>
      <c r="N59" s="115">
        <v>94.128926859999993</v>
      </c>
      <c r="O59" s="129"/>
    </row>
    <row r="60" spans="1:15" s="69" customFormat="1" x14ac:dyDescent="0.25">
      <c r="A60" s="114"/>
      <c r="B60" s="120">
        <v>1313</v>
      </c>
      <c r="C60" s="118" t="s">
        <v>121</v>
      </c>
      <c r="D60" s="115">
        <v>0</v>
      </c>
      <c r="E60" s="115">
        <v>0</v>
      </c>
      <c r="F60" s="115">
        <v>0</v>
      </c>
      <c r="G60" s="115">
        <v>0</v>
      </c>
      <c r="H60" s="119">
        <v>0</v>
      </c>
      <c r="I60" s="119">
        <v>0</v>
      </c>
      <c r="J60" s="116">
        <v>0</v>
      </c>
      <c r="K60" s="116">
        <v>3279.6298834200002</v>
      </c>
      <c r="L60" s="116">
        <v>622.70499765</v>
      </c>
      <c r="M60" s="115">
        <v>0</v>
      </c>
      <c r="N60" s="115">
        <v>0</v>
      </c>
      <c r="O60" s="121"/>
    </row>
    <row r="61" spans="1:15" s="69" customFormat="1" x14ac:dyDescent="0.25">
      <c r="A61" s="114"/>
      <c r="B61" s="124">
        <v>132</v>
      </c>
      <c r="C61" s="123" t="s">
        <v>120</v>
      </c>
      <c r="D61" s="119">
        <v>16971.429982940001</v>
      </c>
      <c r="E61" s="119">
        <v>19878.941167060002</v>
      </c>
      <c r="F61" s="119">
        <v>26007.665387479999</v>
      </c>
      <c r="G61" s="119">
        <v>43646.810899609998</v>
      </c>
      <c r="H61" s="119">
        <v>33417.389180370003</v>
      </c>
      <c r="I61" s="119">
        <v>85123.286223219999</v>
      </c>
      <c r="J61" s="130">
        <v>101620.83414278999</v>
      </c>
      <c r="K61" s="130">
        <v>117995.79783205997</v>
      </c>
      <c r="L61" s="130">
        <v>126966.27858644995</v>
      </c>
      <c r="M61" s="119">
        <v>149170.22139975999</v>
      </c>
      <c r="N61" s="119">
        <v>148676.89699136006</v>
      </c>
      <c r="O61" s="121"/>
    </row>
    <row r="62" spans="1:15" s="69" customFormat="1" x14ac:dyDescent="0.25">
      <c r="A62" s="114"/>
      <c r="B62" s="120">
        <v>1321</v>
      </c>
      <c r="C62" s="118" t="s">
        <v>119</v>
      </c>
      <c r="D62" s="127">
        <v>0</v>
      </c>
      <c r="E62" s="127">
        <v>4003.16325869</v>
      </c>
      <c r="F62" s="127">
        <v>6953.9369212000001</v>
      </c>
      <c r="G62" s="127">
        <v>6708.2515965599996</v>
      </c>
      <c r="H62" s="122">
        <v>4934.0120902899998</v>
      </c>
      <c r="I62" s="122">
        <v>36149.426189779995</v>
      </c>
      <c r="J62" s="128">
        <v>41075.526016559998</v>
      </c>
      <c r="K62" s="128">
        <v>29902.600211429999</v>
      </c>
      <c r="L62" s="128">
        <v>40297.145890649997</v>
      </c>
      <c r="M62" s="127">
        <v>82978.612649199989</v>
      </c>
      <c r="N62" s="127">
        <v>27679.076432640002</v>
      </c>
      <c r="O62" s="129"/>
    </row>
    <row r="63" spans="1:15" s="69" customFormat="1" x14ac:dyDescent="0.25">
      <c r="A63" s="114"/>
      <c r="B63" s="120">
        <v>13211</v>
      </c>
      <c r="C63" s="126" t="s">
        <v>118</v>
      </c>
      <c r="D63" s="122">
        <v>0</v>
      </c>
      <c r="E63" s="122">
        <v>0</v>
      </c>
      <c r="F63" s="122">
        <v>4215.6027361999995</v>
      </c>
      <c r="G63" s="122">
        <v>1056.99738256</v>
      </c>
      <c r="H63" s="122">
        <v>1769.78200816</v>
      </c>
      <c r="I63" s="122">
        <v>15165.897640770001</v>
      </c>
      <c r="J63" s="125">
        <v>18919.966237790002</v>
      </c>
      <c r="K63" s="125">
        <v>29902.600211429999</v>
      </c>
      <c r="L63" s="125">
        <v>25527.162145649996</v>
      </c>
      <c r="M63" s="122">
        <v>46408.328494630005</v>
      </c>
      <c r="N63" s="122">
        <v>27679.076432640002</v>
      </c>
      <c r="O63" s="121"/>
    </row>
    <row r="64" spans="1:15" s="69" customFormat="1" x14ac:dyDescent="0.25">
      <c r="A64" s="114"/>
      <c r="B64" s="120">
        <v>13212</v>
      </c>
      <c r="C64" s="126" t="s">
        <v>117</v>
      </c>
      <c r="D64" s="122">
        <v>0</v>
      </c>
      <c r="E64" s="122">
        <v>4003.16325869</v>
      </c>
      <c r="F64" s="122">
        <v>2738.3341850000002</v>
      </c>
      <c r="G64" s="122">
        <v>5651.2542139999996</v>
      </c>
      <c r="H64" s="122">
        <v>3164.23008213</v>
      </c>
      <c r="I64" s="122">
        <v>20983.52854901</v>
      </c>
      <c r="J64" s="125">
        <v>22155.559778769999</v>
      </c>
      <c r="K64" s="125">
        <v>0</v>
      </c>
      <c r="L64" s="125">
        <v>14769.983745</v>
      </c>
      <c r="M64" s="122">
        <v>36570.284154569999</v>
      </c>
      <c r="N64" s="122">
        <v>0</v>
      </c>
      <c r="O64" s="121"/>
    </row>
    <row r="65" spans="1:17" s="69" customFormat="1" x14ac:dyDescent="0.25">
      <c r="A65" s="114"/>
      <c r="B65" s="120">
        <v>1322</v>
      </c>
      <c r="C65" s="118" t="s">
        <v>116</v>
      </c>
      <c r="D65" s="127">
        <v>16971.429982940001</v>
      </c>
      <c r="E65" s="127">
        <v>15875.777908370001</v>
      </c>
      <c r="F65" s="127">
        <v>19053.728466279998</v>
      </c>
      <c r="G65" s="127">
        <v>36938.559303050002</v>
      </c>
      <c r="H65" s="122">
        <v>28483.377090080001</v>
      </c>
      <c r="I65" s="122">
        <v>48973.860033440003</v>
      </c>
      <c r="J65" s="128">
        <v>60545.308126229997</v>
      </c>
      <c r="K65" s="128">
        <v>88093.197620629973</v>
      </c>
      <c r="L65" s="128">
        <v>86669.132695799955</v>
      </c>
      <c r="M65" s="127">
        <v>66191.608750560001</v>
      </c>
      <c r="N65" s="127">
        <v>120997.82055872004</v>
      </c>
      <c r="O65" s="121"/>
    </row>
    <row r="66" spans="1:17" s="69" customFormat="1" x14ac:dyDescent="0.25">
      <c r="A66" s="114"/>
      <c r="B66" s="120">
        <v>13221</v>
      </c>
      <c r="C66" s="126" t="s">
        <v>115</v>
      </c>
      <c r="D66" s="125">
        <v>11026.42695044</v>
      </c>
      <c r="E66" s="122">
        <v>1527.4330190000001</v>
      </c>
      <c r="F66" s="122">
        <v>1493.4252939800001</v>
      </c>
      <c r="G66" s="122">
        <v>9880.5464876200003</v>
      </c>
      <c r="H66" s="122">
        <v>0</v>
      </c>
      <c r="I66" s="122">
        <v>0</v>
      </c>
      <c r="J66" s="125">
        <v>0</v>
      </c>
      <c r="K66" s="125">
        <v>0</v>
      </c>
      <c r="L66" s="125">
        <v>28657.8</v>
      </c>
      <c r="M66" s="122">
        <v>0</v>
      </c>
      <c r="N66" s="122">
        <v>62439.85379393</v>
      </c>
      <c r="O66" s="121"/>
    </row>
    <row r="67" spans="1:17" s="69" customFormat="1" x14ac:dyDescent="0.25">
      <c r="A67" s="114"/>
      <c r="B67" s="120">
        <v>13222</v>
      </c>
      <c r="C67" s="126" t="s">
        <v>114</v>
      </c>
      <c r="D67" s="122">
        <v>5945.0030324999998</v>
      </c>
      <c r="E67" s="122">
        <v>14348.344889370001</v>
      </c>
      <c r="F67" s="122">
        <v>17560.303172299999</v>
      </c>
      <c r="G67" s="122">
        <v>27058.01281543</v>
      </c>
      <c r="H67" s="122">
        <v>28483.377090080001</v>
      </c>
      <c r="I67" s="122">
        <v>48973.860033440003</v>
      </c>
      <c r="J67" s="125">
        <v>60545.308126229997</v>
      </c>
      <c r="K67" s="125">
        <v>88093.197620629973</v>
      </c>
      <c r="L67" s="125">
        <v>58011.33269579996</v>
      </c>
      <c r="M67" s="122">
        <v>66191.608750560001</v>
      </c>
      <c r="N67" s="122">
        <v>58557.966764790021</v>
      </c>
      <c r="O67" s="121"/>
    </row>
    <row r="68" spans="1:17" s="69" customFormat="1" x14ac:dyDescent="0.25">
      <c r="A68" s="114"/>
      <c r="B68" s="124">
        <v>133</v>
      </c>
      <c r="C68" s="123" t="s">
        <v>113</v>
      </c>
      <c r="D68" s="116">
        <v>170.7</v>
      </c>
      <c r="E68" s="116">
        <v>0</v>
      </c>
      <c r="F68" s="115">
        <v>0</v>
      </c>
      <c r="G68" s="115">
        <v>0</v>
      </c>
      <c r="H68" s="119">
        <v>0</v>
      </c>
      <c r="I68" s="119">
        <v>0</v>
      </c>
      <c r="J68" s="116">
        <v>0</v>
      </c>
      <c r="K68" s="116">
        <v>0</v>
      </c>
      <c r="L68" s="116">
        <v>0</v>
      </c>
      <c r="M68" s="115">
        <v>0</v>
      </c>
      <c r="N68" s="115">
        <v>-8.0626470000000006E-2</v>
      </c>
      <c r="O68" s="121"/>
    </row>
    <row r="69" spans="1:17" s="69" customFormat="1" x14ac:dyDescent="0.25">
      <c r="A69" s="114"/>
      <c r="B69" s="120">
        <v>1311</v>
      </c>
      <c r="C69" s="118" t="s">
        <v>112</v>
      </c>
      <c r="D69" s="116">
        <v>170.7</v>
      </c>
      <c r="E69" s="115">
        <v>0</v>
      </c>
      <c r="F69" s="115">
        <v>0</v>
      </c>
      <c r="G69" s="115">
        <v>0</v>
      </c>
      <c r="H69" s="119">
        <v>0</v>
      </c>
      <c r="I69" s="119">
        <v>0</v>
      </c>
      <c r="J69" s="116">
        <v>0</v>
      </c>
      <c r="K69" s="116">
        <v>0</v>
      </c>
      <c r="L69" s="116">
        <v>0</v>
      </c>
      <c r="M69" s="115">
        <v>0</v>
      </c>
      <c r="N69" s="115">
        <v>0</v>
      </c>
    </row>
    <row r="70" spans="1:17" s="69" customFormat="1" x14ac:dyDescent="0.25">
      <c r="A70" s="114"/>
      <c r="B70" s="120">
        <v>1332</v>
      </c>
      <c r="C70" s="118" t="s">
        <v>111</v>
      </c>
      <c r="D70" s="115">
        <v>0</v>
      </c>
      <c r="E70" s="115">
        <v>0</v>
      </c>
      <c r="F70" s="115">
        <v>0</v>
      </c>
      <c r="G70" s="115">
        <v>0</v>
      </c>
      <c r="H70" s="119">
        <v>0</v>
      </c>
      <c r="I70" s="119">
        <v>0</v>
      </c>
      <c r="J70" s="116">
        <v>0</v>
      </c>
      <c r="K70" s="116">
        <v>0</v>
      </c>
      <c r="L70" s="116">
        <v>0</v>
      </c>
      <c r="M70" s="115">
        <v>0</v>
      </c>
      <c r="N70" s="115">
        <v>-8.0626470000000006E-2</v>
      </c>
    </row>
    <row r="71" spans="1:17" s="69" customFormat="1" x14ac:dyDescent="0.25">
      <c r="A71" s="114"/>
      <c r="B71" s="226" t="s">
        <v>110</v>
      </c>
      <c r="C71" s="228"/>
      <c r="D71" s="112">
        <v>17712.129982940001</v>
      </c>
      <c r="E71" s="113">
        <v>19878.941167060002</v>
      </c>
      <c r="F71" s="113">
        <v>26307.665387479999</v>
      </c>
      <c r="G71" s="113">
        <v>43905.005870050001</v>
      </c>
      <c r="H71" s="113">
        <v>33417.389180370003</v>
      </c>
      <c r="I71" s="113">
        <v>85152.689202960013</v>
      </c>
      <c r="J71" s="112">
        <f>+J58+J61+J68</f>
        <v>101684.25061809999</v>
      </c>
      <c r="K71" s="112">
        <f>+K58+K61+K68</f>
        <v>121711.73309452996</v>
      </c>
      <c r="L71" s="112">
        <f>+L58+L61+L68</f>
        <v>127646.64474567995</v>
      </c>
      <c r="M71" s="112">
        <f>+M58+M61+M68</f>
        <v>149236.32641628</v>
      </c>
      <c r="N71" s="111">
        <f>+N58+N61+N68</f>
        <v>148770.94529175005</v>
      </c>
    </row>
    <row r="72" spans="1:17" s="114" customFormat="1" ht="18.75" customHeight="1" x14ac:dyDescent="0.25">
      <c r="B72" s="118"/>
      <c r="C72" s="117"/>
      <c r="D72" s="116"/>
      <c r="E72" s="115"/>
      <c r="F72" s="115"/>
      <c r="G72" s="116"/>
      <c r="H72" s="115"/>
      <c r="I72" s="115"/>
      <c r="J72" s="116"/>
      <c r="K72" s="116"/>
      <c r="L72" s="116"/>
      <c r="M72" s="116"/>
      <c r="O72" s="69"/>
    </row>
    <row r="73" spans="1:17" s="69" customFormat="1" x14ac:dyDescent="0.25">
      <c r="A73" s="114"/>
      <c r="B73" s="226" t="s">
        <v>47</v>
      </c>
      <c r="C73" s="226"/>
      <c r="D73" s="112">
        <v>93650.171344000002</v>
      </c>
      <c r="E73" s="113">
        <v>145851.12128738</v>
      </c>
      <c r="F73" s="113">
        <v>183634.41720167999</v>
      </c>
      <c r="G73" s="112">
        <v>232902.01892270995</v>
      </c>
      <c r="H73" s="113">
        <v>271446.49054525001</v>
      </c>
      <c r="I73" s="113">
        <v>335193.82499542</v>
      </c>
      <c r="J73" s="112">
        <f>+J71+J54</f>
        <v>330428.37044262001</v>
      </c>
      <c r="K73" s="112">
        <f>+K71+K54</f>
        <v>378619.5594963099</v>
      </c>
      <c r="L73" s="112">
        <f>+L71+L54</f>
        <v>410001.34305827995</v>
      </c>
      <c r="M73" s="112">
        <f>+M71+M54</f>
        <v>470570.91071857006</v>
      </c>
      <c r="N73" s="111">
        <f>+N71+N54</f>
        <v>520889.28051938012</v>
      </c>
      <c r="P73" s="104"/>
      <c r="Q73" s="104"/>
    </row>
    <row r="74" spans="1:17" x14ac:dyDescent="0.25">
      <c r="B74" s="110" t="s">
        <v>109</v>
      </c>
      <c r="C74" s="108"/>
      <c r="D74" s="108"/>
      <c r="E74" s="108"/>
      <c r="F74" s="108"/>
      <c r="G74" s="108"/>
      <c r="H74" s="108"/>
      <c r="I74" s="108"/>
      <c r="O74" s="69"/>
      <c r="P74" s="104"/>
      <c r="Q74" s="104"/>
    </row>
    <row r="75" spans="1:17" x14ac:dyDescent="0.25">
      <c r="B75" s="110" t="s">
        <v>108</v>
      </c>
      <c r="C75" s="108"/>
      <c r="D75" s="108"/>
      <c r="E75" s="108"/>
      <c r="F75" s="108"/>
      <c r="G75" s="108"/>
      <c r="H75" s="108"/>
      <c r="I75" s="108"/>
      <c r="J75" s="104"/>
      <c r="K75" s="104"/>
      <c r="L75" s="104"/>
      <c r="M75" s="104"/>
      <c r="O75" s="69"/>
      <c r="P75" s="104"/>
      <c r="Q75" s="104"/>
    </row>
    <row r="76" spans="1:17" x14ac:dyDescent="0.25">
      <c r="B76" s="110" t="s">
        <v>107</v>
      </c>
      <c r="C76" s="108"/>
      <c r="D76" s="108"/>
      <c r="E76" s="108"/>
      <c r="F76" s="108"/>
      <c r="G76" s="108"/>
      <c r="H76" s="108"/>
      <c r="I76" s="108"/>
      <c r="J76" s="104"/>
      <c r="K76" s="104"/>
      <c r="N76" s="109"/>
      <c r="P76" s="104"/>
      <c r="Q76" s="104"/>
    </row>
    <row r="77" spans="1:17" x14ac:dyDescent="0.25">
      <c r="B77" s="108"/>
      <c r="C77" s="108"/>
      <c r="D77" s="108"/>
      <c r="E77" s="108"/>
      <c r="F77" s="108"/>
      <c r="G77" s="108"/>
      <c r="H77" s="108"/>
      <c r="I77" s="108"/>
      <c r="J77" s="106"/>
      <c r="K77" s="106"/>
      <c r="L77" s="106"/>
      <c r="M77" s="106"/>
      <c r="P77" s="104"/>
      <c r="Q77" s="104"/>
    </row>
    <row r="78" spans="1:17" x14ac:dyDescent="0.25">
      <c r="B78" s="108"/>
      <c r="C78" s="108"/>
      <c r="D78" s="108"/>
      <c r="E78" s="108"/>
      <c r="F78" s="108"/>
      <c r="G78" s="108"/>
      <c r="H78" s="108"/>
      <c r="I78" s="108"/>
      <c r="K78" t="s">
        <v>106</v>
      </c>
      <c r="N78" t="s">
        <v>106</v>
      </c>
      <c r="P78" s="104"/>
      <c r="Q78" s="104"/>
    </row>
    <row r="79" spans="1:17" x14ac:dyDescent="0.25">
      <c r="L79" t="s">
        <v>106</v>
      </c>
      <c r="P79" s="104"/>
      <c r="Q79" s="104"/>
    </row>
    <row r="80" spans="1:17" x14ac:dyDescent="0.25">
      <c r="J80" s="104"/>
      <c r="K80" s="104"/>
      <c r="L80" s="104"/>
      <c r="M80" s="104"/>
      <c r="P80" s="104"/>
      <c r="Q80" s="104"/>
    </row>
    <row r="81" spans="3:17" x14ac:dyDescent="0.25">
      <c r="P81" s="104"/>
      <c r="Q81" s="104"/>
    </row>
    <row r="82" spans="3:17" ht="15.75" x14ac:dyDescent="0.25">
      <c r="J82" s="107"/>
      <c r="K82" s="106"/>
      <c r="L82" s="106"/>
      <c r="M82" s="106"/>
      <c r="P82" s="104"/>
      <c r="Q82" s="104"/>
    </row>
    <row r="83" spans="3:17" x14ac:dyDescent="0.25">
      <c r="C83" t="s">
        <v>106</v>
      </c>
      <c r="J83" s="105"/>
      <c r="P83" s="104"/>
      <c r="Q83" s="104"/>
    </row>
    <row r="84" spans="3:17" x14ac:dyDescent="0.25">
      <c r="J84" s="106"/>
      <c r="P84" s="104"/>
      <c r="Q84" s="104"/>
    </row>
    <row r="85" spans="3:17" x14ac:dyDescent="0.25">
      <c r="J85" s="105"/>
      <c r="P85" s="104"/>
      <c r="Q85" s="104"/>
    </row>
    <row r="86" spans="3:17" x14ac:dyDescent="0.25">
      <c r="J86" s="106"/>
      <c r="P86" s="104"/>
      <c r="Q86" s="104"/>
    </row>
    <row r="87" spans="3:17" x14ac:dyDescent="0.25">
      <c r="J87" s="106"/>
      <c r="P87" s="104"/>
      <c r="Q87" s="104"/>
    </row>
    <row r="88" spans="3:17" x14ac:dyDescent="0.25">
      <c r="J88" s="106"/>
      <c r="P88" s="104"/>
      <c r="Q88" s="104"/>
    </row>
    <row r="89" spans="3:17" x14ac:dyDescent="0.25">
      <c r="J89" s="105"/>
      <c r="P89" s="104"/>
      <c r="Q89" s="104"/>
    </row>
    <row r="90" spans="3:17" x14ac:dyDescent="0.25">
      <c r="J90" s="106"/>
      <c r="P90" s="104"/>
      <c r="Q90" s="104"/>
    </row>
    <row r="91" spans="3:17" x14ac:dyDescent="0.25">
      <c r="J91" s="106"/>
      <c r="P91" s="104"/>
      <c r="Q91" s="104"/>
    </row>
    <row r="92" spans="3:17" x14ac:dyDescent="0.25">
      <c r="J92" s="105"/>
      <c r="P92" s="104"/>
      <c r="Q92" s="104"/>
    </row>
    <row r="93" spans="3:17" x14ac:dyDescent="0.25">
      <c r="J93" s="106"/>
      <c r="P93" s="104"/>
      <c r="Q93" s="104"/>
    </row>
    <row r="94" spans="3:17" x14ac:dyDescent="0.25">
      <c r="J94" s="106"/>
      <c r="P94" s="104"/>
      <c r="Q94" s="104"/>
    </row>
    <row r="95" spans="3:17" x14ac:dyDescent="0.25">
      <c r="J95" s="106"/>
      <c r="P95" s="104"/>
      <c r="Q95" s="104"/>
    </row>
    <row r="96" spans="3:17" x14ac:dyDescent="0.25">
      <c r="J96" s="106"/>
      <c r="P96" s="104"/>
      <c r="Q96" s="104"/>
    </row>
    <row r="97" spans="10:17" x14ac:dyDescent="0.25">
      <c r="J97" s="105"/>
      <c r="P97" s="104"/>
      <c r="Q97" s="104"/>
    </row>
    <row r="98" spans="10:17" x14ac:dyDescent="0.25">
      <c r="J98" s="106"/>
      <c r="P98" s="104"/>
      <c r="Q98" s="104"/>
    </row>
    <row r="99" spans="10:17" x14ac:dyDescent="0.25">
      <c r="J99" s="106"/>
      <c r="P99" s="104"/>
      <c r="Q99" s="104"/>
    </row>
    <row r="100" spans="10:17" x14ac:dyDescent="0.25">
      <c r="J100" s="106"/>
      <c r="P100" s="104"/>
      <c r="Q100" s="104"/>
    </row>
    <row r="101" spans="10:17" x14ac:dyDescent="0.25">
      <c r="J101" s="105"/>
      <c r="P101" s="104"/>
      <c r="Q101" s="104"/>
    </row>
    <row r="102" spans="10:17" x14ac:dyDescent="0.25">
      <c r="J102" s="105"/>
      <c r="P102" s="104"/>
      <c r="Q102" s="104"/>
    </row>
    <row r="103" spans="10:17" x14ac:dyDescent="0.25">
      <c r="J103" s="106"/>
      <c r="P103" s="104"/>
      <c r="Q103" s="104"/>
    </row>
    <row r="104" spans="10:17" x14ac:dyDescent="0.25">
      <c r="J104" s="105"/>
      <c r="P104" s="104"/>
      <c r="Q104" s="104"/>
    </row>
    <row r="105" spans="10:17" x14ac:dyDescent="0.25">
      <c r="J105" s="106"/>
      <c r="P105" s="104"/>
      <c r="Q105" s="104"/>
    </row>
    <row r="106" spans="10:17" x14ac:dyDescent="0.25">
      <c r="J106" s="105"/>
      <c r="P106" s="104"/>
      <c r="Q106" s="104"/>
    </row>
    <row r="107" spans="10:17" x14ac:dyDescent="0.25">
      <c r="J107" s="106"/>
      <c r="P107" s="104"/>
      <c r="Q107" s="104"/>
    </row>
    <row r="108" spans="10:17" x14ac:dyDescent="0.25">
      <c r="J108" s="106"/>
      <c r="P108" s="104"/>
      <c r="Q108" s="104"/>
    </row>
    <row r="109" spans="10:17" x14ac:dyDescent="0.25">
      <c r="J109" s="105"/>
      <c r="P109" s="104"/>
      <c r="Q109" s="104"/>
    </row>
    <row r="110" spans="10:17" x14ac:dyDescent="0.25">
      <c r="J110" s="106"/>
      <c r="P110" s="104"/>
      <c r="Q110" s="104"/>
    </row>
    <row r="111" spans="10:17" x14ac:dyDescent="0.25">
      <c r="J111" s="106"/>
      <c r="P111" s="104"/>
      <c r="Q111" s="104"/>
    </row>
    <row r="112" spans="10:17" x14ac:dyDescent="0.25">
      <c r="J112" s="106"/>
      <c r="P112" s="104"/>
      <c r="Q112" s="104"/>
    </row>
    <row r="113" spans="10:17" x14ac:dyDescent="0.25">
      <c r="J113" s="105"/>
      <c r="P113" s="104"/>
      <c r="Q113" s="104"/>
    </row>
    <row r="114" spans="10:17" x14ac:dyDescent="0.25">
      <c r="J114" s="106"/>
      <c r="P114" s="104"/>
      <c r="Q114" s="104"/>
    </row>
    <row r="115" spans="10:17" x14ac:dyDescent="0.25">
      <c r="J115" s="105"/>
      <c r="P115" s="104"/>
      <c r="Q115" s="104"/>
    </row>
    <row r="116" spans="10:17" x14ac:dyDescent="0.25">
      <c r="J116" s="105"/>
      <c r="P116" s="104"/>
      <c r="Q116" s="104"/>
    </row>
    <row r="117" spans="10:17" x14ac:dyDescent="0.25">
      <c r="J117" s="106"/>
      <c r="P117" s="104"/>
      <c r="Q117" s="104"/>
    </row>
    <row r="118" spans="10:17" x14ac:dyDescent="0.25">
      <c r="J118" s="105"/>
      <c r="P118" s="104"/>
      <c r="Q118" s="104"/>
    </row>
    <row r="119" spans="10:17" x14ac:dyDescent="0.25">
      <c r="J119" s="105"/>
      <c r="P119" s="104"/>
      <c r="Q119" s="104"/>
    </row>
    <row r="120" spans="10:17" x14ac:dyDescent="0.25">
      <c r="J120" s="106"/>
      <c r="P120" s="104"/>
      <c r="Q120" s="104"/>
    </row>
    <row r="121" spans="10:17" x14ac:dyDescent="0.25">
      <c r="J121" s="105"/>
      <c r="P121" s="104"/>
      <c r="Q121" s="104"/>
    </row>
    <row r="122" spans="10:17" x14ac:dyDescent="0.25">
      <c r="J122" s="105"/>
      <c r="P122" s="104"/>
      <c r="Q122" s="104"/>
    </row>
    <row r="123" spans="10:17" x14ac:dyDescent="0.25">
      <c r="J123" s="106"/>
      <c r="P123" s="104"/>
      <c r="Q123" s="104"/>
    </row>
    <row r="124" spans="10:17" x14ac:dyDescent="0.25">
      <c r="J124" s="105"/>
      <c r="P124" s="104"/>
      <c r="Q124" s="104"/>
    </row>
    <row r="125" spans="10:17" x14ac:dyDescent="0.25">
      <c r="J125" s="106"/>
      <c r="P125" s="104"/>
      <c r="Q125" s="104"/>
    </row>
    <row r="126" spans="10:17" x14ac:dyDescent="0.25">
      <c r="J126" s="105"/>
      <c r="P126" s="104"/>
      <c r="Q126" s="104"/>
    </row>
    <row r="127" spans="10:17" x14ac:dyDescent="0.25">
      <c r="J127" s="105"/>
      <c r="P127" s="104"/>
      <c r="Q127" s="104"/>
    </row>
    <row r="128" spans="10:17" x14ac:dyDescent="0.25">
      <c r="J128" s="106"/>
      <c r="P128" s="104"/>
      <c r="Q128" s="104"/>
    </row>
    <row r="129" spans="10:17" x14ac:dyDescent="0.25">
      <c r="J129" s="105"/>
      <c r="P129" s="104"/>
      <c r="Q129" s="104"/>
    </row>
    <row r="130" spans="10:17" x14ac:dyDescent="0.25">
      <c r="J130" s="105"/>
      <c r="P130" s="104"/>
      <c r="Q130" s="104"/>
    </row>
    <row r="131" spans="10:17" x14ac:dyDescent="0.25">
      <c r="J131" s="106"/>
      <c r="P131" s="104"/>
      <c r="Q131" s="104"/>
    </row>
    <row r="132" spans="10:17" x14ac:dyDescent="0.25">
      <c r="J132" s="105"/>
      <c r="P132" s="104"/>
      <c r="Q132" s="104"/>
    </row>
    <row r="133" spans="10:17" x14ac:dyDescent="0.25">
      <c r="J133" s="106"/>
      <c r="P133" s="104"/>
      <c r="Q133" s="104"/>
    </row>
    <row r="134" spans="10:17" x14ac:dyDescent="0.25">
      <c r="J134" s="106"/>
      <c r="P134" s="104"/>
      <c r="Q134" s="104"/>
    </row>
    <row r="135" spans="10:17" x14ac:dyDescent="0.25">
      <c r="J135" s="105"/>
      <c r="P135" s="104"/>
      <c r="Q135" s="104"/>
    </row>
    <row r="136" spans="10:17" x14ac:dyDescent="0.25">
      <c r="J136" s="106"/>
      <c r="P136" s="104"/>
      <c r="Q136" s="104"/>
    </row>
    <row r="137" spans="10:17" x14ac:dyDescent="0.25">
      <c r="J137" s="106"/>
      <c r="P137" s="104"/>
      <c r="Q137" s="104"/>
    </row>
    <row r="138" spans="10:17" x14ac:dyDescent="0.25">
      <c r="J138" s="106"/>
      <c r="P138" s="104"/>
      <c r="Q138" s="104"/>
    </row>
    <row r="139" spans="10:17" x14ac:dyDescent="0.25">
      <c r="J139" s="105"/>
      <c r="P139" s="104"/>
      <c r="Q139" s="104"/>
    </row>
    <row r="140" spans="10:17" x14ac:dyDescent="0.25">
      <c r="J140" s="105"/>
      <c r="P140" s="104"/>
      <c r="Q140" s="104"/>
    </row>
    <row r="141" spans="10:17" x14ac:dyDescent="0.25">
      <c r="P141" s="104"/>
      <c r="Q141" s="104"/>
    </row>
    <row r="142" spans="10:17" x14ac:dyDescent="0.25">
      <c r="P142" s="104"/>
      <c r="Q142" s="104"/>
    </row>
    <row r="143" spans="10:17" x14ac:dyDescent="0.25">
      <c r="P143" s="104"/>
      <c r="Q143" s="104"/>
    </row>
    <row r="144" spans="10:17" x14ac:dyDescent="0.25">
      <c r="P144" s="104"/>
      <c r="Q144" s="104"/>
    </row>
    <row r="145" spans="16:17" x14ac:dyDescent="0.25">
      <c r="P145" s="104"/>
      <c r="Q145" s="104"/>
    </row>
    <row r="146" spans="16:17" x14ac:dyDescent="0.25">
      <c r="P146" s="104"/>
      <c r="Q146" s="104"/>
    </row>
    <row r="147" spans="16:17" x14ac:dyDescent="0.25">
      <c r="P147" s="104"/>
      <c r="Q147" s="104"/>
    </row>
    <row r="148" spans="16:17" x14ac:dyDescent="0.25">
      <c r="P148" s="104"/>
      <c r="Q148" s="104"/>
    </row>
    <row r="149" spans="16:17" x14ac:dyDescent="0.25">
      <c r="P149" s="104"/>
      <c r="Q149" s="104"/>
    </row>
    <row r="150" spans="16:17" x14ac:dyDescent="0.25">
      <c r="P150" s="104"/>
      <c r="Q150" s="104"/>
    </row>
    <row r="151" spans="16:17" x14ac:dyDescent="0.25">
      <c r="P151" s="104"/>
      <c r="Q151" s="104"/>
    </row>
    <row r="152" spans="16:17" x14ac:dyDescent="0.25">
      <c r="P152" s="104"/>
      <c r="Q152" s="104"/>
    </row>
    <row r="153" spans="16:17" x14ac:dyDescent="0.25">
      <c r="P153" s="104"/>
      <c r="Q153" s="104"/>
    </row>
    <row r="154" spans="16:17" x14ac:dyDescent="0.25">
      <c r="P154" s="104"/>
      <c r="Q154" s="104"/>
    </row>
    <row r="155" spans="16:17" x14ac:dyDescent="0.25">
      <c r="P155" s="104"/>
      <c r="Q155" s="104"/>
    </row>
    <row r="156" spans="16:17" x14ac:dyDescent="0.25">
      <c r="P156" s="104"/>
      <c r="Q156" s="104"/>
    </row>
    <row r="157" spans="16:17" x14ac:dyDescent="0.25">
      <c r="P157" s="104"/>
      <c r="Q157" s="104"/>
    </row>
    <row r="158" spans="16:17" x14ac:dyDescent="0.25">
      <c r="P158" s="104"/>
      <c r="Q158" s="104"/>
    </row>
    <row r="159" spans="16:17" x14ac:dyDescent="0.25">
      <c r="P159" s="104"/>
      <c r="Q159" s="104"/>
    </row>
    <row r="160" spans="16:17" x14ac:dyDescent="0.25">
      <c r="P160" s="104"/>
      <c r="Q160" s="104"/>
    </row>
    <row r="161" spans="16:17" x14ac:dyDescent="0.25">
      <c r="P161" s="104"/>
      <c r="Q161" s="104"/>
    </row>
    <row r="162" spans="16:17" x14ac:dyDescent="0.25">
      <c r="P162" s="104"/>
      <c r="Q162" s="104"/>
    </row>
    <row r="163" spans="16:17" x14ac:dyDescent="0.25">
      <c r="P163" s="104"/>
      <c r="Q163" s="104"/>
    </row>
    <row r="164" spans="16:17" x14ac:dyDescent="0.25">
      <c r="P164" s="104"/>
      <c r="Q164" s="104"/>
    </row>
    <row r="165" spans="16:17" x14ac:dyDescent="0.25">
      <c r="P165" s="104"/>
      <c r="Q165" s="104"/>
    </row>
    <row r="166" spans="16:17" x14ac:dyDescent="0.25">
      <c r="P166" s="104"/>
      <c r="Q166" s="104"/>
    </row>
    <row r="167" spans="16:17" x14ac:dyDescent="0.25">
      <c r="P167" s="104"/>
      <c r="Q167" s="104"/>
    </row>
    <row r="168" spans="16:17" x14ac:dyDescent="0.25">
      <c r="P168" s="104"/>
      <c r="Q168" s="104"/>
    </row>
    <row r="169" spans="16:17" x14ac:dyDescent="0.25">
      <c r="P169" s="104"/>
      <c r="Q169" s="104"/>
    </row>
    <row r="170" spans="16:17" x14ac:dyDescent="0.25">
      <c r="P170" s="104"/>
      <c r="Q170" s="104"/>
    </row>
    <row r="171" spans="16:17" x14ac:dyDescent="0.25">
      <c r="P171" s="104"/>
      <c r="Q171" s="104"/>
    </row>
    <row r="172" spans="16:17" x14ac:dyDescent="0.25">
      <c r="P172" s="104"/>
      <c r="Q172" s="104"/>
    </row>
    <row r="173" spans="16:17" x14ac:dyDescent="0.25">
      <c r="P173" s="104"/>
      <c r="Q173" s="104"/>
    </row>
    <row r="174" spans="16:17" x14ac:dyDescent="0.25">
      <c r="P174" s="104"/>
      <c r="Q174" s="104"/>
    </row>
    <row r="175" spans="16:17" x14ac:dyDescent="0.25">
      <c r="P175" s="104"/>
      <c r="Q175" s="104"/>
    </row>
    <row r="176" spans="16:17" x14ac:dyDescent="0.25">
      <c r="P176" s="104"/>
      <c r="Q176" s="104"/>
    </row>
    <row r="177" spans="16:17" x14ac:dyDescent="0.25">
      <c r="P177" s="104"/>
      <c r="Q177" s="104"/>
    </row>
    <row r="178" spans="16:17" x14ac:dyDescent="0.25">
      <c r="P178" s="104"/>
      <c r="Q178" s="104"/>
    </row>
    <row r="179" spans="16:17" x14ac:dyDescent="0.25">
      <c r="P179" s="104"/>
      <c r="Q179" s="104"/>
    </row>
    <row r="180" spans="16:17" x14ac:dyDescent="0.25">
      <c r="P180" s="104"/>
      <c r="Q180" s="104"/>
    </row>
    <row r="181" spans="16:17" x14ac:dyDescent="0.25">
      <c r="P181" s="104"/>
      <c r="Q181" s="104"/>
    </row>
    <row r="182" spans="16:17" x14ac:dyDescent="0.25">
      <c r="P182" s="104"/>
      <c r="Q182" s="104"/>
    </row>
    <row r="183" spans="16:17" x14ac:dyDescent="0.25">
      <c r="P183" s="104"/>
      <c r="Q183" s="104"/>
    </row>
    <row r="184" spans="16:17" x14ac:dyDescent="0.25">
      <c r="P184" s="104"/>
      <c r="Q184" s="104"/>
    </row>
    <row r="185" spans="16:17" x14ac:dyDescent="0.25">
      <c r="P185" s="104"/>
      <c r="Q185" s="104"/>
    </row>
    <row r="186" spans="16:17" x14ac:dyDescent="0.25">
      <c r="P186" s="104"/>
      <c r="Q186" s="104"/>
    </row>
    <row r="187" spans="16:17" x14ac:dyDescent="0.25">
      <c r="P187" s="104"/>
      <c r="Q187" s="104"/>
    </row>
    <row r="188" spans="16:17" x14ac:dyDescent="0.25">
      <c r="P188" s="104"/>
      <c r="Q188" s="104"/>
    </row>
    <row r="189" spans="16:17" x14ac:dyDescent="0.25">
      <c r="P189" s="104"/>
      <c r="Q189" s="104"/>
    </row>
  </sheetData>
  <dataConsolidate/>
  <mergeCells count="22">
    <mergeCell ref="B54:C54"/>
    <mergeCell ref="B57:C57"/>
    <mergeCell ref="B71:C71"/>
    <mergeCell ref="B73:C73"/>
    <mergeCell ref="B1:N1"/>
    <mergeCell ref="B2:N2"/>
    <mergeCell ref="B3:N3"/>
    <mergeCell ref="B4:N4"/>
    <mergeCell ref="B5:N5"/>
    <mergeCell ref="C7:C8"/>
    <mergeCell ref="B7:B8"/>
    <mergeCell ref="M7:M8"/>
    <mergeCell ref="N7:N8"/>
    <mergeCell ref="D7:D8"/>
    <mergeCell ref="E7:E8"/>
    <mergeCell ref="F7:F8"/>
    <mergeCell ref="G7:G8"/>
    <mergeCell ref="H7:H8"/>
    <mergeCell ref="I7:I8"/>
    <mergeCell ref="J7:J8"/>
    <mergeCell ref="K7:K8"/>
    <mergeCell ref="L7:L8"/>
  </mergeCells>
  <printOptions horizontalCentered="1"/>
  <pageMargins left="0.70866141732283472" right="0.70866141732283472" top="0.74803149606299213" bottom="0.74803149606299213" header="0.31496062992125984" footer="0.31496062992125984"/>
  <pageSetup paperSize="5" scale="44" fitToWidth="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17</vt:i4>
      </vt:variant>
    </vt:vector>
  </HeadingPairs>
  <TitlesOfParts>
    <vt:vector size="27" baseType="lpstr">
      <vt:lpstr> 1966</vt:lpstr>
      <vt:lpstr>1966-1970</vt:lpstr>
      <vt:lpstr> 1971-1974</vt:lpstr>
      <vt:lpstr> 1975-1978 </vt:lpstr>
      <vt:lpstr>1979-1982  </vt:lpstr>
      <vt:lpstr> 1983-1986  </vt:lpstr>
      <vt:lpstr> 1987-1989   </vt:lpstr>
      <vt:lpstr> 1990-2002 </vt:lpstr>
      <vt:lpstr>2003-2013</vt:lpstr>
      <vt:lpstr>2014 -2016</vt:lpstr>
      <vt:lpstr>' 1966'!Área_de_impresión</vt:lpstr>
      <vt:lpstr>' 1971-1974'!Área_de_impresión</vt:lpstr>
      <vt:lpstr>' 1975-1978 '!Área_de_impresión</vt:lpstr>
      <vt:lpstr>' 1983-1986  '!Área_de_impresión</vt:lpstr>
      <vt:lpstr>' 1987-1989   '!Área_de_impresión</vt:lpstr>
      <vt:lpstr>' 1990-2002 '!Área_de_impresión</vt:lpstr>
      <vt:lpstr>'1966-1970'!Área_de_impresión</vt:lpstr>
      <vt:lpstr>'1979-1982  '!Área_de_impresión</vt:lpstr>
      <vt:lpstr>'2003-2013'!Área_de_impresión</vt:lpstr>
      <vt:lpstr>' 1966'!Títulos_a_imprimir</vt:lpstr>
      <vt:lpstr>' 1971-1974'!Títulos_a_imprimir</vt:lpstr>
      <vt:lpstr>' 1975-1978 '!Títulos_a_imprimir</vt:lpstr>
      <vt:lpstr>' 1983-1986  '!Títulos_a_imprimir</vt:lpstr>
      <vt:lpstr>' 1987-1989   '!Títulos_a_imprimir</vt:lpstr>
      <vt:lpstr>' 1990-2002 '!Títulos_a_imprimir</vt:lpstr>
      <vt:lpstr>'1966-1970'!Títulos_a_imprimir</vt:lpstr>
      <vt:lpstr>'1979-1982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nsouffront</dc:creator>
  <cp:lastModifiedBy>Katherine M. Peguero Fermín</cp:lastModifiedBy>
  <dcterms:created xsi:type="dcterms:W3CDTF">2013-07-18T18:21:36Z</dcterms:created>
  <dcterms:modified xsi:type="dcterms:W3CDTF">2017-12-18T12:56:31Z</dcterms:modified>
</cp:coreProperties>
</file>